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updateLinks="always" codeName="ThisWorkbook"/>
  <mc:AlternateContent xmlns:mc="http://schemas.openxmlformats.org/markup-compatibility/2006">
    <mc:Choice Requires="x15">
      <x15ac:absPath xmlns:x15ac="http://schemas.microsoft.com/office/spreadsheetml/2010/11/ac" url="/Users/montassier/Desktop/OneDrive_1_10-03-2026/M - Informatique - Intégration de Compétences/"/>
    </mc:Choice>
  </mc:AlternateContent>
  <xr:revisionPtr revIDLastSave="0" documentId="13_ncr:1_{F04D9362-D923-5D4B-8055-81FA14A44682}" xr6:coauthVersionLast="47" xr6:coauthVersionMax="47" xr10:uidLastSave="{00000000-0000-0000-0000-000000000000}"/>
  <workbookProtection workbookAlgorithmName="SHA-512" workbookHashValue="HVg4LkJxFyzCrJvyixirIYAY1FKgQBWpMQfPhUlyN2vTg9woN8crV6oeKT6puxMSoIbJXa8u4P9l2BBGUtGocQ==" workbookSaltValue="/476FQPqQvTvlf7tibNsBA==" workbookSpinCount="100000" lockStructure="1"/>
  <bookViews>
    <workbookView xWindow="0" yWindow="500" windowWidth="28800" windowHeight="15720"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state="hidden" r:id="rId6"/>
    <sheet name="Groupes" sheetId="42" state="hidden" r:id="rId7"/>
    <sheet name="Sites de formation" sheetId="41" state="hidden"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Formations!$A$1:$H$256</definedName>
    <definedName name="_xlnm._FilterDatabase" localSheetId="6">Groupes!$A$1:$F$412</definedName>
    <definedName name="_xlnm._FilterDatabase" localSheetId="9" hidden="1">Import!$A$1:$K$1</definedName>
    <definedName name="_xlnm._FilterDatabase" localSheetId="7" hidden="1">'Sites de formation'!$A$1:$D$20</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8" i="12" l="1"/>
  <c r="V14" i="12" a="1"/>
  <c r="V14" i="12" s="1"/>
  <c r="C10" i="12" l="1"/>
  <c r="I2" i="43" s="1"/>
  <c r="C9" i="12"/>
  <c r="CJ2" i="43"/>
  <c r="CI2" i="43"/>
  <c r="CH2" i="43"/>
  <c r="CG2" i="43"/>
  <c r="CF2" i="43"/>
  <c r="Q2" i="43"/>
  <c r="P2" i="43"/>
  <c r="L2" i="43"/>
  <c r="K2" i="43"/>
  <c r="J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S2" i="43"/>
  <c r="AI2" i="43"/>
  <c r="W2" i="43"/>
  <c r="BX2" i="43"/>
  <c r="AC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<sst xmlns="http://schemas.openxmlformats.org/spreadsheetml/2006/main" count="6420" uniqueCount="2174">
  <si>
    <t>Modèle de calendrier d'alternance</t>
  </si>
  <si>
    <t>Objectif :</t>
  </si>
  <si>
    <r>
      <t xml:space="preserve">Ce tableur a pour but de faciliter l'édition du calendrier prévisionnel d'alternance et son import dans le </t>
    </r>
    <r>
      <rPr>
        <b/>
        <sz val="11"/>
        <color rgb="FF000000"/>
        <rFont val="Calibri"/>
        <family val="2"/>
      </rPr>
      <t>carnet de liaison Studea.</t>
    </r>
  </si>
  <si>
    <t>Important :</t>
  </si>
  <si>
    <t>Nous vous recommandons d'ouvrir ce fichier avec Excel ou Office Online. Les paramétrages réalisés ne sont pas compatibles avec Libre Office.</t>
  </si>
  <si>
    <t>Mode d'emploi :</t>
  </si>
  <si>
    <t>Onglet Fiche formation</t>
  </si>
  <si>
    <r>
      <t>Compléter l</t>
    </r>
    <r>
      <rPr>
        <b/>
        <sz val="11"/>
        <color theme="1"/>
        <rFont val="Calibri"/>
        <family val="2"/>
        <scheme val="minor"/>
      </rPr>
      <t>es champs en</t>
    </r>
    <r>
      <rPr>
        <b/>
        <sz val="14"/>
        <color rgb="FFFFFF00"/>
        <rFont val="Calibri"/>
        <family val="2"/>
        <scheme val="minor"/>
      </rPr>
      <t xml:space="preserve"> surbrillance jaune.</t>
    </r>
  </si>
  <si>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</si>
  <si>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</si>
  <si>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Onglet Calendrier</t>
  </si>
  <si>
    <t>1) Compléter un calendrier par année de formation ouverte en apprentissage.</t>
  </si>
  <si>
    <t>2) L'intitulé de la formation sera automatiquement complété par les éléments saisis dans la fiche formation.</t>
  </si>
  <si>
    <r>
      <t xml:space="preserve">3) Saisir pour chaque jour le type d'activité grâce au menu déroulant. </t>
    </r>
    <r>
      <rPr>
        <b/>
        <sz val="11"/>
        <color theme="1"/>
        <rFont val="Calibri"/>
        <family val="2"/>
        <scheme val="minor"/>
      </rPr>
      <t>Le copier-coller et le tirage de cellule sont possibles.</t>
    </r>
  </si>
  <si>
    <t>Fiche formation</t>
  </si>
  <si>
    <t>COMMENTAIRES CFA</t>
  </si>
  <si>
    <t>UFA UNIVERSITE DE MONTPELLIER</t>
  </si>
  <si>
    <t>CFA</t>
  </si>
  <si>
    <t>Dénomination du CFA responsable :</t>
  </si>
  <si>
    <t>CFA ENSUP-LR</t>
  </si>
  <si>
    <t>Adresse du CFA responsable :</t>
  </si>
  <si>
    <t>99 Avenue d’Occitanie - CS 79235, 34 197 Montpellier cedex 5</t>
  </si>
  <si>
    <t>N° UAI du CFA :</t>
  </si>
  <si>
    <t>0342338G</t>
  </si>
  <si>
    <t>N° SIRET du CFA :</t>
  </si>
  <si>
    <t>Contact CFA :</t>
  </si>
  <si>
    <t>https://support.ensuplr.fr/hc/fr/requests/new</t>
  </si>
  <si>
    <t>Site(s) de formation</t>
  </si>
  <si>
    <t>Lieu de formation principal :</t>
  </si>
  <si>
    <t>liste déroulante</t>
  </si>
  <si>
    <t>Adresse du lieu de formation principal :</t>
  </si>
  <si>
    <t>remplissage automatique
(à partir de la liste des sites)</t>
  </si>
  <si>
    <t>N° UAI du lieu de formation principal :</t>
  </si>
  <si>
    <t>N° SIRET du lieu de formation principal :</t>
  </si>
  <si>
    <t>Lieu de formation secondaire :</t>
  </si>
  <si>
    <t>A renseigner si certains enseignements sont délocalisés sur un autre lieu que le site principal de formation</t>
  </si>
  <si>
    <t>Période d'utilisation du lieu de formation secondaire :</t>
  </si>
  <si>
    <t>Données d'identification du diplôme</t>
  </si>
  <si>
    <t>Intitulé court
(utilisé sur la plateforme d'inscription) :</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</si>
  <si>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</si>
  <si>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Diplôme :</t>
  </si>
  <si>
    <t>remplissage automatique
(à partir de la liste des formations)</t>
  </si>
  <si>
    <t>Mention
(issue du RNCP) :</t>
  </si>
  <si>
    <t>Parcours :</t>
  </si>
  <si>
    <t>Acronyme :</t>
  </si>
  <si>
    <t xml:space="preserve">Code RNCP : </t>
  </si>
  <si>
    <t>Effectifs</t>
  </si>
  <si>
    <t>Effectif cible pour la campagne à venir :</t>
  </si>
  <si>
    <t>Contacts</t>
  </si>
  <si>
    <r>
      <t xml:space="preserve">Prénom du </t>
    </r>
    <r>
      <rPr>
        <b/>
        <sz val="12"/>
        <color theme="1"/>
        <rFont val="Calibri"/>
        <family val="2"/>
        <scheme val="minor"/>
      </rPr>
      <t>responsable</t>
    </r>
    <r>
      <rPr>
        <sz val="12"/>
        <color theme="1"/>
        <rFont val="Calibri"/>
        <family val="2"/>
        <scheme val="minor"/>
      </rPr>
      <t xml:space="preserve"> de formation :</t>
    </r>
  </si>
  <si>
    <t>Personnes qui valident les missions pour l'année concernée</t>
  </si>
  <si>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</si>
  <si>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</si>
  <si>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</si>
  <si>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</si>
  <si>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</si>
  <si>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</si>
  <si>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</si>
  <si>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</si>
  <si>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</si>
  <si>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</si>
  <si>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</si>
  <si>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Modalités d'enseignement</t>
  </si>
  <si>
    <t>Date de début de formation
(rentrée) :</t>
  </si>
  <si>
    <t>remplissage automatique
(à partir du calendrier)</t>
  </si>
  <si>
    <t>Récapitulatif des données saisies</t>
  </si>
  <si>
    <t>Total formation</t>
  </si>
  <si>
    <t>Date de fin de formation
(dernier jour des examens ) :</t>
  </si>
  <si>
    <t>Jours</t>
  </si>
  <si>
    <t>Volume horaire théorique</t>
  </si>
  <si>
    <t>Taux en centre / entreprise</t>
  </si>
  <si>
    <t>Centre</t>
  </si>
  <si>
    <r>
      <t>Volume horaire étudiant</t>
    </r>
    <r>
      <rPr>
        <b/>
        <sz val="12"/>
        <color theme="1"/>
        <rFont val="Calibri"/>
        <family val="2"/>
        <scheme val="minor"/>
      </rPr>
      <t xml:space="preserve">
</t>
    </r>
    <r>
      <rPr>
        <sz val="12"/>
        <color theme="1"/>
        <rFont val="Calibri"/>
        <family val="2"/>
        <scheme val="minor"/>
      </rPr>
      <t xml:space="preserve">(CM, TD, TP sans pondération) : </t>
    </r>
  </si>
  <si>
    <t>Examens</t>
  </si>
  <si>
    <t xml:space="preserve">Volume horaire projets, autoformation et examens : </t>
  </si>
  <si>
    <t>remplissage automatique
Différence entre le "Volume horaire total" (calculé à partir du nombre de semaines en formation) et le "Volume horaire étudiant" saisi.</t>
  </si>
  <si>
    <t>Révisions en centre</t>
  </si>
  <si>
    <t>Total volume horaire annuel :</t>
  </si>
  <si>
    <t>remplissage automatique
Somme des heures en cours et des heures encadrées hors enseignements.</t>
  </si>
  <si>
    <t>Total en formation</t>
  </si>
  <si>
    <t>Nombre de jours de formation :</t>
  </si>
  <si>
    <t>Révisions en entreprise</t>
  </si>
  <si>
    <t>Nombre de semaines de formation :</t>
  </si>
  <si>
    <t>Entreprise</t>
  </si>
  <si>
    <t xml:space="preserve">Total volume horaire du cycle de formation
(min 402 heures pour 12 mois de contrat) : </t>
  </si>
  <si>
    <t>Total en entreprise</t>
  </si>
  <si>
    <t>Type d'enseignement
(présentiel/distantiel) :</t>
  </si>
  <si>
    <t>Si distanciel ou mixte,
nombre d'heures en distanciel :</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</si>
  <si>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</si>
  <si>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Mode d'évaluation de la formation :</t>
  </si>
  <si>
    <t>Contrôle de présence :</t>
  </si>
  <si>
    <t>Sorties terrains
(oui/non) :</t>
  </si>
  <si>
    <t>Si sorties terrains, précisez
(date, fréquence, durée, lieu...) :</t>
  </si>
  <si>
    <t>Mobilité internationale obligatoire
(oui/non) :</t>
  </si>
  <si>
    <t>2A Prénom du responsable de formation :</t>
  </si>
  <si>
    <t>2A Nom du responsable de formation :</t>
  </si>
  <si>
    <t>2A Mail du responsable de formation :</t>
  </si>
  <si>
    <t>2A Prénom du co-responsable de formation :</t>
  </si>
  <si>
    <t>2A Nom du co-responsable de formation :</t>
  </si>
  <si>
    <t>2A Mail du co-responsable de formation :</t>
  </si>
  <si>
    <t>2A Prénom du contact apprentissage n°1
(APA, secrétariat, etc.) :</t>
  </si>
  <si>
    <t>2A Nom du contact apprentissage n°1
(APA, secrétariat, etc.) :</t>
  </si>
  <si>
    <t>2A Mail du contact apprentissage n°1
(APA, secrétariat, etc.) :</t>
  </si>
  <si>
    <t>2A Prénom du contact apprentissage n°2
(APA, secrétariat, etc.) :</t>
  </si>
  <si>
    <t>2A Nom du contact apprentissage n°2
(APA, secrétariat, etc.) :</t>
  </si>
  <si>
    <t>2A Mail du contact apprentissage n°2
(APA, secrétariat, etc.) :</t>
  </si>
  <si>
    <t>3A Prénom du responsable de formation :</t>
  </si>
  <si>
    <t>3A Nom du responsable de formation :</t>
  </si>
  <si>
    <t>3A Mail du responsable de formation :</t>
  </si>
  <si>
    <t>3A Prénom du co-responsable de formation :</t>
  </si>
  <si>
    <t>3A Nom du co-responsable de formation :</t>
  </si>
  <si>
    <t>3A Mail du co-responsable de formation :</t>
  </si>
  <si>
    <t>3A Prénom du contact apprentissage n°1
(APA, secrétariat, etc.) :</t>
  </si>
  <si>
    <t>3A Nom du contact apprentissage n°1
(APA, secrétariat, etc.) :</t>
  </si>
  <si>
    <t>3A Mail du contact apprentissage n°1
(APA, secrétariat, etc.) :</t>
  </si>
  <si>
    <t>3A Prénom du contact apprentissage n°2
(APA, secrétariat, etc.) :</t>
  </si>
  <si>
    <t>3A Nom du contact apprentissage n°2
(APA, secrétariat, etc.) :</t>
  </si>
  <si>
    <t>3A Mail du contact apprentissage n°2
(APA, secrétariat, etc.) :</t>
  </si>
  <si>
    <t xml:space="preserve">2A Volume horaire étudiant
(CM, TD, TP sans pondération) : </t>
  </si>
  <si>
    <t xml:space="preserve">3A Volume horaire étudiant
(CM, TD, TP sans pondération) : </t>
  </si>
  <si>
    <t xml:space="preserve">2A Volume horaire projets, autoformation et examens : </t>
  </si>
  <si>
    <t xml:space="preserve">3A Volume horaire projets, autoformation et examens : </t>
  </si>
  <si>
    <t>2A Total volume horaire annuel :</t>
  </si>
  <si>
    <t>3A Total volume horaire annuel :</t>
  </si>
  <si>
    <t>2A Nombre de jours de formation :</t>
  </si>
  <si>
    <t>3A Nombre de jours de formation :</t>
  </si>
  <si>
    <t>2A Nombre de semaines de formation :</t>
  </si>
  <si>
    <t>3A Nombre de semaines de formation :</t>
  </si>
  <si>
    <t>2A Type d'enseignement
(présentiel/distantiel) :</t>
  </si>
  <si>
    <t>3A Type d'enseignement
(présentiel/distantiel) :</t>
  </si>
  <si>
    <t>2A Si distanciel ou mixte,
nombre d'heures en distanciel :</t>
  </si>
  <si>
    <t>3A Si distanciel ou mixte,
nombre d'heures en distanciel :</t>
  </si>
  <si>
    <t>Calendrier prévisionnel Formation Alternance (sous réserve de modifications)</t>
  </si>
  <si>
    <t>Contrat 1 an</t>
  </si>
  <si>
    <t>Périodes en centre</t>
  </si>
  <si>
    <t>Périodes en entreprise</t>
  </si>
  <si>
    <t>Révisions en centre de formation</t>
  </si>
  <si>
    <t>Rattrapages</t>
  </si>
  <si>
    <t>Jours fériés</t>
  </si>
  <si>
    <t>Août</t>
  </si>
  <si>
    <t>Septembre</t>
  </si>
  <si>
    <t>Octobre</t>
  </si>
  <si>
    <t>Novembre</t>
  </si>
  <si>
    <t>Décembre</t>
  </si>
  <si>
    <t>Janvier</t>
  </si>
  <si>
    <t>Février</t>
  </si>
  <si>
    <t>Mars</t>
  </si>
  <si>
    <t>Avril</t>
  </si>
  <si>
    <t>Mai</t>
  </si>
  <si>
    <t>Juin</t>
  </si>
  <si>
    <t>Juillet</t>
  </si>
  <si>
    <t>Périodes d'examens uniquement pour les éventuels étudiants concernés</t>
  </si>
  <si>
    <t>Date</t>
  </si>
  <si>
    <t>Jour de la semaine</t>
  </si>
  <si>
    <t>Nom</t>
  </si>
  <si>
    <t>Jour de l'An</t>
  </si>
  <si>
    <t>Lundi de Pâques</t>
  </si>
  <si>
    <t>Fête du Travail</t>
  </si>
  <si>
    <t>Victoire 1945</t>
  </si>
  <si>
    <t>Ascension</t>
  </si>
  <si>
    <t>Lundi de Pentecôte</t>
  </si>
  <si>
    <t>Fête Nationale</t>
  </si>
  <si>
    <t>Assomption</t>
  </si>
  <si>
    <t>Toussaint</t>
  </si>
  <si>
    <t>Armistice 1918</t>
  </si>
  <si>
    <t>Noël</t>
  </si>
  <si>
    <t>Nom composante</t>
  </si>
  <si>
    <t>Nom court</t>
  </si>
  <si>
    <t>Acronyme formation</t>
  </si>
  <si>
    <t>Diplôme</t>
  </si>
  <si>
    <t>Diplôme abrégé</t>
  </si>
  <si>
    <t>Mention RNCP</t>
  </si>
  <si>
    <t>Nom formation complet (CFA)</t>
  </si>
  <si>
    <t>Parcours (CFA)</t>
  </si>
  <si>
    <t>Parcours (UFA)</t>
  </si>
  <si>
    <t>Sous-parcours (UFA)</t>
  </si>
  <si>
    <t>Code RNCP</t>
  </si>
  <si>
    <t>FDS</t>
  </si>
  <si>
    <t>LG PREPA DNO</t>
  </si>
  <si>
    <t>LG PREPADNO</t>
  </si>
  <si>
    <t>Licence Générale</t>
  </si>
  <si>
    <t>LG</t>
  </si>
  <si>
    <t>Chimie</t>
  </si>
  <si>
    <t>Préparation au Diplôme National d'Oenologue (DNO)</t>
  </si>
  <si>
    <t>Préparation au Diplôme National d'Œnologue</t>
  </si>
  <si>
    <t>LG Informatique</t>
  </si>
  <si>
    <t>LG INFO</t>
  </si>
  <si>
    <t>Informatique</t>
  </si>
  <si>
    <t/>
  </si>
  <si>
    <t>LG Bio prod pour la santé FDS</t>
  </si>
  <si>
    <t>LG BIO2S FDS</t>
  </si>
  <si>
    <t>Sciences de la vie</t>
  </si>
  <si>
    <t>LG Sciences de la vie parcours Bioproduction et Biotechnologies pour la Santé FDS</t>
  </si>
  <si>
    <t>Bioproduction et Biotechnologies pour la Santé FDS</t>
  </si>
  <si>
    <t>Bioproduction et Biotechnologies pour la Santé</t>
  </si>
  <si>
    <t>LP Acoustique Environnement Sonore</t>
  </si>
  <si>
    <t>LP AV-AES</t>
  </si>
  <si>
    <t>Licence Professionnelle</t>
  </si>
  <si>
    <t>LP</t>
  </si>
  <si>
    <t>Acoustique et vibrations</t>
  </si>
  <si>
    <t>Licence professionnelle Acoustique et Vibrations parcours Acoustique et Environnement Sonore</t>
  </si>
  <si>
    <t>Acoustique et Environnement Sonore</t>
  </si>
  <si>
    <t>LP Exper Végét Plantes Méditer/Tropic</t>
  </si>
  <si>
    <t>LP EVAPPMT</t>
  </si>
  <si>
    <t>Agronomie</t>
  </si>
  <si>
    <t>Licence professionnelle mention Agronomie parcours expérimentation végétale pour l'amélioration et la protection des plantes méditerranéennes et tropicales</t>
  </si>
  <si>
    <t>expérimentation végétale pour l'amélioration et la protection des plantes méditerranéennes et tropicales</t>
  </si>
  <si>
    <t>Expérimentation Végétale pour l'Amélioration et la Protection des Plantes Méditerranéennes et Tropicales</t>
  </si>
  <si>
    <t>LP Chimie Arômes et Parfums</t>
  </si>
  <si>
    <t>LP PAF</t>
  </si>
  <si>
    <t>Chimie : formulation</t>
  </si>
  <si>
    <t>Arômes et Parfums</t>
  </si>
  <si>
    <t>LP Etude et Développ Environ. Naturel</t>
  </si>
  <si>
    <t>LP EDEN</t>
  </si>
  <si>
    <t>Métiers de la protection et de la gestion de l'environnement</t>
  </si>
  <si>
    <t>Licence professionnelle Métiers de la Protection et de la Gestion de l’Environnement parcours Etude et Développement des Environnements Naturels</t>
  </si>
  <si>
    <t>Etude et Développement des Environnements Naturels</t>
  </si>
  <si>
    <t>Étude et Développement des Espaces Naturels</t>
  </si>
  <si>
    <t>LP Contrôle mesure lumière couleur</t>
  </si>
  <si>
    <t>LP CMLC</t>
  </si>
  <si>
    <t>Métiers de l'instrumentation, de la mesure et du contrôle qualité</t>
  </si>
  <si>
    <t>Licence Professionnelle Métiers de L'instrumentation, de la Mesure et du Contrôle Qualité parcours Contrôle et mesure de la lumière et de la couleur</t>
  </si>
  <si>
    <t>Contrôle et mesure de la lumière et de la couleur</t>
  </si>
  <si>
    <t>Contrôle et Mesure de la Lumière et de la Couleur</t>
  </si>
  <si>
    <t>M Médiacces</t>
  </si>
  <si>
    <t>M MédiACCES</t>
  </si>
  <si>
    <t>Master</t>
  </si>
  <si>
    <t>MASTER</t>
  </si>
  <si>
    <t>Biodiversité, écologie et évolution</t>
  </si>
  <si>
    <t>Master Biodiversité Ecologie Evolution parcours Médiation Animation Communication Culture Education en Sciences de la Vie et de la Terre</t>
  </si>
  <si>
    <t>Médiation Animation Communication Culture Education en Sciences de la Vie et de la Terre</t>
  </si>
  <si>
    <t>Médiation Animation Communication Culture Éducation en Sciences de la Vie et de la Terre</t>
  </si>
  <si>
    <t>M Bio Informatique</t>
  </si>
  <si>
    <t>M BIO INFO</t>
  </si>
  <si>
    <t>Bio-informatique</t>
  </si>
  <si>
    <t>Master Bio-nformatique</t>
  </si>
  <si>
    <t>M Ingé éco conception des aliments</t>
  </si>
  <si>
    <t>M ICOA</t>
  </si>
  <si>
    <t>Biologie, agrosciences</t>
  </si>
  <si>
    <t>Master Biologie Agrosciences parcours Ingénierie pour l'Eco-conception des Aliments</t>
  </si>
  <si>
    <t>Ingénierie pour l'Eco-conception des Aliments</t>
  </si>
  <si>
    <t>Ingénierie pour l'Éco-conception des Aliments</t>
  </si>
  <si>
    <t>M Interaction Microorganisme-Hôte-Env</t>
  </si>
  <si>
    <t>M IMHE</t>
  </si>
  <si>
    <t>Master Biologie Agrosciences parcours Interactions Microorganismes-Hôtes-Environnements</t>
  </si>
  <si>
    <t>Interactions Microorganismes-Hôtes-Environnements</t>
  </si>
  <si>
    <t>M Management Expérimentation Végétale</t>
  </si>
  <si>
    <t>M MEV</t>
  </si>
  <si>
    <t>Management de l'Expérimentation Végétale</t>
  </si>
  <si>
    <t>M IBIS Bio Production</t>
  </si>
  <si>
    <t>M IBIS BIO</t>
  </si>
  <si>
    <t>Biologie-Santé</t>
  </si>
  <si>
    <t>Master Biologie Santé parcours Bioproduction en Biotechnologies-Santé</t>
  </si>
  <si>
    <t>Bioproduction en Biotechnologies-Santé</t>
  </si>
  <si>
    <t>Ingénierie Thérapeutique et Bioproduction en Biotechnologie-Santé</t>
  </si>
  <si>
    <t>Bioproduction</t>
  </si>
  <si>
    <t>M ICAP Ingénierie Cosmétiques</t>
  </si>
  <si>
    <t>M ICAP@COS</t>
  </si>
  <si>
    <t>Master mention Chimie parcours Ingénierie Cosmétiques</t>
  </si>
  <si>
    <t>Ingénierie Cosmétiques</t>
  </si>
  <si>
    <t>Ingénierie Cosmétiques Arômes et Parfums</t>
  </si>
  <si>
    <t>Cosmétiques</t>
  </si>
  <si>
    <t>M Ingé Cosméto Arômes et Parfums</t>
  </si>
  <si>
    <t>M ICAP@PARF</t>
  </si>
  <si>
    <t>Master mention Chimie parcours Ingénierie Cosmétiques Arômes et Parfums : Arômes et Parfums</t>
  </si>
  <si>
    <t>Ingénierie Cosmétiques Arômes et Parfums : Arômes et Parfums</t>
  </si>
  <si>
    <t>M Ingé Cosméto Arômes Parfum codipôme</t>
  </si>
  <si>
    <t>M ICAParfcod</t>
  </si>
  <si>
    <t>Master mention Chimie parcours Ingénierie Cosmétiques Arômes et Parfums : Arômes et Parfums (co diplôme)</t>
  </si>
  <si>
    <t>Ingénierie Cosmétiques Arômes et Parfums : Arômes et Parfums (co diplôme)</t>
  </si>
  <si>
    <t>M ICAP Ingénierie Cosmétique codiplôme</t>
  </si>
  <si>
    <t>M ICAPCOScod</t>
  </si>
  <si>
    <t>Master mention Chimie parcours Ingénierie Cosmétique (co diplôme)</t>
  </si>
  <si>
    <t>Ingénierie Cosmétique (co diplôme)</t>
  </si>
  <si>
    <t>M Didactique des Sciences</t>
  </si>
  <si>
    <t>M DDS</t>
  </si>
  <si>
    <t>Didactique des sciences</t>
  </si>
  <si>
    <t>Master Didactique des Sciences</t>
  </si>
  <si>
    <t>M Epidémio Gest°Emergence Parisitaire</t>
  </si>
  <si>
    <t>M GSEPI</t>
  </si>
  <si>
    <t>Eco-épidémiologie</t>
  </si>
  <si>
    <t>Master Eco-Epidémiologie parcours Gestion et Surveillance des Emergences Parasitaires et Infectieuses</t>
  </si>
  <si>
    <t>Gestion et Surveillance des Emergences Parasitaires et Infectieuses</t>
  </si>
  <si>
    <t>Gestion et Surveillance des Émergences Parasitaires et Infectieuses</t>
  </si>
  <si>
    <t>M EEA 3E Fiabilité Syst</t>
  </si>
  <si>
    <t>M EEA 3EFS</t>
  </si>
  <si>
    <t>Electronique, énergie électrique, automatique</t>
  </si>
  <si>
    <t>Master Electronique, Energie électrique, Automatique parcours Energie Electrique, Environnement et Fiabilité des Systèmes</t>
  </si>
  <si>
    <t>Energie Electrique, Environnement et Fiabilité des Systèmes</t>
  </si>
  <si>
    <t>Énergie Électrique, Environnement et Fiabilité des Systèmes</t>
  </si>
  <si>
    <t>M Capteurs Électroniq Objet Connecté</t>
  </si>
  <si>
    <t>M EEA CEO</t>
  </si>
  <si>
    <t>Master Electronique, Energie électrique, Automatique parcours Capteurs, Electronique &amp; Objets connectés</t>
  </si>
  <si>
    <t>Capteurs, Electronique &amp; Objets connectés</t>
  </si>
  <si>
    <t>Capteurs, Électronique et Objets Connectés</t>
  </si>
  <si>
    <t>M EEA Photonique Hyperfréq Systèmes</t>
  </si>
  <si>
    <t>M EEA PHYS</t>
  </si>
  <si>
    <t>Master Electronique, Energie électrique, Automatique parcours Photonique, Hyperfréquences &amp; Systèmes de Communication</t>
  </si>
  <si>
    <t>Photonique, Hyperfréquences &amp; Systèmes de Communication</t>
  </si>
  <si>
    <t>M EEA Robotique</t>
  </si>
  <si>
    <t>M EEA ROB</t>
  </si>
  <si>
    <t>Master Electronique, Energie électrique, Automatique parcours Robotique</t>
  </si>
  <si>
    <t>Robotique</t>
  </si>
  <si>
    <t>M EEA Systèm Electron Intégrés Embarq</t>
  </si>
  <si>
    <t>M EEA SEIE</t>
  </si>
  <si>
    <t>Master Electronique, Energie électrique, Automatique parcours Systèmes Electroniques Intégrés &amp; Embarqués</t>
  </si>
  <si>
    <t>Systèmes Electroniques Intégrés &amp; Embarqués</t>
  </si>
  <si>
    <t>Systèmes Électroniques Intégrés &amp; Embarqués</t>
  </si>
  <si>
    <t>M EEA 3E Fiabilité Syst codi</t>
  </si>
  <si>
    <t>M EEA 3EFSco</t>
  </si>
  <si>
    <t>Master Electronique, Energie électrique, Automatique parcours Energie Electrique, Environnement et Fiabilité des Systèmes codip</t>
  </si>
  <si>
    <t>Energie Electrique, Environnement et Fiabilité des Systèmes codip</t>
  </si>
  <si>
    <t>M EEA CEO co</t>
  </si>
  <si>
    <t>Master Electronique, Energie électrique, Automatique parcours Capteurs, Électronique &amp; Objets Connectés Co diplôme</t>
  </si>
  <si>
    <t>Capteurs, Électronique &amp; Objets Connectés Co diplôme</t>
  </si>
  <si>
    <t>M EEA Photon Hyperfréq Système codipl</t>
  </si>
  <si>
    <t>M EEA PHYSco</t>
  </si>
  <si>
    <t>Master Electronique, Energie électrique, Automatique parcours Photonique, Hyperfréquences &amp; Systèmes de Communications Co diplôme</t>
  </si>
  <si>
    <t>Photonique, Hyperfréquences &amp; Systèmes de Communications Co diplôme</t>
  </si>
  <si>
    <t>M EEA Robotique co diplôme</t>
  </si>
  <si>
    <t>M EEA ROB co</t>
  </si>
  <si>
    <t>Master Electronique, Energie électrique, Automatique parcours Robotique Co diplôme</t>
  </si>
  <si>
    <t>Robotique Co diplôme</t>
  </si>
  <si>
    <t>M EEA Syst Electron Intégré Embarq cod</t>
  </si>
  <si>
    <t>M EEA SEIEco</t>
  </si>
  <si>
    <t>Master Electronique, Energie électrique, Automatique parcours Systèmes Électroniques Intégrés &amp; Embarqués Co diplôme</t>
  </si>
  <si>
    <t>Systèmes Électroniques Intégrés &amp; Embarqués Co diplôme</t>
  </si>
  <si>
    <t>M Gestion Réseaux Energies Renouvelabl</t>
  </si>
  <si>
    <t>M GREEN</t>
  </si>
  <si>
    <t>Energie</t>
  </si>
  <si>
    <t>Master Energie parcours Gestion des Réseaux et Energies Renouvelables</t>
  </si>
  <si>
    <t>Gestion des Réseaux et Energies Renouvelables</t>
  </si>
  <si>
    <t>Gestion des Réseaux et Énergies Renouvelables</t>
  </si>
  <si>
    <t>M GEB Aquadura</t>
  </si>
  <si>
    <t>M AQUADURA</t>
  </si>
  <si>
    <t>Gestion de l'environnement</t>
  </si>
  <si>
    <t>Master Gestion de l'Environnement et de la Biodiversité parcours Production et Exploitation durables des Bio-ressources aquatiques</t>
  </si>
  <si>
    <t>Production et Exploitation durables des Bio-ressources aquatiques</t>
  </si>
  <si>
    <t>Production et Exploitation Durables des Bio-ressources Aquatiques</t>
  </si>
  <si>
    <t>M GEB Biodivcom</t>
  </si>
  <si>
    <t>M BIODIVCOM</t>
  </si>
  <si>
    <t>Master Gestion de l'Environnement et de la Biodiversité parcours Communication et Education à la Biodiversité</t>
  </si>
  <si>
    <t>Communication et Education à la Biodiversité</t>
  </si>
  <si>
    <t>Communication et Éducation à la Biodiversité</t>
  </si>
  <si>
    <t>M GEB Biodiv'In</t>
  </si>
  <si>
    <t>M BIODIVIN</t>
  </si>
  <si>
    <t>Master Gestion de l'Environnement et de la Biodiversité parcours Biodiv'In</t>
  </si>
  <si>
    <t>Biodiv'In</t>
  </si>
  <si>
    <t>Double Compétence en Écologie et Gestion de la Biodiversité</t>
  </si>
  <si>
    <t>M GEB IEGB</t>
  </si>
  <si>
    <t>M IEGB</t>
  </si>
  <si>
    <t>Master Gestion de l’Environnement parcours Ingénierie Ecologique et Gestion de la Biodiversité</t>
  </si>
  <si>
    <t>Ingénierie Ecologique et Gestion de la Biodiversité</t>
  </si>
  <si>
    <t>Ingénierie Écologique et Gestion de la Biodiversité</t>
  </si>
  <si>
    <t>M GEB RAINET</t>
  </si>
  <si>
    <t>M RAINET</t>
  </si>
  <si>
    <t>Master Gestion de l'Environnement et de la Biodiversité parcours Recherche Appliquée à la conservation de la biodiversité</t>
  </si>
  <si>
    <t>Recherche Appliquée à la conservation de la biodiversité</t>
  </si>
  <si>
    <t>Recherche Appliquée à la Conservation de la Biodiversité</t>
  </si>
  <si>
    <t>M Informatique ALGO</t>
  </si>
  <si>
    <t>M ALGO</t>
  </si>
  <si>
    <t>Master Informatique parcours Algorithmique</t>
  </si>
  <si>
    <t>Algorithmique</t>
  </si>
  <si>
    <t>M Informatique Génie Logiciel</t>
  </si>
  <si>
    <t>M GL</t>
  </si>
  <si>
    <t>Master Informatique parcours Génie Logiciel</t>
  </si>
  <si>
    <t>Génie Logiciel</t>
  </si>
  <si>
    <t>M Informatique IA et Sc des données</t>
  </si>
  <si>
    <t>M IASD</t>
  </si>
  <si>
    <t>Master Informatique parcours Intelligence Artificielle et Sciences des données</t>
  </si>
  <si>
    <t>Intelligence Artificielle et Sciences des données</t>
  </si>
  <si>
    <t>Intelligence Artificielle et Sciences des Données</t>
  </si>
  <si>
    <t>M Informatique Intégration Compétences</t>
  </si>
  <si>
    <t>M ICO</t>
  </si>
  <si>
    <t>Master Informatique parcours Intégration de Compétences</t>
  </si>
  <si>
    <t>Intégration de Compétences</t>
  </si>
  <si>
    <t>M Informatique IMAGINE</t>
  </si>
  <si>
    <t>M IMAGINE</t>
  </si>
  <si>
    <t>Master Informatique parcours Images et Jeux Vidéo</t>
  </si>
  <si>
    <t>Images et Jeux Vidéo</t>
  </si>
  <si>
    <t>Imagine</t>
  </si>
  <si>
    <t>M Informatique ALGO CoDip</t>
  </si>
  <si>
    <t>M ALGO CoDip</t>
  </si>
  <si>
    <t>Master Informatique parcours Algorithmique Co Diplôme</t>
  </si>
  <si>
    <t>Algorithmique Co Diplôme</t>
  </si>
  <si>
    <t>M Informatique Génie Logiciel Co Dip</t>
  </si>
  <si>
    <t>M GL Co dip</t>
  </si>
  <si>
    <t>Master Informatique parcours Génie Logiciel Co Diplôme</t>
  </si>
  <si>
    <t>Génie Logiciel Co Diplôme</t>
  </si>
  <si>
    <t>M Informatique IA et Sc des données Co</t>
  </si>
  <si>
    <t>M IASDCoDip</t>
  </si>
  <si>
    <t>Master Informatique parcours Intelligence Artificielle et Sciences des données Co Diplôme</t>
  </si>
  <si>
    <t>Intelligence Artificielle et Sciences des données Co Diplôme</t>
  </si>
  <si>
    <t>M Informatique Intégration Comp CoDip</t>
  </si>
  <si>
    <t>M ICOCoDip</t>
  </si>
  <si>
    <t>Master Informatique parcours Intégration de Compétences Co diplôme</t>
  </si>
  <si>
    <t>Intégration de Compétences Co diplôme</t>
  </si>
  <si>
    <t>M Informatique IMAGINE Co Dip</t>
  </si>
  <si>
    <t>M IMAGINE Co</t>
  </si>
  <si>
    <t>Master Informatique parcours Images et Jeux Vidéo Co Diplôme</t>
  </si>
  <si>
    <t>Images et Jeux Vidéo Co Diplôme</t>
  </si>
  <si>
    <t>M Informatique Co diplôme IAE</t>
  </si>
  <si>
    <t>M Info CoIAE</t>
  </si>
  <si>
    <t>Master Informatique Co diplôme IAE</t>
  </si>
  <si>
    <t>M Science des Données BioStatistiques</t>
  </si>
  <si>
    <t>M BIOSTATS</t>
  </si>
  <si>
    <t>Mathématiques et applications</t>
  </si>
  <si>
    <t>Master Mathématiques et applications parcours Statistiques - Sciences des Données - Biostatistique</t>
  </si>
  <si>
    <t>Statistiques - Sciences des Données - Biostatistique</t>
  </si>
  <si>
    <t>Biostatistique</t>
  </si>
  <si>
    <t>M Maths Information Décision</t>
  </si>
  <si>
    <t>M MIND</t>
  </si>
  <si>
    <t>Mind</t>
  </si>
  <si>
    <t>M BioMécanique</t>
  </si>
  <si>
    <t>M BIOMECA</t>
  </si>
  <si>
    <t>Mécanique</t>
  </si>
  <si>
    <t>BioMécanique</t>
  </si>
  <si>
    <t>M Concept° Devt Produits Industriels</t>
  </si>
  <si>
    <t>M CDPI</t>
  </si>
  <si>
    <t>Conception et Développements de Produits Industriels</t>
  </si>
  <si>
    <t>M Calculs Simulations Ingénierie Méca</t>
  </si>
  <si>
    <t>M CSIM</t>
  </si>
  <si>
    <t>Calculs et Simulations en Ingénierie Mécanique</t>
  </si>
  <si>
    <t>M BioMécanique CoDip</t>
  </si>
  <si>
    <t>M BIOMECACOD</t>
  </si>
  <si>
    <t>Master Mention mécanique parcours BioMécanique CoDiplôme</t>
  </si>
  <si>
    <t>BioMécanique CoDiplôme</t>
  </si>
  <si>
    <t>M Concept°/Devt/Gestion Produits Indus</t>
  </si>
  <si>
    <t>M CDPI-GPI</t>
  </si>
  <si>
    <t>Master Mention Mécanique parcours Conception et Développements de Produits Industriels. / Gestion de projet industriel</t>
  </si>
  <si>
    <t>Conception et Développements de Produits Industriels. / Gestion de projet industriel</t>
  </si>
  <si>
    <t>M Calculs Simul Ingénierie Méca codip</t>
  </si>
  <si>
    <t>M CSIM codip</t>
  </si>
  <si>
    <t>Master mention Mécanique parcours Calculs et simulations en Ingénierie Mécanique codip</t>
  </si>
  <si>
    <t>Calculs et simulations en Ingénierie Mécanique codip</t>
  </si>
  <si>
    <t>M Physique Fondamentale Applications</t>
  </si>
  <si>
    <t>M PHYSIQUE</t>
  </si>
  <si>
    <t>Physique fondamentale et applications</t>
  </si>
  <si>
    <t>Master mention Physique Fondamentale et Applications</t>
  </si>
  <si>
    <t>Physique et Ingénierie des Matériaux pour la Microélectronique et les Nanotechnologies</t>
  </si>
  <si>
    <t>M Physique Fondamentale App Micro Nano</t>
  </si>
  <si>
    <t>M PHY MicNan</t>
  </si>
  <si>
    <t>Master mention Physique Fondamentale et Applications Physique et Ingénierie des Materiaux pour la Microélectronique et les Nanotechnologies</t>
  </si>
  <si>
    <t>M Physique Fondamentale Applic CoDip</t>
  </si>
  <si>
    <t>M PHYS CoDip</t>
  </si>
  <si>
    <t>Master Physique Fondamentale et Applications Co Dip</t>
  </si>
  <si>
    <t>M Aléas géol Obsevt° mesure modélisat°</t>
  </si>
  <si>
    <t>M AGOMM</t>
  </si>
  <si>
    <t>Sciences de la Terre et des planètes, environnement</t>
  </si>
  <si>
    <t>Master Mention Sciences de la Terre et des planètes parcours Aléas géologiques Observations,mesures, modélisations</t>
  </si>
  <si>
    <t>Aléas géologiques Observations,mesures, modélisations</t>
  </si>
  <si>
    <t>Aléas Géologiques - Observations, Mesures, Modélisations</t>
  </si>
  <si>
    <t>M Géodynamique et Géomatériaux</t>
  </si>
  <si>
    <t>M GeoDym</t>
  </si>
  <si>
    <t>Géodynamique et Géomatériaux</t>
  </si>
  <si>
    <t>M Eau Agriculture</t>
  </si>
  <si>
    <t>M EA</t>
  </si>
  <si>
    <t>Sciences de l'eau</t>
  </si>
  <si>
    <t>Master mention Sciences de l'eau parcours Eau et Agriculture</t>
  </si>
  <si>
    <t>Eau et Agriculture</t>
  </si>
  <si>
    <t>M Eau et Société</t>
  </si>
  <si>
    <t>M ES</t>
  </si>
  <si>
    <t>Master mention Sciences de l'eau parcours Eau et Société</t>
  </si>
  <si>
    <t>Eau et Société</t>
  </si>
  <si>
    <t>M Eau Gestion Littoraux et Mers</t>
  </si>
  <si>
    <t>M GLM</t>
  </si>
  <si>
    <t>Master mention Sciences de l'Eau parcours Eau et Littoral - Gestion des Littoraux et des Mers</t>
  </si>
  <si>
    <t>Eau et Littoral - Gestion des Littoraux et des Mers</t>
  </si>
  <si>
    <t>M Eau Ressource</t>
  </si>
  <si>
    <t>M ORessource</t>
  </si>
  <si>
    <t>Master mention Sciences de l'eau parcours Eau Ressource</t>
  </si>
  <si>
    <t>Eau Ressource</t>
  </si>
  <si>
    <t>M Sciences Bois</t>
  </si>
  <si>
    <t>M BOIS</t>
  </si>
  <si>
    <t>Sciences du bois</t>
  </si>
  <si>
    <t>Master Sciences du Bois</t>
  </si>
  <si>
    <t>M Sc et Num Santé Ing dispositif Santé</t>
  </si>
  <si>
    <t>M SNS-IDS</t>
  </si>
  <si>
    <t>Sciences et numérique pour la santé</t>
  </si>
  <si>
    <t>Master Science et Numérique pour la Santé parcours Ingénierie des dispositifs pour la santé</t>
  </si>
  <si>
    <t>Ingénierie des dispositifs pour la santé</t>
  </si>
  <si>
    <t>Ingénierie des Dispositifs pour la Santé</t>
  </si>
  <si>
    <t>IAE</t>
  </si>
  <si>
    <t>LG Concept°Commerc produit multimedia</t>
  </si>
  <si>
    <t>LG CCPM</t>
  </si>
  <si>
    <t>Sciences et technologies</t>
  </si>
  <si>
    <t>Licence Générale Sciences et Technologies parcours Conception et Commercialisation produits multimedia</t>
  </si>
  <si>
    <t>Conception et Commercialisation produits multimedia</t>
  </si>
  <si>
    <t>Conception et Commercialisation Produits Multimédia</t>
  </si>
  <si>
    <t>LG Management technologies sciences</t>
  </si>
  <si>
    <t>LG MTS</t>
  </si>
  <si>
    <t>Licence Générale Sciences et Technologies parcours Management technologies et sciences</t>
  </si>
  <si>
    <t>Management technologies et sciences</t>
  </si>
  <si>
    <t>Management Technologie Sciences</t>
  </si>
  <si>
    <t>LG Syst Info Contrôle de Gestion</t>
  </si>
  <si>
    <t>LG SICG</t>
  </si>
  <si>
    <t>LG Sciences et Technologies parcours Systèmes Information Contrôle de Gestion</t>
  </si>
  <si>
    <t>Systèmes Information Contrôle de Gestion</t>
  </si>
  <si>
    <t>Systemes d'Information et Contrôle de Gestion</t>
  </si>
  <si>
    <t>LG Sys Info Développement Commercial</t>
  </si>
  <si>
    <t>LG SIDC</t>
  </si>
  <si>
    <t>LG Sciences et Technologies parcours Information Développement Commercial</t>
  </si>
  <si>
    <t>Information Développement Commercial</t>
  </si>
  <si>
    <t>Systèmes d’Information et Développement Commercial</t>
  </si>
  <si>
    <t>M Création Entreprises Innovantes</t>
  </si>
  <si>
    <t>M CEI</t>
  </si>
  <si>
    <t>Management de l’innovation</t>
  </si>
  <si>
    <t>Master mention Management de l'Innovation: Création d'Entreprises Innovantes</t>
  </si>
  <si>
    <t>Création d'Entreprises Innovantes</t>
  </si>
  <si>
    <t>M Emarketing</t>
  </si>
  <si>
    <t>M EMARKETING</t>
  </si>
  <si>
    <t>Master mention Management de l'Innovation: E-Marketing</t>
  </si>
  <si>
    <t>E-Marketing</t>
  </si>
  <si>
    <t>M Management Projets Innovants</t>
  </si>
  <si>
    <t>M MPI</t>
  </si>
  <si>
    <t>Management de projets innovants</t>
  </si>
  <si>
    <t>Management de Projets Innovants</t>
  </si>
  <si>
    <t>M Management Transformation Digitale</t>
  </si>
  <si>
    <t>M MTD</t>
  </si>
  <si>
    <t>Master Management de l'Innovation parcours Management de la transformation digitale</t>
  </si>
  <si>
    <t>Management de la transformation digitale</t>
  </si>
  <si>
    <t>Management de la Transformation Digitale</t>
  </si>
  <si>
    <t>M CMSI Consulting et Management</t>
  </si>
  <si>
    <t>M CMSI</t>
  </si>
  <si>
    <t>Management des systèmes d’information</t>
  </si>
  <si>
    <t>Master mention Management des Systèmes d'Information: Consulting et Management des Systèmes d'Information</t>
  </si>
  <si>
    <t>Consulting et Management des Systèmes d'Information</t>
  </si>
  <si>
    <t>M IATI Ingénieur d'Affaire en TI</t>
  </si>
  <si>
    <t>M IATI</t>
  </si>
  <si>
    <t>Master Management des Systèmes d'Information parcours Ingénieur d'Affaires en Technologies de l'Information</t>
  </si>
  <si>
    <t>Ingénieur d'Affaires en Technologies de l'Information</t>
  </si>
  <si>
    <t>M SIAD Statistiques pour l'Info</t>
  </si>
  <si>
    <t>M SIAD</t>
  </si>
  <si>
    <t>Statistiques pour l'Information et l'Aide à la Décision</t>
  </si>
  <si>
    <t>Statistiques pour l’Information et la Décision</t>
  </si>
  <si>
    <t>M SICG Contrôle de Gestion</t>
  </si>
  <si>
    <t>M SICG</t>
  </si>
  <si>
    <t>Systèmes d'Information et Contrôle de Gestion</t>
  </si>
  <si>
    <t>M MIISS Intelligence Marketing</t>
  </si>
  <si>
    <t>M MIISS</t>
  </si>
  <si>
    <t>Management et commerce international</t>
  </si>
  <si>
    <t>Master Management et Commerce international parcours Intelligence Marketing et Stratégie Commerciale à l’International</t>
  </si>
  <si>
    <t>Intelligence Marketing et Stratégie Commerciale à l’International</t>
  </si>
  <si>
    <t>Intelligence Marketing et Stratégie Commerciale à l'International</t>
  </si>
  <si>
    <t>M MUTI Management des Universités</t>
  </si>
  <si>
    <t>M MUTI</t>
  </si>
  <si>
    <t>Management public</t>
  </si>
  <si>
    <t>Master mention Management Public Management des universités et technologies de l'information</t>
  </si>
  <si>
    <t>Management des universités et technologies de l'information</t>
  </si>
  <si>
    <t>Management des Universités et Technologies de l'Information</t>
  </si>
  <si>
    <t>IPAG</t>
  </si>
  <si>
    <t>LG Administration Gestion Publique</t>
  </si>
  <si>
    <t>LG AP</t>
  </si>
  <si>
    <t>Administration publique</t>
  </si>
  <si>
    <t>Licence générale Administration publique</t>
  </si>
  <si>
    <t>Administration Publique</t>
  </si>
  <si>
    <t>M AEPS</t>
  </si>
  <si>
    <t>Master Mention Administration Publique parcours Administration des Etablissements Publics de Santé</t>
  </si>
  <si>
    <t>Administration des Etablissements Publics de Santé</t>
  </si>
  <si>
    <t>Administration des Établissements Publics de Santé</t>
  </si>
  <si>
    <t>M Adm Publiqu Carrière Supérieure Etat</t>
  </si>
  <si>
    <t>M CSE</t>
  </si>
  <si>
    <t>Master Administration Publique parcours Carrières Supérieures de l'Etat</t>
  </si>
  <si>
    <t>Carrières Supérieures de l'Etat</t>
  </si>
  <si>
    <t>IUT BEZIERS</t>
  </si>
  <si>
    <t>BUT MMI Création Numérique</t>
  </si>
  <si>
    <t>BUT MMI CN</t>
  </si>
  <si>
    <t>Bachelor Universitaire de Technologie</t>
  </si>
  <si>
    <t>BUT</t>
  </si>
  <si>
    <t>Métiers du Multimédia et de l’Internet : Création numérique</t>
  </si>
  <si>
    <t>BUT métiers du multimédia et de l'internet parcours Création Numérique</t>
  </si>
  <si>
    <t>Création Numérique</t>
  </si>
  <si>
    <t>BUT MMI dvpt web dispositif intéractif</t>
  </si>
  <si>
    <t>BUT MMI DWDI</t>
  </si>
  <si>
    <t>Métiers du Multimédia et de l’Internet : Développement web et dispositifs interactifs</t>
  </si>
  <si>
    <t>BUT métiers du multimédia et de l'internet Développement web et dispositifs interactifs</t>
  </si>
  <si>
    <t>Développement Web et Dispositifs Interactifs</t>
  </si>
  <si>
    <t>BUT RetT parcours Cybersécurité</t>
  </si>
  <si>
    <t>BUT RT CYBER</t>
  </si>
  <si>
    <t>Réseaux &amp; Télécommunications : Cybersécurité</t>
  </si>
  <si>
    <t>BUT réseaux et télécommunications parcours Cybersécurité</t>
  </si>
  <si>
    <t>Cybersécurité</t>
  </si>
  <si>
    <t>BUT RT DSC</t>
  </si>
  <si>
    <t>Réseaux &amp; Télécommunications : Développement système et Cloud</t>
  </si>
  <si>
    <t>Développement Système et Cloud</t>
  </si>
  <si>
    <t>BUT TC Marketing Digital e-business BZ</t>
  </si>
  <si>
    <t>BUT TCMDEEBZ</t>
  </si>
  <si>
    <t>Techniques de commercialisation : marketing digital, e-business et entrepreneuriat</t>
  </si>
  <si>
    <t>BUT Techniques de Commercialisation parcours Marketing Digital e-business et Entreprenariat Bz</t>
  </si>
  <si>
    <t>Marketing Digital e-business et Entreprenariat Bz</t>
  </si>
  <si>
    <t>Marketing Digital, E-business et Entrepreneuriat</t>
  </si>
  <si>
    <t>BUT TC Management du point de vente BZ</t>
  </si>
  <si>
    <t>BUT TCMPVBZ</t>
  </si>
  <si>
    <t>Techniques de Commercialisation : marketing et management du point de vente</t>
  </si>
  <si>
    <t>Marketing et Management du point de vente</t>
  </si>
  <si>
    <t>Marketing et Management du Point de Vente</t>
  </si>
  <si>
    <t>LP Robotique &amp; IA pour l’industrie 4.0</t>
  </si>
  <si>
    <t>LP RobIA</t>
  </si>
  <si>
    <t>Métiers de l'industrie : mécatronique, robotique</t>
  </si>
  <si>
    <t>LP Métiers de l’industrie : Mécatronique, Robotique parcours Robotique et IA pour l’industrie 4.0</t>
  </si>
  <si>
    <t>Robotique et IA pour l’industrie 4.0</t>
  </si>
  <si>
    <t>Robotique et Intelligence Artificielle</t>
  </si>
  <si>
    <t>IUT MTP-SETE</t>
  </si>
  <si>
    <t>BUT Chimie Analys ctrl qualit envt Mpt</t>
  </si>
  <si>
    <t>BUT CH ACQEM</t>
  </si>
  <si>
    <t>Chimie : Analyse, contrôle-qualité, environnement</t>
  </si>
  <si>
    <t>BUT Chimie parcours Analyse, contrôle-qualité et environnement</t>
  </si>
  <si>
    <t>Analyse, contrôle-qualité et environnement</t>
  </si>
  <si>
    <t>Analyse, Contrôle-Qualité, Environnement</t>
  </si>
  <si>
    <t>BUT Chimie Analys ctrl quali envt Sète</t>
  </si>
  <si>
    <t>BUT CH ACQES</t>
  </si>
  <si>
    <t>BUT Chimie parcours Analyse, contrôle-qualité et environnement Sète</t>
  </si>
  <si>
    <t>Analyse, contrôle-qualité et environnement Sète</t>
  </si>
  <si>
    <t>Analyse, Contrôle-Qualité, Environnement (Sète)</t>
  </si>
  <si>
    <t>BUT matérx pdt formulé MATPOL MTP</t>
  </si>
  <si>
    <t>BUT MPFM MAT</t>
  </si>
  <si>
    <t>Chimie : Matériaux et produits formulés</t>
  </si>
  <si>
    <t>BUT Chimie parcours matériaux et produits formulés Montpellier</t>
  </si>
  <si>
    <t>matériaux et produits formulés Montpellier</t>
  </si>
  <si>
    <t>Matériaux et produits formulés</t>
  </si>
  <si>
    <t>MatPol</t>
  </si>
  <si>
    <t>BUT matérx pdt formulé NUMAT MTP</t>
  </si>
  <si>
    <t>BUT MPFM NUM</t>
  </si>
  <si>
    <t>NuMat</t>
  </si>
  <si>
    <t>BUT Chimie parcours Synthèse Mpt</t>
  </si>
  <si>
    <t>BUT CH SY M</t>
  </si>
  <si>
    <t>Chimie : Synthèse</t>
  </si>
  <si>
    <t>BUT Chimie parcours Synthèse Montpellier</t>
  </si>
  <si>
    <t>Synthèse Montpellier</t>
  </si>
  <si>
    <t>Synthèse</t>
  </si>
  <si>
    <t>BUT Chimie parcours Synthèse Sète</t>
  </si>
  <si>
    <t>BUT CH SY S</t>
  </si>
  <si>
    <t>Synthèse Sète</t>
  </si>
  <si>
    <t>Synthèse (Sète)</t>
  </si>
  <si>
    <t>BUT GB Biologie Médical Biotechnologie</t>
  </si>
  <si>
    <t>BUT GB BMB</t>
  </si>
  <si>
    <t>Génie Biologique : Biologie Médicale et Biotechnologie</t>
  </si>
  <si>
    <t>BUT Génie biologique parcours Biologie Médicale et Biotechnologie</t>
  </si>
  <si>
    <t>Biologie Médicale et Biotechnologie</t>
  </si>
  <si>
    <t>BUT GB Diététique et Nutrition</t>
  </si>
  <si>
    <t>BUT GB DN</t>
  </si>
  <si>
    <t>Génie Biologique : Diététique et Nutrition</t>
  </si>
  <si>
    <t>BUT Génie Biologique : Diététique et Nutrition</t>
  </si>
  <si>
    <t>Diététique et Nutrition</t>
  </si>
  <si>
    <t>BUT GB Science de l'Aliment et Biotech</t>
  </si>
  <si>
    <t>BUT GB SAB</t>
  </si>
  <si>
    <t>Génie Biologique : Science de l'Aliment et Biotechnologie</t>
  </si>
  <si>
    <t>BUT Génie Biologique : Science de l'Aliment et Biotechnologie</t>
  </si>
  <si>
    <t>Sciences de l'Aliment et Biotechnologie</t>
  </si>
  <si>
    <t>BUT GEII Automat Inform Industriel 34</t>
  </si>
  <si>
    <t>BUT GEIIA2IM</t>
  </si>
  <si>
    <t>Génie Électrique et Informatique Industrielle : Automatisme et Informatique Industrielle</t>
  </si>
  <si>
    <t>BUT GEII parcours Automatisme et Informatique Industrielle 34</t>
  </si>
  <si>
    <t>Automatisme et Informatique Industrielle 34</t>
  </si>
  <si>
    <t>Automatisme et Informatique Industrielle</t>
  </si>
  <si>
    <t>BUT GEII Maîtrise de l'Énergie 34</t>
  </si>
  <si>
    <t>BUT GEIIEMEM</t>
  </si>
  <si>
    <t>Génie Électrique et Informatique Industrielle : Électricité et Maîtrise de l'Énergie</t>
  </si>
  <si>
    <t>Électricité et Maîtrise de l'Énergie 34</t>
  </si>
  <si>
    <t>Electricité et Maîtrise de l'Energie</t>
  </si>
  <si>
    <t>BUT GEII Systèmes Embarqués 34</t>
  </si>
  <si>
    <t>BUT GEIIESEM</t>
  </si>
  <si>
    <t>Génie Électrique et Informatique Industrielle : Électronique et Systèmes Embarqués</t>
  </si>
  <si>
    <t>BUT GEII parcours Électronique et systèmes embarqués 34</t>
  </si>
  <si>
    <t>Électronique et systèmes embarqués 34</t>
  </si>
  <si>
    <t>Electronique et Systèmes Embarqués</t>
  </si>
  <si>
    <t>BUT Gest° Compta. Fiscale et Financ 34</t>
  </si>
  <si>
    <t>BUT GEAGC2FM</t>
  </si>
  <si>
    <t>Gestion des entreprises et des administrations : gestion comptable, fiscale et financière</t>
  </si>
  <si>
    <t>BUT Gestion des Entreprises et des Administrations parcours Gestion Comptable Fiscale et Financière 34</t>
  </si>
  <si>
    <t>Gestion Comptable Fiscale et Financière 34</t>
  </si>
  <si>
    <t>Gestion Comptable, Fiscale et Financière</t>
  </si>
  <si>
    <t>BUT GEA GEMA Sète</t>
  </si>
  <si>
    <t>BUT GEMA S</t>
  </si>
  <si>
    <t>Gestion des entreprises et des administrations : gestion entrepreneuriat et management d’activités</t>
  </si>
  <si>
    <t>BUT Gestion des Entreprises et des Administrations parcours Gestion, Entrepreunariat et management des activités (SETE)</t>
  </si>
  <si>
    <t>Gestion, Entrepreunariat et management des activités (SETE)</t>
  </si>
  <si>
    <t>Gestion, Entrepreunariat et Management des Activités (Sète)</t>
  </si>
  <si>
    <t>BUT GEAGRH M</t>
  </si>
  <si>
    <t>Gestion des entreprises et des administrations : gestion et pilotage des ressources humaines</t>
  </si>
  <si>
    <t>BUT Gestion des Entreprises et des Administrations parcours Gestion et Pilotage des Ressources Humaines 34</t>
  </si>
  <si>
    <t>Gestion et Pilotage des Ressources Humaines 34</t>
  </si>
  <si>
    <t>Gestion et pilotage des Ressources Humaines</t>
  </si>
  <si>
    <t>BUT Info Dplt app Communicantes sécur</t>
  </si>
  <si>
    <t>BUT INFODACS</t>
  </si>
  <si>
    <t>Informatique : Déploiement d'applications communicantes et sécurisées</t>
  </si>
  <si>
    <t>BUT Informatique parcours Déploiement d’applications communicantes et sécurisées</t>
  </si>
  <si>
    <t>Déploiement d’applications communicantes et sécurisées</t>
  </si>
  <si>
    <t>Déploiement d'Applications Communicantes et Sécurisées</t>
  </si>
  <si>
    <t>BUT Info Intégrat° d'appli Managmt SI</t>
  </si>
  <si>
    <t>BUT INFOAMSI</t>
  </si>
  <si>
    <t>Informatique : Intégration d'applications et management du système d'information</t>
  </si>
  <si>
    <t>BUT Informatique : Intégration d'applications et management du système d'information</t>
  </si>
  <si>
    <t>Intégration d'Applications et Management du Système d'Information</t>
  </si>
  <si>
    <t>BUT Info Réal API Concept Devpt Valida</t>
  </si>
  <si>
    <t>BUT RACDV</t>
  </si>
  <si>
    <t>Informatique : Réalisation d'applications : conception, développement, validation</t>
  </si>
  <si>
    <t>BUT Informatique parcours Réalisation d’applications : conception, développement, validation</t>
  </si>
  <si>
    <t>Réalisation d’applications : conception, développement, validation</t>
  </si>
  <si>
    <t>Réalisation d'Applications - Conception, Développement, Validation (Sète)</t>
  </si>
  <si>
    <t>BUT Réal API Concept Devpt Valida Sète</t>
  </si>
  <si>
    <t>BUT RACDV S</t>
  </si>
  <si>
    <t>BUT Informatique parcours Réalisation d’applications : conception, développement, validation (Sète)</t>
  </si>
  <si>
    <t>Réalisation d’applications : conception, développement, validation (Sète)</t>
  </si>
  <si>
    <t>Réalisation d'Applications - Conception, Développement, Validation</t>
  </si>
  <si>
    <t>BUT Matériaux Contrôles Physico Chimiq</t>
  </si>
  <si>
    <t>BUT MP MCPC</t>
  </si>
  <si>
    <t>Mesures Physiques : Matériaux et Contrôles Physico-Chimiques</t>
  </si>
  <si>
    <t>BUT Mesures physiques parcours Matériaux et contrôles physico-chimiques</t>
  </si>
  <si>
    <t>Matériaux et contrôles physico-chimiques</t>
  </si>
  <si>
    <t>Matériaux et Contrôles PhysicoChimiques</t>
  </si>
  <si>
    <t>BUT Mesure Phys Tech d'instrumentation</t>
  </si>
  <si>
    <t>BUT MP TI</t>
  </si>
  <si>
    <t>Mesures Physiques : Techniques d'instrumentation</t>
  </si>
  <si>
    <t>BUT Mesures physiques parcours Techniques d'instrumentation</t>
  </si>
  <si>
    <t>Techniques d'instrumentation</t>
  </si>
  <si>
    <t>Techniques d'Instrumentation</t>
  </si>
  <si>
    <t>BUT TC Busines Dev Manag Relat Client</t>
  </si>
  <si>
    <t>BUT TC BDMRC</t>
  </si>
  <si>
    <t>Techniques de Commercialisation : Business développement et management de la relation client</t>
  </si>
  <si>
    <t>BUT Techniques de Commercialisation parcours Business Développement et Management de la Relation Client</t>
  </si>
  <si>
    <t>Business Développement et Management de la Relation Client</t>
  </si>
  <si>
    <t>BUT TC Marketing Digital e-business 34</t>
  </si>
  <si>
    <t>BUT TCMDEE34</t>
  </si>
  <si>
    <t>BUT Techniques de Commercialisation Marketing digital, e-business et entrepreneuriat 34</t>
  </si>
  <si>
    <t>LP Génie Assain Syst Trait des Eaux</t>
  </si>
  <si>
    <t>LP GASTE</t>
  </si>
  <si>
    <t>Génie des procédés pour l'environnement</t>
  </si>
  <si>
    <t>Licence professionnelle mention Génie des procédés pour l'environnement parcours Génie de l’Assainissement et des Systèmes de Traitement des Eaux</t>
  </si>
  <si>
    <t>Génie de l’Assainissement et des Systèmes de Traitement des Eaux</t>
  </si>
  <si>
    <t>Génie de l'Assainissement et des Systèmes de Traitement des Eaux (Sète)</t>
  </si>
  <si>
    <t>LP Gestion des Achats Secteur Public</t>
  </si>
  <si>
    <t>LP GASP</t>
  </si>
  <si>
    <t>Gestion des achats et des approvisionnements</t>
  </si>
  <si>
    <t>Licence Professionnelle mention Gestion des achats et des approvisionnements parcours Gestion des achats dans le secteur public</t>
  </si>
  <si>
    <t>Gestion des achats dans le secteur public</t>
  </si>
  <si>
    <t>Gestion des Achats dans le Secteur Public</t>
  </si>
  <si>
    <t>LP Gestion Efficacité Energétique Bât</t>
  </si>
  <si>
    <t>LP GEEB</t>
  </si>
  <si>
    <t>Maîtrise de l'énergie, électricité, développement durable</t>
  </si>
  <si>
    <t>Gestion et Efficacité Energétique des bâtiments</t>
  </si>
  <si>
    <t>Gestion et Efficacité Energétique du Bâtiment</t>
  </si>
  <si>
    <t>LP Nutrition et Alimentation Humaine</t>
  </si>
  <si>
    <t>LP NAH</t>
  </si>
  <si>
    <t>Métiers de la santé : nutrition, alimentation</t>
  </si>
  <si>
    <t>Nutrition et alimentation humaine</t>
  </si>
  <si>
    <t>Nutrition et Alimentation Humaine</t>
  </si>
  <si>
    <t>LP Maintenance Systèmes Avioniques</t>
  </si>
  <si>
    <t>LP AERO MSA</t>
  </si>
  <si>
    <t>Métiers de l'industrie : industrie aéronautique</t>
  </si>
  <si>
    <t>Licence Professionnelle mention métiers de l'industrie aéronautique parcours maintenance des systèmes avioniques</t>
  </si>
  <si>
    <t>maintenance des systèmes avioniques</t>
  </si>
  <si>
    <t>Maintenance des Systèmes Avioniques</t>
  </si>
  <si>
    <t>IUT NIMES</t>
  </si>
  <si>
    <t>BUT GC Bureaux d'études</t>
  </si>
  <si>
    <t>BUT GCBE</t>
  </si>
  <si>
    <t>Génie Civil – Construction Durable : Bureau d’Etudes Conception</t>
  </si>
  <si>
    <t>BUT Génie Civil et construction durable parcours Bureaux d'Études Conception</t>
  </si>
  <si>
    <t>Bureaux d'Études Conception</t>
  </si>
  <si>
    <t>Bureau d'Etudes Conception</t>
  </si>
  <si>
    <t>BUT GC Réhabilitation des bâtiments</t>
  </si>
  <si>
    <t>BUT GCRAPEB</t>
  </si>
  <si>
    <t>Génie Civil – Construction Durable : Réhabilitation et Amélioration des Performances Environnementales des Bâtiments</t>
  </si>
  <si>
    <t>BUT Génie civil et construction durable parcours Réhabilitation et amélioration des performances environnementales des bâtiments</t>
  </si>
  <si>
    <t>Réhabilitation et amélioration des performances environnementales des bâtiments</t>
  </si>
  <si>
    <t>Réhabilitation et Amélioration des Performances Environnementales des Bâtiments</t>
  </si>
  <si>
    <t>BUT GC Travaux et Bâtiments</t>
  </si>
  <si>
    <t>BUT GCTB</t>
  </si>
  <si>
    <t>Génie Civil - Construction Durable : Travaux Bâtiment</t>
  </si>
  <si>
    <t>Travaux et bâtiment</t>
  </si>
  <si>
    <t>Travaux Bâtiment</t>
  </si>
  <si>
    <t>BUT GC Travaux Publics</t>
  </si>
  <si>
    <t>BUT GCTP</t>
  </si>
  <si>
    <t>Génie Civil - Construction Durable : Travaux Publics</t>
  </si>
  <si>
    <t>Travaux Publics</t>
  </si>
  <si>
    <t>BUT GEII Automat Inform Industriel 30</t>
  </si>
  <si>
    <t>BUT GEIIA2IN</t>
  </si>
  <si>
    <t>BUT GEII parcours Automatisme et Informatique Industrielle 30</t>
  </si>
  <si>
    <t>Automatisme et Informatique Industrielle 30</t>
  </si>
  <si>
    <t>BUT GEII Maîtrise de l'Énergie 30</t>
  </si>
  <si>
    <t>BUT GEIIEMEN</t>
  </si>
  <si>
    <t>Électricité et Maîtrise de l'Énergie 30</t>
  </si>
  <si>
    <t>BUT GEII Systèmes Embarqués 30</t>
  </si>
  <si>
    <t>BUT GEIIESEN</t>
  </si>
  <si>
    <t>BUT GEII parcours Électronique et Systèmes Embarqués 30</t>
  </si>
  <si>
    <t>Électronique et Systèmes Embarqués 30</t>
  </si>
  <si>
    <t>BUT GMP 2I</t>
  </si>
  <si>
    <t>Génie Mécanique et productique : Innovation pour l'industrie</t>
  </si>
  <si>
    <t>BUT Génie Mécanique et Productique parcours Innovation pour l'Industrie</t>
  </si>
  <si>
    <t>Innovation pour l'Industrie</t>
  </si>
  <si>
    <t>BUT GMP Management Process Industriel</t>
  </si>
  <si>
    <t>BUT GMP MPI</t>
  </si>
  <si>
    <t>Génie Mécanique et Productique : Management de process industriel</t>
  </si>
  <si>
    <t>BUT Génie Mécanique et Productique parcours Management de Process Industriel</t>
  </si>
  <si>
    <t>Management de Process Industriel</t>
  </si>
  <si>
    <t>BUT GEA Contrôle Gest Pilot Perform 30</t>
  </si>
  <si>
    <t>BUT GEACG2PN</t>
  </si>
  <si>
    <t>Gestion des entreprises et des administrations : contrôle de gestion et pilotage de la performance</t>
  </si>
  <si>
    <t>BUT Gestion des Entreprises et des Administrations parcours Contrôle de gestion et pilotage de la performance 30</t>
  </si>
  <si>
    <t>Contrôle de gestion et pilotage de la performance 30</t>
  </si>
  <si>
    <t>Contrôle de Gestion et Pilotage de la Performance</t>
  </si>
  <si>
    <t>BUT Gest Entrepre Manag Activités 30</t>
  </si>
  <si>
    <t>BUT GEAGEMAN</t>
  </si>
  <si>
    <t>BUT Gestion des Entreprises et des Administrations parcours Gestion, Entrepreneuriat et Management d’Activités 30</t>
  </si>
  <si>
    <t>Gestion, Entrepreneuriat et Management d’Activités 30</t>
  </si>
  <si>
    <t>Gestion, Entrepreneuriat et Management d’Activités</t>
  </si>
  <si>
    <t>BUT SGM Ingénierie des Matériaux 30</t>
  </si>
  <si>
    <t>BUT SGM MIMP</t>
  </si>
  <si>
    <t>Science et génie des matériaux : Métiers de l’ingénierie des matériaux et des produits</t>
  </si>
  <si>
    <t>BUT Science et Génie des Matériaux parcours Métiers de l’ingénierie des matériaux et des produits 30</t>
  </si>
  <si>
    <t>Métiers de l’ingénierie des matériaux et des produits 30</t>
  </si>
  <si>
    <t>Ingénierie des Matériaux et des Produits</t>
  </si>
  <si>
    <t>BUT SGM Expertise des matériaux 30</t>
  </si>
  <si>
    <t>BUT SGM CEMP</t>
  </si>
  <si>
    <t>Science et génie des matériaux : Métiers de la caractérisation et de l’expertise des matériaux et des produits</t>
  </si>
  <si>
    <t>BUT Science et Génie des Matériaux parcours Métiers de la caractérisation et de l’expertise des matériaux et des produits 30</t>
  </si>
  <si>
    <t>Métiers de la caractérisation et de l’expertise des matériaux et des produits 30</t>
  </si>
  <si>
    <t>Caractérisation et Expertise des Matériaux et des Produits</t>
  </si>
  <si>
    <t>BUT SGM Valoristaion des Matériaux 30</t>
  </si>
  <si>
    <t>BUT SGM MRVM</t>
  </si>
  <si>
    <t>Science et génie des matériaux : Métiers du recyclage et de la valorisation des matériaux et des produits</t>
  </si>
  <si>
    <t>Métiers du recyclage et de la valorisation des matériaux 30</t>
  </si>
  <si>
    <t>Métiers du Recyclage et de la Valorisation des Matériaux</t>
  </si>
  <si>
    <t>LP Métallurgie Matériaux Soudage</t>
  </si>
  <si>
    <t>LP MMS</t>
  </si>
  <si>
    <t>Métiers de l'industrie : métallurgie, mise en forme des matériaux et soudage</t>
  </si>
  <si>
    <t>Licence Professionnelle mention Métiers de l'industrie : métallurgie, mise en forme des matériaux et soudage parcours Soudés</t>
  </si>
  <si>
    <t>Soudés</t>
  </si>
  <si>
    <t>Assemblages Soudés</t>
  </si>
  <si>
    <t>MOMA</t>
  </si>
  <si>
    <t>Diplôme de Comptabilité et Gestion</t>
  </si>
  <si>
    <t>DCG</t>
  </si>
  <si>
    <t>Diplôme de Comptabilité et de Gestion</t>
  </si>
  <si>
    <t>Diplôme de comptabilité et de gestion (DCG)</t>
  </si>
  <si>
    <t>Diplôme de Comptabilité et gestion</t>
  </si>
  <si>
    <t>DCG PASSERELLE</t>
  </si>
  <si>
    <t>DCG PASS</t>
  </si>
  <si>
    <t>DCG passerelle</t>
  </si>
  <si>
    <t>Diplôme Supérieur Comptabilité Gestion</t>
  </si>
  <si>
    <t>DSCG</t>
  </si>
  <si>
    <t xml:space="preserve">Diplôme Supérieur de Comptabilité et de Gestion </t>
  </si>
  <si>
    <t>Diplôme supérieur de comptabilité et de gestion (DSCG)</t>
  </si>
  <si>
    <t>LG Marketing Vente EAD</t>
  </si>
  <si>
    <t>LG MKV EAD</t>
  </si>
  <si>
    <t>Gestion</t>
  </si>
  <si>
    <t>Licence Générale mention gestion parcours Marketing Vente -EAD</t>
  </si>
  <si>
    <t>Marketing Vente -EAD</t>
  </si>
  <si>
    <t>Marketing Vente (EAD)</t>
  </si>
  <si>
    <t>LG Manag Stratégie Hôtel Tourisme EAD</t>
  </si>
  <si>
    <t>LG MSHT EAD</t>
  </si>
  <si>
    <t>Licence générale Gestion parcours Management et Stratégie en Hôtellerie-Tourisme e-learning</t>
  </si>
  <si>
    <t>Management et Stratégie en Hôtellerie-Tourisme e-learning</t>
  </si>
  <si>
    <t>Management et Stratégie en Hôtellerie-Tourisme (EAD)</t>
  </si>
  <si>
    <t>LP Gestion de la Paie et du Social</t>
  </si>
  <si>
    <t>LP GPS</t>
  </si>
  <si>
    <t>Métiers de la gestion et de la comptabilité : comptabilité et paie</t>
  </si>
  <si>
    <t>Licence Professionnelle mention Métiers de la Gestion et de la Comptabilité : Comptabilité et Paie parcours Gestion de la Paie et du Social</t>
  </si>
  <si>
    <t>Gestion de la Paie et du Social</t>
  </si>
  <si>
    <t>LP Assistant Comptable</t>
  </si>
  <si>
    <t>LP AC</t>
  </si>
  <si>
    <t>Métiers de la gestion et de la comptabilité : responsable de portefeuille clients en cabinet d'expertise</t>
  </si>
  <si>
    <t>Licence Professionnelle mention Métiers de la Gestion et de la Comptabilité : Responsable De Portefeuille Client En Cabinet D'expertise parcours Assistant comptable</t>
  </si>
  <si>
    <t>Assistant comptable</t>
  </si>
  <si>
    <t>Assistant Comptable</t>
  </si>
  <si>
    <t>NARB</t>
  </si>
  <si>
    <t>MTP</t>
  </si>
  <si>
    <t>LP Création Reprise d'Entreprise</t>
  </si>
  <si>
    <t>LP CRE</t>
  </si>
  <si>
    <t>Métiers de l'entrepreneuriat</t>
  </si>
  <si>
    <t>Licence professionnelle mention Métiers de l’entrepreneuriat parcours Création, reprise d’entreprise</t>
  </si>
  <si>
    <t>Création, reprise d’entreprise</t>
  </si>
  <si>
    <t>Création, Reprise d’Entreprise</t>
  </si>
  <si>
    <t>LP Management des TPE PME</t>
  </si>
  <si>
    <t>LP TPE PME</t>
  </si>
  <si>
    <t>Licence Professionnelle mention Métiers de l'Entrepreneuriat parcours Management des TPE/PME</t>
  </si>
  <si>
    <t>Management des TPE/PME</t>
  </si>
  <si>
    <t>Management des TPE-PME</t>
  </si>
  <si>
    <t>LP Management Unités Restauration</t>
  </si>
  <si>
    <t>LP MUR</t>
  </si>
  <si>
    <t>Organisation et gestion des établissements hôteliers et de restauration</t>
  </si>
  <si>
    <t>Licence Professionnelle mention Organisation et Gestion des Etablissements hôteliers et de Restauration parcours Management des Unités de Restauration</t>
  </si>
  <si>
    <t>Management des Unités de Restauration</t>
  </si>
  <si>
    <t>M Comptabilité Contrôle Audit</t>
  </si>
  <si>
    <t>M CCA</t>
  </si>
  <si>
    <t>Comptabilité - contrôle - audit</t>
  </si>
  <si>
    <t>Master mention Comptabilité, Contrôle, Audit parcours Comptabilité, Contrôle, Audit</t>
  </si>
  <si>
    <t>Comptabilité, Contrôle, Audit</t>
  </si>
  <si>
    <t>M Audit et Contrôle Interne</t>
  </si>
  <si>
    <t>M ACI</t>
  </si>
  <si>
    <t>Contrôle de gestion et audit organisationnel</t>
  </si>
  <si>
    <t>Master mention Contrôle de gestion et audit organisationnel parcours Audit et Contrôle interne</t>
  </si>
  <si>
    <t>Audit et Contrôle interne</t>
  </si>
  <si>
    <t>Audit et Contrôle Interne</t>
  </si>
  <si>
    <t>M Contrôle Gest° SI Décisionnels</t>
  </si>
  <si>
    <t>M CGSID</t>
  </si>
  <si>
    <t>Master mention Contrôle de Gestion et Audit Organisationnel parcours Contrôle de gestion et systèmes d'information décisionnels</t>
  </si>
  <si>
    <t>Contrôle de gestion et systèmes d'information décisionnels</t>
  </si>
  <si>
    <t>Contrôle de Gestion et Systèmes d'Information Décisionnels</t>
  </si>
  <si>
    <t>M Internationnal Stratégic Management</t>
  </si>
  <si>
    <t>M ISMAA</t>
  </si>
  <si>
    <t>Master2 mention Contrôle de Gestion et Audit Organisationnel parcours Internationnal Stratégic Management Accounting and Auditing (ISMAA)</t>
  </si>
  <si>
    <t>Internationnal Stratégic Management Accounting and Auditing (ISMAA)</t>
  </si>
  <si>
    <t>International Strategic Management Accounting and Auditing</t>
  </si>
  <si>
    <t>M Accompagnement Entrepreneurial</t>
  </si>
  <si>
    <t>M AE</t>
  </si>
  <si>
    <t>Entrepreneuriat et management de projets</t>
  </si>
  <si>
    <t>Master Entrepreneuriat et Management de Projets parcours Accompagnement Entrepreneurial : Création Développement Transmission</t>
  </si>
  <si>
    <t>Accompagnement Entrepreneurial : Création Développement Transmission</t>
  </si>
  <si>
    <t>Accompagnement Entrepreneurial</t>
  </si>
  <si>
    <t>M Manag Projet Intrapreneuria Digital</t>
  </si>
  <si>
    <t>M MPID</t>
  </si>
  <si>
    <t>Management de Projet Intrapreneurial et Digital</t>
  </si>
  <si>
    <t>M Finance &amp; Green Finance</t>
  </si>
  <si>
    <t>M GREEN FI</t>
  </si>
  <si>
    <t>Finance</t>
  </si>
  <si>
    <t>Master mention Finance parcours Finance &amp; Green Finance</t>
  </si>
  <si>
    <t>Finance &amp; Green Finance</t>
  </si>
  <si>
    <t>Green Finance</t>
  </si>
  <si>
    <t>M Management et Business Development</t>
  </si>
  <si>
    <t>M MBD</t>
  </si>
  <si>
    <t>Management</t>
  </si>
  <si>
    <t>Master mention Management parcours Management et Business Development</t>
  </si>
  <si>
    <t>Management et Business Development</t>
  </si>
  <si>
    <t>M Managmt &amp; Business Developpement ead</t>
  </si>
  <si>
    <t>M MBD EAD</t>
  </si>
  <si>
    <t>Master mention Management parcours Management et Business Developpement EAD</t>
  </si>
  <si>
    <t>Management et Business Developpement EAD</t>
  </si>
  <si>
    <t>Management et Business Development (EAD)</t>
  </si>
  <si>
    <t>M Manag Organisation Dvlpt Responsable</t>
  </si>
  <si>
    <t>M MODR</t>
  </si>
  <si>
    <t>Management des Organisations et Développement Responsable</t>
  </si>
  <si>
    <t>M Manag Transition Ecolo Economie circ</t>
  </si>
  <si>
    <t>M MTEEC</t>
  </si>
  <si>
    <t>Master Management parcours Management de la Transition Ecologique et de l'Economie Circulaire</t>
  </si>
  <si>
    <t>Management de la Transition Ecologique et de l'Economie Circulaire</t>
  </si>
  <si>
    <t>M Management Direction Générale de PME</t>
  </si>
  <si>
    <t>M DGPME</t>
  </si>
  <si>
    <t>Management des PME-PMI</t>
  </si>
  <si>
    <t>Master Mention Management des PME-PMI parcours Direction Générale de PME</t>
  </si>
  <si>
    <t>Direction Générale de PME</t>
  </si>
  <si>
    <t>Direction Générale de PME-PMI</t>
  </si>
  <si>
    <t>M Management international des PME</t>
  </si>
  <si>
    <t>M MI PME</t>
  </si>
  <si>
    <t>Master Mention Management des PME-PMI parcours Management international des PME</t>
  </si>
  <si>
    <t>Management international des PME</t>
  </si>
  <si>
    <t>Management International des PME</t>
  </si>
  <si>
    <t>M GLM MOMA</t>
  </si>
  <si>
    <t>Gestion des Littoraux et des Mers</t>
  </si>
  <si>
    <t>M Management Public Territorial</t>
  </si>
  <si>
    <t>M MPT</t>
  </si>
  <si>
    <t>Master mention Management Public parcours Management public Territorial</t>
  </si>
  <si>
    <t>Management public Territorial</t>
  </si>
  <si>
    <t>Management Public Territorial</t>
  </si>
  <si>
    <t>M Managmt Stratégie Hôtel. Tourism EAD</t>
  </si>
  <si>
    <t>M MSHT EAD</t>
  </si>
  <si>
    <t>Management stratégique</t>
  </si>
  <si>
    <t>Master mention Management Stratégique parcours Management et stratégie en Hôtellerie Tourisme EAD</t>
  </si>
  <si>
    <t>Management et stratégie en Hôtellerie Tourisme EAD</t>
  </si>
  <si>
    <t>Management et Stratégie en Hôtellerie Tourisme (EAD)</t>
  </si>
  <si>
    <t>M Stratégie Innovation Conseil EAD</t>
  </si>
  <si>
    <t>M SIC EAD</t>
  </si>
  <si>
    <t>Master mention Management Stratégique parcours Stratégie innovation Conseil EAD</t>
  </si>
  <si>
    <t>Stratégie innovation Conseil EAD</t>
  </si>
  <si>
    <t>Stratégie innovation Conseil (EAD)</t>
  </si>
  <si>
    <t>M Commerce des Vins</t>
  </si>
  <si>
    <t>M CV</t>
  </si>
  <si>
    <t>Marketing, vente</t>
  </si>
  <si>
    <t>Master mention Marketing Vente parcours Commerce des Vins</t>
  </si>
  <si>
    <t>Commerce des Vins</t>
  </si>
  <si>
    <t>M Marketing Communication Organisation</t>
  </si>
  <si>
    <t>M MCO</t>
  </si>
  <si>
    <t>Master2 Mention Marketing, Vente parcours Marketing et Communication des Organisations</t>
  </si>
  <si>
    <t>Marketing et Communication des Organisations</t>
  </si>
  <si>
    <t>M Marketing et Data Analytics</t>
  </si>
  <si>
    <t>M MDA</t>
  </si>
  <si>
    <t>Marketing et Data Analytics</t>
  </si>
  <si>
    <t>M Marketing Innovation et Territoires</t>
  </si>
  <si>
    <t>M MIT</t>
  </si>
  <si>
    <t>Master Mention Marketing Vente parcours Marketing Innovation et Territoires</t>
  </si>
  <si>
    <t>Marketing Innovation et Territoires</t>
  </si>
  <si>
    <t>M Marketing Sports Loisirs</t>
  </si>
  <si>
    <t>M MSL</t>
  </si>
  <si>
    <t>Master Mention Marketing, Vente parcours Marketing du sport et des loisirs</t>
  </si>
  <si>
    <t>Marketing du sport et des loisirs</t>
  </si>
  <si>
    <t>POLYTECH</t>
  </si>
  <si>
    <t>ING Systèmes embarqués</t>
  </si>
  <si>
    <t>ING EII SE</t>
  </si>
  <si>
    <t>Diplôme d'ingénieur</t>
  </si>
  <si>
    <t>INGE</t>
  </si>
  <si>
    <t>Ingénieur diplômé de l'Ecole Polytechnique Universitaire de l'université de Montpellier, spécialité Electronique et Informatique Industrielle</t>
  </si>
  <si>
    <t>Diplôme d'Ingénieur Spécialité Electronique et Informatique Industrielle parcours Systèmes embarqués</t>
  </si>
  <si>
    <t>Systèmes embarqués</t>
  </si>
  <si>
    <t>Systèmes Embarqués</t>
  </si>
  <si>
    <t>ING Eau et Génie Civil</t>
  </si>
  <si>
    <t>ING EGC</t>
  </si>
  <si>
    <t>Ingénieur diplômé de l'Ecole Polytechnique Universitaire de l'Université de Montpellier, spécialité Génie de l'eau</t>
  </si>
  <si>
    <t>Eau et Génie Civil</t>
  </si>
  <si>
    <t>ING Dév Info Exploitation Opération</t>
  </si>
  <si>
    <t>ING DIEO</t>
  </si>
  <si>
    <t>Ingénieur diplômé de l'Ecole Polytechnique Universitaire de l'Université de Montpellier, spécialité Informatique</t>
  </si>
  <si>
    <t>Diplôme d'Ingénieur Développement Informatique et Exploitation Opérationnelle</t>
  </si>
  <si>
    <t>Développement Informatique et Exploitation Opérationnelle</t>
  </si>
  <si>
    <t>ING Mécanique Structure Industrielle</t>
  </si>
  <si>
    <t>ING MSI</t>
  </si>
  <si>
    <t>Ingénieur diplômé de l'Ecole Polytechnique Universitaire de l'Université de Montpellier, spécialité Mécanique</t>
  </si>
  <si>
    <t>Diplôme d'Ingénieur Spécialité Mécanique Structures Industrielles</t>
  </si>
  <si>
    <t>Mécanique Structures Industrielles</t>
  </si>
  <si>
    <t>UFR DROIT</t>
  </si>
  <si>
    <t>LP Assistant Juridique</t>
  </si>
  <si>
    <t>LP AJ</t>
  </si>
  <si>
    <t>Activités juridiques : assistant juridique</t>
  </si>
  <si>
    <t>LP Métiers du Notariat</t>
  </si>
  <si>
    <t>LP MN</t>
  </si>
  <si>
    <t>Métiers du notariat</t>
  </si>
  <si>
    <t>Licence Professionnelle Métiers du Notariat</t>
  </si>
  <si>
    <t>LP Qualité Hygiène Sécu Santé Environ</t>
  </si>
  <si>
    <t>LP QHSSE</t>
  </si>
  <si>
    <t>Qualité, hygiène, sécurité, santé, environnement</t>
  </si>
  <si>
    <t>M Pratiques juridiques judiciaires</t>
  </si>
  <si>
    <t>M PJJ</t>
  </si>
  <si>
    <t>Droit</t>
  </si>
  <si>
    <t>Master Droit parcours Pratiques Juridiques et Judiciaires</t>
  </si>
  <si>
    <t>Pratiques Juridiques et Judiciaires</t>
  </si>
  <si>
    <t>M Droit Bancaire et Financier</t>
  </si>
  <si>
    <t>M DBF</t>
  </si>
  <si>
    <t>Droit bancaire et financier</t>
  </si>
  <si>
    <t>Master Droit bancaire et financier</t>
  </si>
  <si>
    <t>M Droit Civil Personnes et Famille</t>
  </si>
  <si>
    <t>M DPF</t>
  </si>
  <si>
    <t>Droit civil</t>
  </si>
  <si>
    <t>Master Droit civil parcours Droit des Personnes et de la famille</t>
  </si>
  <si>
    <t>Droit des Personnes et de la famille</t>
  </si>
  <si>
    <t>M Droit Alimentation et Agroécologie</t>
  </si>
  <si>
    <t>M DAA</t>
  </si>
  <si>
    <t>Droit de l’environnement</t>
  </si>
  <si>
    <t>Master mention droit de l'environnement parcours Droit de l'alimentation et de l'agroécologie</t>
  </si>
  <si>
    <t>Droit de l'alimentation et de l'agroécologie</t>
  </si>
  <si>
    <t>Master Droit de l'Alimentation et de l'Agroécologie</t>
  </si>
  <si>
    <t>M Droit environnement et Devt Durable</t>
  </si>
  <si>
    <t>M DGEDD</t>
  </si>
  <si>
    <t>Master Droit de l’environnement parcours Droit et gestion de l’environnement et du développement durable</t>
  </si>
  <si>
    <t>Droit et gestion de l’environnement et du développement durable</t>
  </si>
  <si>
    <t>Droit et Gestion de l’Environnement et du Développement Durable</t>
  </si>
  <si>
    <t>M Droit Propriété Intellect Numérique</t>
  </si>
  <si>
    <t>M DPIN</t>
  </si>
  <si>
    <t>Droit de la propriété intellectuelle</t>
  </si>
  <si>
    <t>Master Droit de la Propriété Intellectuelle parcours Droit de la Propriété Intellectuelle et du Numérique</t>
  </si>
  <si>
    <t>Droit de la Propriété Intellectuelle et du Numérique</t>
  </si>
  <si>
    <t>M Droit établissements de santé</t>
  </si>
  <si>
    <t>M DGES</t>
  </si>
  <si>
    <t>Droit de la santé</t>
  </si>
  <si>
    <t>Master Droit de la santé parcours Droit et gouvernance des établissements de santé</t>
  </si>
  <si>
    <t>Droit et gouvernance des établissements de santé</t>
  </si>
  <si>
    <t>Droit et Gouvernance des Etablissements de Santé</t>
  </si>
  <si>
    <t>M Droit Consom Concurrence</t>
  </si>
  <si>
    <t>M DCC</t>
  </si>
  <si>
    <t>Droit de l'économie</t>
  </si>
  <si>
    <t>Master Droit de l'Economie parcours Droit de la Consommation et de la Concurrence</t>
  </si>
  <si>
    <t>Droit de la Consommation et de la Concurrence</t>
  </si>
  <si>
    <t>Consommation et Concurrence</t>
  </si>
  <si>
    <t>M Droit Privé Economie</t>
  </si>
  <si>
    <t>M DPE</t>
  </si>
  <si>
    <t>Master Droit de l'Economie parcours Droit Privé de l'Economie</t>
  </si>
  <si>
    <t>Droit Privé de l'Economie</t>
  </si>
  <si>
    <t>M Droit Commerce International</t>
  </si>
  <si>
    <t>M DCI</t>
  </si>
  <si>
    <t>Droit de l'entreprise</t>
  </si>
  <si>
    <t>Master Droit de l'Entreprise parcours Droit du commerce international</t>
  </si>
  <si>
    <t>Droit du commerce international</t>
  </si>
  <si>
    <t>Droit du Commerce International</t>
  </si>
  <si>
    <t>M Droit Rural et Entreprises Agricoles</t>
  </si>
  <si>
    <t>M DREA</t>
  </si>
  <si>
    <t>Master2 mention droit de l'entrperise parcours Droit rural et des entreprises agricoles</t>
  </si>
  <si>
    <t>Droit rural et des entreprises agricoles</t>
  </si>
  <si>
    <t>Doit Rural et des Entreprises Agricoles</t>
  </si>
  <si>
    <t>M Droit Immobilier</t>
  </si>
  <si>
    <t>M DI</t>
  </si>
  <si>
    <t>Droit de l'immobilier</t>
  </si>
  <si>
    <t>Master mention Droit de l'immobilier</t>
  </si>
  <si>
    <t>M Droit Distrib Contrat d'Affaire</t>
  </si>
  <si>
    <t>M DDCA</t>
  </si>
  <si>
    <t>Droit des affaires</t>
  </si>
  <si>
    <t>Master mention Droit des affaires parcours Droit de la distribution et des contrats d’affaires</t>
  </si>
  <si>
    <t>Droit de la distribution et des contrats d’affaires</t>
  </si>
  <si>
    <t>Droit de la Distribution et des Contrats d'Affaires</t>
  </si>
  <si>
    <t>M Droit des Affaires et Fiscalité</t>
  </si>
  <si>
    <t>M DJCE</t>
  </si>
  <si>
    <t>Master mention Droit des affaires parcours DJCE Juriste Conseil d'Entreprise</t>
  </si>
  <si>
    <t>DJCE Juriste Conseil d'Entreprise</t>
  </si>
  <si>
    <t>Juriste Conseil d'Entreprise</t>
  </si>
  <si>
    <t>M Innov Droit et Accords Industriels</t>
  </si>
  <si>
    <t>M IDAI</t>
  </si>
  <si>
    <t>Master mention droit des affaires parcours Innovation, droits et accords industriels</t>
  </si>
  <si>
    <t>Innovation, droits et accords industriels</t>
  </si>
  <si>
    <t>Master Innovation, Droits et Accords Industriels</t>
  </si>
  <si>
    <t>M Droit des Assurances</t>
  </si>
  <si>
    <t>M DA</t>
  </si>
  <si>
    <t>Droit des assurances</t>
  </si>
  <si>
    <t>Master mention Droit des assurances</t>
  </si>
  <si>
    <t>M Droit Collectivités Territoriales</t>
  </si>
  <si>
    <t>M DCT</t>
  </si>
  <si>
    <t>Droit des collectivités territoriales</t>
  </si>
  <si>
    <t>Master2 Droit des collectivités territoriales</t>
  </si>
  <si>
    <t>M Droit sanction et exécution peines</t>
  </si>
  <si>
    <t>M DSEP</t>
  </si>
  <si>
    <t>Droit des libertés</t>
  </si>
  <si>
    <t>Master Droit des libertés parcours Droit de la sanction et de l’exécution des peines</t>
  </si>
  <si>
    <t>Droit de la sanction et de l’exécution des peines</t>
  </si>
  <si>
    <t>Droit de la Sanction et de l'Exécution des Peines</t>
  </si>
  <si>
    <t>M Droit et Fiscalité du Patrimoine</t>
  </si>
  <si>
    <t>M PATRIMOINE</t>
  </si>
  <si>
    <t>Droit du patrimoine</t>
  </si>
  <si>
    <t>Droit et fiscalité du patrimoine</t>
  </si>
  <si>
    <t>Droit et Fiscalité du Patrimoine</t>
  </si>
  <si>
    <t>M Droit Européen</t>
  </si>
  <si>
    <t>M D EURO</t>
  </si>
  <si>
    <t>Droit européen</t>
  </si>
  <si>
    <t>Master Droit Européen</t>
  </si>
  <si>
    <t>M Droit Pratiques Pénales</t>
  </si>
  <si>
    <t>M DPP</t>
  </si>
  <si>
    <t>Droit pénal et sciences criminelles</t>
  </si>
  <si>
    <t>Master Droit Pénal et Sciences Criminelles parcours Droit pénal et pratiques pénales</t>
  </si>
  <si>
    <t>Droit pénal et pratiques pénales</t>
  </si>
  <si>
    <t>Droit Pénal et Pratiques Pénales</t>
  </si>
  <si>
    <t>M Droit Prive General</t>
  </si>
  <si>
    <t>M DPG</t>
  </si>
  <si>
    <t>Droit privé</t>
  </si>
  <si>
    <t>Master Droit privé parcours Droit Privé Général</t>
  </si>
  <si>
    <t>Droit Privé Général</t>
  </si>
  <si>
    <t>M Droit et Contentieux Publics</t>
  </si>
  <si>
    <t>M DPDCP</t>
  </si>
  <si>
    <t>Droit public</t>
  </si>
  <si>
    <t>Master Droit Public parcours droit et contentieux publics</t>
  </si>
  <si>
    <t>droit et contentieux publics</t>
  </si>
  <si>
    <t>Droit et Contentieux Publics</t>
  </si>
  <si>
    <t>M Contrats Publics et Partenariats</t>
  </si>
  <si>
    <t>M CPP</t>
  </si>
  <si>
    <t>Droit public des affaires</t>
  </si>
  <si>
    <t>Master mention Droit public des affaires parcours Contrats Publics et Partenariats</t>
  </si>
  <si>
    <t>Contrats Publics et Partenariats</t>
  </si>
  <si>
    <t>M DPRT</t>
  </si>
  <si>
    <t>Droit social</t>
  </si>
  <si>
    <t>Droit et Pratiques des Relations de Travail</t>
  </si>
  <si>
    <t>M Finances Publiques et Fiscalité</t>
  </si>
  <si>
    <t>M FPF</t>
  </si>
  <si>
    <t>Finances publiques</t>
  </si>
  <si>
    <t>Master 2 mention Finances Publiques parcours Finances Publiques et Fiscalité</t>
  </si>
  <si>
    <t>Finances Publiques et Fiscalité</t>
  </si>
  <si>
    <t>M Histoire Droit Institutions</t>
  </si>
  <si>
    <t>M HDI</t>
  </si>
  <si>
    <t>Histoire du droit et des institutions</t>
  </si>
  <si>
    <t>Master Histoire du Droit et des Institutions</t>
  </si>
  <si>
    <t>Histoire du Droit et des Institutions</t>
  </si>
  <si>
    <t>M Commissaire de justice</t>
  </si>
  <si>
    <t>M CJ</t>
  </si>
  <si>
    <t>Justice, procès et procédures</t>
  </si>
  <si>
    <t>Master mention : Justice , Procès , Procédures parcours Commissaire de justice</t>
  </si>
  <si>
    <t>Commissaire de justice</t>
  </si>
  <si>
    <t>Commissaire de Justice</t>
  </si>
  <si>
    <t>M Droit des Contentieux</t>
  </si>
  <si>
    <t>M DCX</t>
  </si>
  <si>
    <t>Master Justice, Procès et procédures parcours Droit des contentieux</t>
  </si>
  <si>
    <t>Droit des contentieux</t>
  </si>
  <si>
    <t>Droit des Contentieux</t>
  </si>
  <si>
    <t>M Risques et environnement</t>
  </si>
  <si>
    <t>M RE</t>
  </si>
  <si>
    <t>Risques et environnement</t>
  </si>
  <si>
    <t>Master mention Risques et environnement</t>
  </si>
  <si>
    <t>Gestion des Risques Sécurité et Sûreté</t>
  </si>
  <si>
    <t>Management de la Performance QSE</t>
  </si>
  <si>
    <t>M Métiers des Etudes et du Conseil</t>
  </si>
  <si>
    <t>M CO</t>
  </si>
  <si>
    <t>Science politique</t>
  </si>
  <si>
    <t>Master mention Science Politique parcours Métiers des Études et du Conseil</t>
  </si>
  <si>
    <t>Métiers des Études et du Conseil</t>
  </si>
  <si>
    <t>M SP Gouv Sociét Térritoire Transition</t>
  </si>
  <si>
    <t>M SP GSTT</t>
  </si>
  <si>
    <t>Master Sciences Politique parcours Gouvernance des Sociétés et des Territoires en Transition</t>
  </si>
  <si>
    <t>Gouvernance des Sociétés et des Territoires en Transition</t>
  </si>
  <si>
    <t>UFR ECONOMIE</t>
  </si>
  <si>
    <t>M ECO Gouv Sociét Térrit. Transition</t>
  </si>
  <si>
    <t>M ECO GSTT</t>
  </si>
  <si>
    <t>Economie</t>
  </si>
  <si>
    <t>Master Economie parcours Gouvernance des Sociétés et des Territoires en Transition</t>
  </si>
  <si>
    <t>Gouvernance des Sociétés et Territoires en Transition</t>
  </si>
  <si>
    <t>M Economie de l’énergie</t>
  </si>
  <si>
    <t>M ECO ENERGI</t>
  </si>
  <si>
    <t>Master Mention Economie parcours Economie de l’énergie</t>
  </si>
  <si>
    <t>Economie de l’énergie</t>
  </si>
  <si>
    <t>Economie de l'Energie</t>
  </si>
  <si>
    <t>M Economie numérique</t>
  </si>
  <si>
    <t>M ECO NUM</t>
  </si>
  <si>
    <t>Economie numérique</t>
  </si>
  <si>
    <t>Economie Numérique</t>
  </si>
  <si>
    <t>M Banq Monnaie Fin Ass Ingé Financière</t>
  </si>
  <si>
    <t>M MBFA IGF</t>
  </si>
  <si>
    <t>Monnaie, banque, finance, assurance</t>
  </si>
  <si>
    <t>Master Monnaie, banque, Finance, Assurance parcours Ingénierie Financière</t>
  </si>
  <si>
    <t>Ingénierie Financière</t>
  </si>
  <si>
    <t>UFR EDUCATION</t>
  </si>
  <si>
    <t>M RESODD ESE</t>
  </si>
  <si>
    <t>Sciences de l’éducation et de la formation</t>
  </si>
  <si>
    <t>UFR MEDECINE</t>
  </si>
  <si>
    <t>M Biotin Magt projets Innov en biotech</t>
  </si>
  <si>
    <t>M BIOTIN MED</t>
  </si>
  <si>
    <t>Master Biologie Santé parcours BIOTIN : Management de projet et innovation en biotechnologie</t>
  </si>
  <si>
    <t>BIOTIN : Management de projet et innovation en biotechnologie</t>
  </si>
  <si>
    <t>BIOTIN</t>
  </si>
  <si>
    <t>M Bio Santé Gest Eval Essai Thérapeut</t>
  </si>
  <si>
    <t>M GEET</t>
  </si>
  <si>
    <t>Master Biologie Santé parcours Gestion et évaluation des essais thérapeutiques</t>
  </si>
  <si>
    <t>Gestion et évaluation des essais thérapeutiques</t>
  </si>
  <si>
    <t>Gestion et Évaluation des Essais Thérapeutiques</t>
  </si>
  <si>
    <t>UFR PHARMA</t>
  </si>
  <si>
    <t>DE Audioprothésiste</t>
  </si>
  <si>
    <t>DE AUDIO</t>
  </si>
  <si>
    <t>Diplôme d'Etat</t>
  </si>
  <si>
    <t>DE</t>
  </si>
  <si>
    <t>Audioprothésiste</t>
  </si>
  <si>
    <t>DE audioprothésiste</t>
  </si>
  <si>
    <t>Diplôme National d'Oenologie</t>
  </si>
  <si>
    <t>DNO</t>
  </si>
  <si>
    <t>Diplôme national d'oenologue</t>
  </si>
  <si>
    <t>LG Bio prod pour la santé Ph</t>
  </si>
  <si>
    <t>LG BIO2S PH</t>
  </si>
  <si>
    <t>LG Sciences de la vie , Bioproduction et Biotechnologies pour la Santé Pharma</t>
  </si>
  <si>
    <t>LP Cosmétiques</t>
  </si>
  <si>
    <t>LP PAC</t>
  </si>
  <si>
    <t>Cosmétique et Dermopharmaceutique</t>
  </si>
  <si>
    <t>LP Promotion des Produits de Santé</t>
  </si>
  <si>
    <t>LP PPS</t>
  </si>
  <si>
    <t>Métiers de la promotion des produits de santé</t>
  </si>
  <si>
    <t>Licence Professionnelle Métiers de la Promotion des Produits de Santé</t>
  </si>
  <si>
    <t>M IBIS Ingé Thérapeutique</t>
  </si>
  <si>
    <t>M IBIS IT</t>
  </si>
  <si>
    <t>Master Biologie Santé parcours Ingénierie Thérapeutique en biotechnologies santé</t>
  </si>
  <si>
    <t>Ingénierie Thérapeutique en biotechnologies santé</t>
  </si>
  <si>
    <t>Ingénierie Thérapeutique et Bioproduction en Biotechnologie Santé</t>
  </si>
  <si>
    <t>M NSM</t>
  </si>
  <si>
    <t>Master biologie santé parcours Neuroprothèses Sensorielles et Motrices</t>
  </si>
  <si>
    <t>Neuroprothèses Sensorielles et Motrices</t>
  </si>
  <si>
    <t>M Concept° Produit Santé Cosmétologie</t>
  </si>
  <si>
    <t>M IS CPPSCOS</t>
  </si>
  <si>
    <t>Ingénierie de la santé</t>
  </si>
  <si>
    <t>Conception et production des produits de santé sous parcours Cosmétologie</t>
  </si>
  <si>
    <t>Conception et Production des Produits de Santé</t>
  </si>
  <si>
    <t>Cosmétologie</t>
  </si>
  <si>
    <t>M Dispositifs Méd Concept° Commercial</t>
  </si>
  <si>
    <t>M IS DMCC</t>
  </si>
  <si>
    <t>Dispositifs médicaux : de la conception à la commercialisation</t>
  </si>
  <si>
    <t>Dispositifs Médicaux - de la Conception à la Commercialisation</t>
  </si>
  <si>
    <t>M Manag Projet Environ Santé</t>
  </si>
  <si>
    <t>M IS MPES</t>
  </si>
  <si>
    <t>Management de projet en Environnement-Santé</t>
  </si>
  <si>
    <t>Management de Projet en Environnement-Santé</t>
  </si>
  <si>
    <t>M Manag Projet Mark Produits Santé</t>
  </si>
  <si>
    <t>M IS MPPS</t>
  </si>
  <si>
    <t>Management de projet, marketing de produits de santé</t>
  </si>
  <si>
    <t>M Concept° Produits Santé Médicaments</t>
  </si>
  <si>
    <t>M ISCPPSMED</t>
  </si>
  <si>
    <t>Conception et production de produits de santé sous parcours Médicaments</t>
  </si>
  <si>
    <t>Médicaments</t>
  </si>
  <si>
    <t>M ISMODM CEC</t>
  </si>
  <si>
    <t>Management des opérations cliniques et data management sous parcours coordination des essais cliniques</t>
  </si>
  <si>
    <t>Management des Opérations Cliniques et Data management</t>
  </si>
  <si>
    <t>M ISMODM Gestion base données clinique</t>
  </si>
  <si>
    <t>M ISMODM GDC</t>
  </si>
  <si>
    <t>M Nutri Compléments Alimentaire</t>
  </si>
  <si>
    <t>M NSA NCA</t>
  </si>
  <si>
    <t>Nutrition et sciences des aliments</t>
  </si>
  <si>
    <t>Master Mention Nutrition et Sciences des Aliments parcours Nutrition et Compléments Alimentaire</t>
  </si>
  <si>
    <t>Nutrition et Compléments Alimentaire</t>
  </si>
  <si>
    <t>Nutrition et Compléments Alimentaires</t>
  </si>
  <si>
    <t>M Nutri Sécurité sanitaire aliments</t>
  </si>
  <si>
    <t>M NSA SSA</t>
  </si>
  <si>
    <t>Master Mention Nutrition et Sciences des Aliments parcours Sécurité Sanitaire des Aliments</t>
  </si>
  <si>
    <t>Sécurité Sanitaire des Aliments</t>
  </si>
  <si>
    <t>M Santé data analyst Sc du vivant</t>
  </si>
  <si>
    <t>M DASV</t>
  </si>
  <si>
    <t>Santé</t>
  </si>
  <si>
    <t>Master Santé : Epidémiologie, données de santé et biostatistique, sous parcours data analyste pour les sciences du vivant</t>
  </si>
  <si>
    <t>data analyste pour les sciences du vivant</t>
  </si>
  <si>
    <t>Épidémiologie, Données de Santé, Biostatistique</t>
  </si>
  <si>
    <t>M Eau Contaminants Santé</t>
  </si>
  <si>
    <t>M CES</t>
  </si>
  <si>
    <t>Master mention Sciences de l'eau parcours Contaminants Eau Santé</t>
  </si>
  <si>
    <t>Contaminants Eau Santé</t>
  </si>
  <si>
    <t>Contaminants, Eau et Santé</t>
  </si>
  <si>
    <t>M SDM Aging</t>
  </si>
  <si>
    <t>M SDM AGING</t>
  </si>
  <si>
    <t>Sciences du médicament et des produits santé</t>
  </si>
  <si>
    <t>Master mention Sciences du Médicament et des Produits de Santé parcours Aging et stratégie anti-âge</t>
  </si>
  <si>
    <t>Aging et stratégie anti-âge</t>
  </si>
  <si>
    <t>Aging et Stratégie Anti-âge</t>
  </si>
  <si>
    <t>M SDM APS Assurance &amp; Contrôle Qualité</t>
  </si>
  <si>
    <t>M SDM APS</t>
  </si>
  <si>
    <t>Master mention Sciences du Médicament et des Produits de Santé parcours Analyse des produits de santé : Assurance &amp; Contrôle Qualité</t>
  </si>
  <si>
    <t>Analyse des produits de santé : Assurance &amp; Contrôle Qualité</t>
  </si>
  <si>
    <t>Analyse des produits de santé : Assurance et Contrôle Qualité</t>
  </si>
  <si>
    <t>M SDM molécules bio actives</t>
  </si>
  <si>
    <t>M SDM BIO</t>
  </si>
  <si>
    <t>Master mention Sciences du Médicament et des Produits de Santé parcours Biologie structurale et conception rationnelle de molécules bioactives</t>
  </si>
  <si>
    <t>Biologie structurale et conception rationnelle de molécules bioactives</t>
  </si>
  <si>
    <t>Biologie Structurale et Conception Rationnelle de Molécules Bioactives</t>
  </si>
  <si>
    <t>M SDM DPS qualité sécurité</t>
  </si>
  <si>
    <t>M SDM DPS</t>
  </si>
  <si>
    <t>Master mention Sciences du Médicament et des produits de Santé parcours Développement des produits de santé : qualité et sécurité</t>
  </si>
  <si>
    <t>Développement des produits de santé : qualité et sécurité</t>
  </si>
  <si>
    <t>Développement des Produits de Santé - Qualité et Sécurité</t>
  </si>
  <si>
    <t>M SDM ER</t>
  </si>
  <si>
    <t>Master mention Sciences du Médicament et des Produits de Santé parcours Environnement réglementaire international des entreprises et produits de santé</t>
  </si>
  <si>
    <t>Environnement réglementaire international des entreprises et produits de santé</t>
  </si>
  <si>
    <t>Environnement Réglementaire International des Entreprises et Produits de Santé</t>
  </si>
  <si>
    <t>M SDM Innov Chim Santé Ciblag Thérapeu</t>
  </si>
  <si>
    <t>M SDM ICSCT</t>
  </si>
  <si>
    <t>Innovation en Chimie Santé et Ciblage Thérapeutique</t>
  </si>
  <si>
    <t>M Regl. Internat. Disposit Médic. Numé</t>
  </si>
  <si>
    <t>M SDM RIDMN</t>
  </si>
  <si>
    <t>Master Sciences du médicament parcours Réglementation Internationale des Dispositifs Médicaux Numériques</t>
  </si>
  <si>
    <t>Réglementation Internationale des Dispositifs Médicaux Numériques</t>
  </si>
  <si>
    <t>UFR STAPS</t>
  </si>
  <si>
    <t>DEUST Animat° commercial service sport</t>
  </si>
  <si>
    <t>DEUST ACSS</t>
  </si>
  <si>
    <t>DEUST</t>
  </si>
  <si>
    <t>Action, commercialisation des services sportifs</t>
  </si>
  <si>
    <t>DEUST Action Commercialisation de Services Sportifs</t>
  </si>
  <si>
    <t>Action et Commercialisation de Services Sportifs</t>
  </si>
  <si>
    <t>DEUST Animation et gestion FOOT</t>
  </si>
  <si>
    <t>DEUST FOOT</t>
  </si>
  <si>
    <t>Animation et gestion des activités physiques, sportives ou culturelles</t>
  </si>
  <si>
    <t>DEUST animation et gestion des activités physiques, sportives ou culturelles parcours Football</t>
  </si>
  <si>
    <t>Football</t>
  </si>
  <si>
    <t>LP Gest Dev Orga Service Sport Loisir</t>
  </si>
  <si>
    <t>LP GDOSSL</t>
  </si>
  <si>
    <t>Gestion et développement des organisations, des services sportifs et de loisirs</t>
  </si>
  <si>
    <t>Licence Professionnelle Gestion et Développement des Organisations de Services Sportifs et de Loisirs</t>
  </si>
  <si>
    <t>M APS Prévent° Educ Santé Activ Phys</t>
  </si>
  <si>
    <t>M APS PESAP</t>
  </si>
  <si>
    <t>STAPS : activité physique adaptée et santé</t>
  </si>
  <si>
    <t>Master STAPS : activité Physiqu Adaptée Santé parcours Prévention, éducation pour la santé, activité physique</t>
  </si>
  <si>
    <t>Prévention, éducation pour la santé, activité physique</t>
  </si>
  <si>
    <t>Prévention, Education pour la Santé, Activité Physique</t>
  </si>
  <si>
    <t>M APS RAPA</t>
  </si>
  <si>
    <t>Master STAPS Activité physique adaptée et santé. parcours Réhabilitation en activités physiques adaptées</t>
  </si>
  <si>
    <t>Réhabilitation en activités physiques adaptées</t>
  </si>
  <si>
    <t>Réhabilitation en Activités Physiques Adaptées</t>
  </si>
  <si>
    <t>M APS GESAPPA</t>
  </si>
  <si>
    <t>M APSGESAPPA</t>
  </si>
  <si>
    <t>Master STAPS : activité physique adaptée et santé. parcours Gestion de la santé par l'activité physique pour les personnes agées</t>
  </si>
  <si>
    <t>Gestion de la santé par l'activité physique pour les personnes agées</t>
  </si>
  <si>
    <t>Gestion de la Santé par l'Activité Physique pour les Personnes Agées</t>
  </si>
  <si>
    <t>M EOPS Prépa Physique Réathlétisation</t>
  </si>
  <si>
    <t>M EOPS PPR</t>
  </si>
  <si>
    <t>STAPS : entraînement et optimisation de la performance sportive</t>
  </si>
  <si>
    <t>Master STAPS Entrainement et Optimisation de la performance Sportive : Préparation Physique et Réathlétisation</t>
  </si>
  <si>
    <t>Préparation Physique et Réathlétisation</t>
  </si>
  <si>
    <t>M Digital and Movement Sc for Health</t>
  </si>
  <si>
    <t>M DMSFH</t>
  </si>
  <si>
    <t>STAPS : ingénierie et ergonomie de l'activité physique</t>
  </si>
  <si>
    <t>Master Ingénierie et Ergonomie de l'Activité Physique parcours Digital and Movement Sciences for Health</t>
  </si>
  <si>
    <t>Digital and Movement Sciences for Health</t>
  </si>
  <si>
    <t>M Sport Santé IA</t>
  </si>
  <si>
    <t>M SSIA</t>
  </si>
  <si>
    <t>Master Ingénierie et Ergonomie de l'Activité Physique parcours Sport, Santé, Intelligence Artificielle</t>
  </si>
  <si>
    <t>Sport, Santé, Intelligence Artificielle</t>
  </si>
  <si>
    <t>M MTS</t>
  </si>
  <si>
    <t>STAPS : management du sport</t>
  </si>
  <si>
    <t>Management du Tourisme Sportif</t>
  </si>
  <si>
    <t>Site de formation</t>
  </si>
  <si>
    <t>Nom court formation</t>
  </si>
  <si>
    <t>Abrégé groupe</t>
  </si>
  <si>
    <t>Nom groupe</t>
  </si>
  <si>
    <t>UM FDS</t>
  </si>
  <si>
    <t>LGBIO2SFDS3A</t>
  </si>
  <si>
    <t>LG BIO2S FDS 3A</t>
  </si>
  <si>
    <t>LG info 3A</t>
  </si>
  <si>
    <t>LG INFORMATIQUE 3A</t>
  </si>
  <si>
    <t>LGPREPADNO 3</t>
  </si>
  <si>
    <t>LG PREPA DNO 3A</t>
  </si>
  <si>
    <t>M AGOMM 1A</t>
  </si>
  <si>
    <t>M AGOMM 2A</t>
  </si>
  <si>
    <t>M ALGO 1A</t>
  </si>
  <si>
    <t>M ALGO 2A</t>
  </si>
  <si>
    <t>M ALGO Co 1A</t>
  </si>
  <si>
    <t>M ALGO CoDip 1A</t>
  </si>
  <si>
    <t>M ALGO Co 2A</t>
  </si>
  <si>
    <t>M ALGO CoDip 2A</t>
  </si>
  <si>
    <t>M AQUADURA1A</t>
  </si>
  <si>
    <t>M AQUADURA 1A</t>
  </si>
  <si>
    <t>M AQUADURA2A</t>
  </si>
  <si>
    <t>M AQUADURA 2A</t>
  </si>
  <si>
    <t>M BIOINFO 1A</t>
  </si>
  <si>
    <t>M BIO INFO 1A</t>
  </si>
  <si>
    <t>M BIOINFO 2A</t>
  </si>
  <si>
    <t>M BIO INFO 2A</t>
  </si>
  <si>
    <t>M BIODICOM1A</t>
  </si>
  <si>
    <t>M BIODIVCOM 1A</t>
  </si>
  <si>
    <t>M BIODICOM2A</t>
  </si>
  <si>
    <t>M BIODIVCOM 2A</t>
  </si>
  <si>
    <t>M BIODIVIN2A</t>
  </si>
  <si>
    <t>M BIODIVIN 2A</t>
  </si>
  <si>
    <t>M BIOMECA 1A</t>
  </si>
  <si>
    <t>M BIOMECA 2A</t>
  </si>
  <si>
    <t>M BIOMECCo2A</t>
  </si>
  <si>
    <t>M BIOMECA CoDip 2A</t>
  </si>
  <si>
    <t>MBIOMECAco 1</t>
  </si>
  <si>
    <t>M BIOMECA CoDip1 A</t>
  </si>
  <si>
    <t>M BIOSTAT 2A</t>
  </si>
  <si>
    <t>M BOIS 1A</t>
  </si>
  <si>
    <t>M BOIS 2A</t>
  </si>
  <si>
    <t>M CDPI 1A</t>
  </si>
  <si>
    <t>M CDPI 2A</t>
  </si>
  <si>
    <t>M CDPIGPI 1A</t>
  </si>
  <si>
    <t>M CDPI-GPI 1A</t>
  </si>
  <si>
    <t>M CDPIGPI 2A</t>
  </si>
  <si>
    <t>M CDPI-GPI 2A</t>
  </si>
  <si>
    <t>M CSIM 1A</t>
  </si>
  <si>
    <t>M CSIM 2A</t>
  </si>
  <si>
    <t>M CSIM Co 1A</t>
  </si>
  <si>
    <t>M CSIM CoDip 1A</t>
  </si>
  <si>
    <t>M CSIM Co 2A</t>
  </si>
  <si>
    <t>M CSIM CoDip 2A</t>
  </si>
  <si>
    <t>M DDS 1A</t>
  </si>
  <si>
    <t>M DDS 2A</t>
  </si>
  <si>
    <t>M EA 1A</t>
  </si>
  <si>
    <t>M EA 2A</t>
  </si>
  <si>
    <t>M EEA 3EFS1A</t>
  </si>
  <si>
    <t>M EEA 3EFS 1A</t>
  </si>
  <si>
    <t>M EEA 3EFS2A</t>
  </si>
  <si>
    <t>M EEA 3EFS 2A</t>
  </si>
  <si>
    <t>MEEAEFScod1A</t>
  </si>
  <si>
    <t>M EEA 3EFS codip 1A</t>
  </si>
  <si>
    <t>MEEAEFScod2A</t>
  </si>
  <si>
    <t>M EEA 3EFS codip 2A</t>
  </si>
  <si>
    <t>M EEA CEO 1A</t>
  </si>
  <si>
    <t>M EEA CEO 2A</t>
  </si>
  <si>
    <t>MEEACEOco 1A</t>
  </si>
  <si>
    <t>M EEA CEO codip 1A</t>
  </si>
  <si>
    <t>MEEACEOco 2A</t>
  </si>
  <si>
    <t>M EEA CEO codip 2A</t>
  </si>
  <si>
    <t>M EEA PHYS1A</t>
  </si>
  <si>
    <t>M EEA PHYS 1A</t>
  </si>
  <si>
    <t>M EEA PHYS 2</t>
  </si>
  <si>
    <t>M EEA PHYS 2 A</t>
  </si>
  <si>
    <t>MEEAPhysco1A</t>
  </si>
  <si>
    <t>M EEA PhyS Codip 1A</t>
  </si>
  <si>
    <t>MEEAPhysco2A</t>
  </si>
  <si>
    <t>M EEA PhyS Codip 2A</t>
  </si>
  <si>
    <t>M EEA ROB 1A</t>
  </si>
  <si>
    <t>M EEA ROB 2A</t>
  </si>
  <si>
    <t>M EEA ROBco1</t>
  </si>
  <si>
    <t>M EEA ROB co 1A</t>
  </si>
  <si>
    <t>M EEA ROBco2</t>
  </si>
  <si>
    <t>M EEA ROB co 2A</t>
  </si>
  <si>
    <t>M EEA SEIE1A</t>
  </si>
  <si>
    <t>M EEA SEIE 1A</t>
  </si>
  <si>
    <t>M EEA SEIE2A</t>
  </si>
  <si>
    <t>M EEA SEIE 2A</t>
  </si>
  <si>
    <t>M EEASEIco1A</t>
  </si>
  <si>
    <t>M EEA SEIE codip 1A</t>
  </si>
  <si>
    <t>M EEASEIco2A</t>
  </si>
  <si>
    <t>M EEA SEIE codip 2A</t>
  </si>
  <si>
    <t>M ES 1A</t>
  </si>
  <si>
    <t>M ES 2A</t>
  </si>
  <si>
    <t>M GEO DYM 1A</t>
  </si>
  <si>
    <t>M GEO DYM 2A</t>
  </si>
  <si>
    <t>M GL 1A</t>
  </si>
  <si>
    <t>M GL 2A</t>
  </si>
  <si>
    <t>M GLCODIP 1A</t>
  </si>
  <si>
    <t>M GL Co Dip 1A</t>
  </si>
  <si>
    <t>M GLCODIP 2A</t>
  </si>
  <si>
    <t>M GL Co Dip 2A</t>
  </si>
  <si>
    <t>M GLM 1A</t>
  </si>
  <si>
    <t>M GLM 2A</t>
  </si>
  <si>
    <t>M GREEN 1A</t>
  </si>
  <si>
    <t>M GREEN 2A</t>
  </si>
  <si>
    <t>M GSEPI 2A</t>
  </si>
  <si>
    <t>M IASD 1A</t>
  </si>
  <si>
    <t>M IASD 2A</t>
  </si>
  <si>
    <t>M IASDCoDip1</t>
  </si>
  <si>
    <t>M IASDCoDip 1A</t>
  </si>
  <si>
    <t>M IASDCoDip2</t>
  </si>
  <si>
    <t>M IASDCoDip 2A</t>
  </si>
  <si>
    <t>M IBIS BIO2A</t>
  </si>
  <si>
    <t>M IBIS BIO 2A</t>
  </si>
  <si>
    <t>M ICAP@COS1A</t>
  </si>
  <si>
    <t>M ICAP@COS2A</t>
  </si>
  <si>
    <t>M ICAP@Par1A</t>
  </si>
  <si>
    <t>M ICAP@Parfums 1A</t>
  </si>
  <si>
    <t>M ICAP@Par2A</t>
  </si>
  <si>
    <t>M ICAP@Parfums 2A</t>
  </si>
  <si>
    <t>M ICAPARF 1A</t>
  </si>
  <si>
    <t>M ICAP-PARF Codip1A</t>
  </si>
  <si>
    <t>M ICAPAR co2</t>
  </si>
  <si>
    <t>M ICAP-PARF Codip2A</t>
  </si>
  <si>
    <t>M ICACOS co1</t>
  </si>
  <si>
    <t>M ICAPCOS codip1A</t>
  </si>
  <si>
    <t>M ICACOS co2</t>
  </si>
  <si>
    <t>M ICAPCOS codip2A</t>
  </si>
  <si>
    <t>M ICo 1A</t>
  </si>
  <si>
    <t>M ICO 2A</t>
  </si>
  <si>
    <t>M ICOA 1A</t>
  </si>
  <si>
    <t>M ICOA 2A</t>
  </si>
  <si>
    <t>M ICOCoDip1A</t>
  </si>
  <si>
    <t>M ICOCoDip 1A</t>
  </si>
  <si>
    <t>M ICOCoDip2A</t>
  </si>
  <si>
    <t>M ICOCoDip 2A</t>
  </si>
  <si>
    <t>M IEGB 1A</t>
  </si>
  <si>
    <t>M IEGB 2A</t>
  </si>
  <si>
    <t>M IMAGINE 1A</t>
  </si>
  <si>
    <t>M IMAGINE 2A</t>
  </si>
  <si>
    <t>MIMAGINECO1A</t>
  </si>
  <si>
    <t>M IMAGINE 1A CoDip</t>
  </si>
  <si>
    <t>MIMAGINECO2A</t>
  </si>
  <si>
    <t>M IMAGINE 2A CoDip</t>
  </si>
  <si>
    <t>M IMHE 1A</t>
  </si>
  <si>
    <t>M IMHE 2A</t>
  </si>
  <si>
    <t>M Info CoIAE 2A</t>
  </si>
  <si>
    <t>M MédACCES2A</t>
  </si>
  <si>
    <t>M MédiACCES 2A</t>
  </si>
  <si>
    <t>M MEV 1A</t>
  </si>
  <si>
    <t>M MEV 2A</t>
  </si>
  <si>
    <t>M MIND 2A</t>
  </si>
  <si>
    <t>M ORess 1A</t>
  </si>
  <si>
    <t>M ORessource 1A</t>
  </si>
  <si>
    <t>M ORess 2A</t>
  </si>
  <si>
    <t>M ORessource 2A</t>
  </si>
  <si>
    <t>M PHYMicNan2</t>
  </si>
  <si>
    <t>M PHY Micro Nano 2A</t>
  </si>
  <si>
    <t>M PHYMN 2Aco</t>
  </si>
  <si>
    <t>M PHY Micro Nano 2A Co</t>
  </si>
  <si>
    <t>M PHYSICo 2A</t>
  </si>
  <si>
    <t>M PHYSIQCo 2A</t>
  </si>
  <si>
    <t>M PHYSIQ 2A</t>
  </si>
  <si>
    <t>M RAINET 2A</t>
  </si>
  <si>
    <t>M SNS IDS 1A</t>
  </si>
  <si>
    <t>M SNS IDS 2A</t>
  </si>
  <si>
    <t>UM IAE MPT</t>
  </si>
  <si>
    <t>LG CCPM 3A</t>
  </si>
  <si>
    <t>LG MTS 3A</t>
  </si>
  <si>
    <t>LG3 ST SICG</t>
  </si>
  <si>
    <t>LG3 ST SIDC</t>
  </si>
  <si>
    <t>M CEI 1A</t>
  </si>
  <si>
    <t>M CEI 2A</t>
  </si>
  <si>
    <t>M CMSI 1A</t>
  </si>
  <si>
    <t>M CMSI 2A</t>
  </si>
  <si>
    <t>M E-MARK 1A</t>
  </si>
  <si>
    <t>M E-MARKETING 1A</t>
  </si>
  <si>
    <t>M E-MARK 2A</t>
  </si>
  <si>
    <t>M E-MARKETING 2A</t>
  </si>
  <si>
    <t>M IATI 1A</t>
  </si>
  <si>
    <t>M IATI 2A</t>
  </si>
  <si>
    <t>M MIISS 2A</t>
  </si>
  <si>
    <t>M MPI 1A</t>
  </si>
  <si>
    <t>M MPI 2A</t>
  </si>
  <si>
    <t>M MTD 1A</t>
  </si>
  <si>
    <t>M MTD 2A</t>
  </si>
  <si>
    <t>M MUTI 2A</t>
  </si>
  <si>
    <t>M SIAD 2A</t>
  </si>
  <si>
    <t>M SICG 1A</t>
  </si>
  <si>
    <t>M SICG 2A</t>
  </si>
  <si>
    <t>UM IPAG</t>
  </si>
  <si>
    <t>LG AP 3A</t>
  </si>
  <si>
    <t>M AEPS 1A</t>
  </si>
  <si>
    <t>M AEPS 2A</t>
  </si>
  <si>
    <t>M CSE 1A</t>
  </si>
  <si>
    <t>M CSE 2A</t>
  </si>
  <si>
    <t>UM IUT BEZIERS</t>
  </si>
  <si>
    <t>BUT MMI CN2A</t>
  </si>
  <si>
    <t>BUT MMI CN 2A</t>
  </si>
  <si>
    <t>BUT MMI CN3A</t>
  </si>
  <si>
    <t>BUT MMI CN 3A</t>
  </si>
  <si>
    <t>BUTMMIDWDI2A</t>
  </si>
  <si>
    <t>BUT MMI DWDI 2A</t>
  </si>
  <si>
    <t>BUT MMI DWDI 3A</t>
  </si>
  <si>
    <t>BUTRTCYBER2A</t>
  </si>
  <si>
    <t>BUT RT CYBER 2A</t>
  </si>
  <si>
    <t>BUTRTCYBER3A</t>
  </si>
  <si>
    <t>BUT RT CYBER 3A</t>
  </si>
  <si>
    <t>BUT RT DSC2A</t>
  </si>
  <si>
    <t>BUT RT DSC 2A</t>
  </si>
  <si>
    <t>BUT RT DSC3A</t>
  </si>
  <si>
    <t>BUT RT DSC 3A</t>
  </si>
  <si>
    <t>BUTTCMDEEBZ2</t>
  </si>
  <si>
    <t>BUT TC MDEE BZ 2A</t>
  </si>
  <si>
    <t>BUTTCMDEEBZ3</t>
  </si>
  <si>
    <t>BUT TC MDEE BZ 3A</t>
  </si>
  <si>
    <t>BUTTCMMPV2A</t>
  </si>
  <si>
    <t>BUT TC MMPV 2A</t>
  </si>
  <si>
    <t>BUTTCMMPV3A</t>
  </si>
  <si>
    <t>BUT TC MMPV 3A</t>
  </si>
  <si>
    <t>LP RobIA 2A</t>
  </si>
  <si>
    <t>LP RobIA 3A</t>
  </si>
  <si>
    <t>UM IUT MONTPELLIER</t>
  </si>
  <si>
    <t>BUTCHACQEM2A</t>
  </si>
  <si>
    <t>BUT CH ACQEM 2A</t>
  </si>
  <si>
    <t>BUTCHACQEM3A</t>
  </si>
  <si>
    <t>BUT CH ACQEM 3A</t>
  </si>
  <si>
    <t>UM IUT MONTPELLIER SETE</t>
  </si>
  <si>
    <t>BUTCHACQES2A</t>
  </si>
  <si>
    <t>BUT CH ACQES 2A</t>
  </si>
  <si>
    <t>BUTCHACQES3A</t>
  </si>
  <si>
    <t>BUT CH ACQES 3A</t>
  </si>
  <si>
    <t>BUT CH SYM2A</t>
  </si>
  <si>
    <t>BUT CH SY M 2A</t>
  </si>
  <si>
    <t>BUT CH SYM3A</t>
  </si>
  <si>
    <t>BUT CH SY M 3A</t>
  </si>
  <si>
    <t>BUT CH SYS2A</t>
  </si>
  <si>
    <t>BUT CH SY S 2A</t>
  </si>
  <si>
    <t>BUT CH SYS3A</t>
  </si>
  <si>
    <t>BUT CH SY S 3A</t>
  </si>
  <si>
    <t>BUT GB BMB 2</t>
  </si>
  <si>
    <t>BUT GB BMB 2A</t>
  </si>
  <si>
    <t>BUT GB BMB3A</t>
  </si>
  <si>
    <t>BUT GB BMB 3A</t>
  </si>
  <si>
    <t>BUT GB DN 2A</t>
  </si>
  <si>
    <t>BUT GB DN 3A</t>
  </si>
  <si>
    <t>BUT GB SAB2A</t>
  </si>
  <si>
    <t>BUT GB SAB 2A</t>
  </si>
  <si>
    <t>BUT GB SAB3A</t>
  </si>
  <si>
    <t>BUT GB SAB 3A</t>
  </si>
  <si>
    <t>BUTGC2F34 2A</t>
  </si>
  <si>
    <t>BUT GEA GC2F 34 2A</t>
  </si>
  <si>
    <t>BUTGC2F34 3A</t>
  </si>
  <si>
    <t>BUT GEA GC2F 34 3A</t>
  </si>
  <si>
    <t>BUTGRH 34 2A</t>
  </si>
  <si>
    <t>BUT GEA GRH 34 2A</t>
  </si>
  <si>
    <t>BUTGRH 34 3A</t>
  </si>
  <si>
    <t>BUT GEA GRH 34 3A</t>
  </si>
  <si>
    <t>BUTA2I 34 2A</t>
  </si>
  <si>
    <t>BUT GEII A2I 34 2A</t>
  </si>
  <si>
    <t>BUTA2I 34 3A</t>
  </si>
  <si>
    <t>BUT GEII A2I 34 3A</t>
  </si>
  <si>
    <t>BUTEME 34 2A</t>
  </si>
  <si>
    <t>BUT GEII EME 34 2A</t>
  </si>
  <si>
    <t>BUTEME 34 3A</t>
  </si>
  <si>
    <t>BUT GEII EME 34 3A</t>
  </si>
  <si>
    <t>BUTESE 34 2A</t>
  </si>
  <si>
    <t>BUT GEII ESE 34 2A</t>
  </si>
  <si>
    <t>BUTESE 34 3A</t>
  </si>
  <si>
    <t>BUT GEII ESE 34 3A</t>
  </si>
  <si>
    <t>BUT GEMA S2A</t>
  </si>
  <si>
    <t>BUT GEA GEMA S 2A</t>
  </si>
  <si>
    <t>BUT GEMA S3A</t>
  </si>
  <si>
    <t>BUT GEA GEMA S 3A</t>
  </si>
  <si>
    <t>BUTIAMSI2A</t>
  </si>
  <si>
    <t>BUT INFO IAMSI 2A</t>
  </si>
  <si>
    <t>BUTIAMSI3A</t>
  </si>
  <si>
    <t>BUT INFO IAMSI 3A</t>
  </si>
  <si>
    <t>BUT DACS 2A</t>
  </si>
  <si>
    <t>BUT INFO DACS 2A</t>
  </si>
  <si>
    <t>BUT DACS 3A</t>
  </si>
  <si>
    <t>BUT INFO DACS 3A</t>
  </si>
  <si>
    <t>BUTMPMCPC 2A</t>
  </si>
  <si>
    <t>BUT MP MCPC 2A</t>
  </si>
  <si>
    <t>BUTMPMCPC 3A</t>
  </si>
  <si>
    <t>BUT MP MCPC 3A</t>
  </si>
  <si>
    <t>BUT MP TI 2A</t>
  </si>
  <si>
    <t>BUT MP TI 3A</t>
  </si>
  <si>
    <t>BUTMPFMMAT2A</t>
  </si>
  <si>
    <t>BUT MPFM MATPOL 2A</t>
  </si>
  <si>
    <t>BUTMPFMMAT3A</t>
  </si>
  <si>
    <t>BUT MPFM MATPOL 3A</t>
  </si>
  <si>
    <t>BUTMPFMNUM2A</t>
  </si>
  <si>
    <t>BUT MPFM NUMAT 2A</t>
  </si>
  <si>
    <t>BUTMPFMNUM3A</t>
  </si>
  <si>
    <t>BUT MPFM NUMAT 3A</t>
  </si>
  <si>
    <t>BUTRACDV2A</t>
  </si>
  <si>
    <t>BUT INFO RACDV 2A</t>
  </si>
  <si>
    <t>BUTRACDV3A</t>
  </si>
  <si>
    <t>BUT INFO RACDV 3A</t>
  </si>
  <si>
    <t>BUTINFRACDVS</t>
  </si>
  <si>
    <t>BUT INFO RACDV S 2A</t>
  </si>
  <si>
    <t>BUT INFO RACDV S 3A</t>
  </si>
  <si>
    <t>BUT TCBDMRC1</t>
  </si>
  <si>
    <t>BUT TC BDMRC 1A</t>
  </si>
  <si>
    <t>BUTTCBDMRC2A</t>
  </si>
  <si>
    <t>BUT TC BDMRC 2A</t>
  </si>
  <si>
    <t>BUTTCBDMRC3A</t>
  </si>
  <si>
    <t>BUT TC BDMRC 3A</t>
  </si>
  <si>
    <t>BUT TC MDEE34 3A</t>
  </si>
  <si>
    <t>UM IUT NIMES</t>
  </si>
  <si>
    <t>BUT GCBE2A A</t>
  </si>
  <si>
    <t>BUT GCBE 2A A</t>
  </si>
  <si>
    <t>BUT GCBE3A A</t>
  </si>
  <si>
    <t>BUT GCBE 3A A</t>
  </si>
  <si>
    <t>BUT GCBE 3AB</t>
  </si>
  <si>
    <t>BUT GCBE 3A B</t>
  </si>
  <si>
    <t>BUTGCRAPEB2A</t>
  </si>
  <si>
    <t>BUT GCRAPEB 2A</t>
  </si>
  <si>
    <t>BUTGCRAPEB3A</t>
  </si>
  <si>
    <t>BUT GCRAPEB 3A</t>
  </si>
  <si>
    <t>BUT GCTB 2A</t>
  </si>
  <si>
    <t>BUT GCTB 3A</t>
  </si>
  <si>
    <t>BUT GCTP 2A</t>
  </si>
  <si>
    <t>BUT GCTP 3A</t>
  </si>
  <si>
    <t>BUTCG2P30 1A</t>
  </si>
  <si>
    <t>BUT GEA CG2P 30 1A</t>
  </si>
  <si>
    <t>BUTCG2P30 2A</t>
  </si>
  <si>
    <t>BUT GEA CG2P 30 2A</t>
  </si>
  <si>
    <t>BUTCG2P30 3A</t>
  </si>
  <si>
    <t>BUT GEA CG2P 30 3A</t>
  </si>
  <si>
    <t>BUTGEMA30 1A</t>
  </si>
  <si>
    <t>BUT GEA GEMA 30 1A</t>
  </si>
  <si>
    <t>BUTGEMA30 2A</t>
  </si>
  <si>
    <t>BUT GEA GEMA 30 2A</t>
  </si>
  <si>
    <t>BUTGEMA30 3A</t>
  </si>
  <si>
    <t>BUT GEA GEMA 30 3A</t>
  </si>
  <si>
    <t>BUTA2I 30 1A</t>
  </si>
  <si>
    <t>BUT GEII A2I 30 1A</t>
  </si>
  <si>
    <t>BUTA2I 30 2A</t>
  </si>
  <si>
    <t>BUT GEII A2I 30 2A</t>
  </si>
  <si>
    <t>BUTA2I 30 3A</t>
  </si>
  <si>
    <t>BUT GEII A2I 30 3A</t>
  </si>
  <si>
    <t>BUTEME 30 1A</t>
  </si>
  <si>
    <t>BUT GEII EME 30 1A</t>
  </si>
  <si>
    <t>BUTEME 30 2A</t>
  </si>
  <si>
    <t>BUT GEII EME 30 2A</t>
  </si>
  <si>
    <t>BUTEME 30 3A</t>
  </si>
  <si>
    <t>BUT GEII EME 30 3A</t>
  </si>
  <si>
    <t>BUTESE 30 3A</t>
  </si>
  <si>
    <t>BUT GEII ESE 30 3A</t>
  </si>
  <si>
    <t>BUT GMP 2I3A</t>
  </si>
  <si>
    <t>BUT GMP 2I 3A</t>
  </si>
  <si>
    <t>BUT GMPMPI3A</t>
  </si>
  <si>
    <t>BUT GMP MPI 3A</t>
  </si>
  <si>
    <t>BUTSGMCEMP2A</t>
  </si>
  <si>
    <t>BUT SGM CEMP 2A</t>
  </si>
  <si>
    <t>BUTSGMCEMP3A</t>
  </si>
  <si>
    <t>BUT SGM CEMP 3A</t>
  </si>
  <si>
    <t>BUTSGMMIMP2A</t>
  </si>
  <si>
    <t>BUT SGM MIMP 2A</t>
  </si>
  <si>
    <t>BUTSGMMIMP3A</t>
  </si>
  <si>
    <t>BUT SGM MIMP 3A</t>
  </si>
  <si>
    <t>BUT MRVM 2A</t>
  </si>
  <si>
    <t>BUT SGM MRVM 2A</t>
  </si>
  <si>
    <t>BUT MRVM 3A</t>
  </si>
  <si>
    <t>BUT SGM MRVM 3A</t>
  </si>
  <si>
    <t>UM MOMA Lyc. Jacq. Prévert St Christol</t>
  </si>
  <si>
    <t>DCG ALES 2A</t>
  </si>
  <si>
    <t>DCG ALES 3A</t>
  </si>
  <si>
    <t>UM MOMA</t>
  </si>
  <si>
    <t>DCG MTP 2A</t>
  </si>
  <si>
    <t>DCG MTP 3A</t>
  </si>
  <si>
    <t>UM MOMA Lycée Arago Perpignan</t>
  </si>
  <si>
    <t>DCG PERP 2A</t>
  </si>
  <si>
    <t>DCG PERP 3A</t>
  </si>
  <si>
    <t>DSCG MTP 1A</t>
  </si>
  <si>
    <t>DSCG MTP 2A</t>
  </si>
  <si>
    <t>UM MOMA DSCG NIMES</t>
  </si>
  <si>
    <t>DSCG NIMES 1</t>
  </si>
  <si>
    <t>DSCG NIMES 1A</t>
  </si>
  <si>
    <t>DSCG NIMES 2</t>
  </si>
  <si>
    <t>DSCG NIMES 2A</t>
  </si>
  <si>
    <t>LG MKVEAD2A</t>
  </si>
  <si>
    <t>LG MKV EAD 2A</t>
  </si>
  <si>
    <t>LG MKVEAD3A</t>
  </si>
  <si>
    <t>LG MKV EAD 3A</t>
  </si>
  <si>
    <t>LGMSHTEAD 2A</t>
  </si>
  <si>
    <t>LG MSHT EAD 2A</t>
  </si>
  <si>
    <t>LGMSHTEAD 3A</t>
  </si>
  <si>
    <t>LG MSHT EAD 3A</t>
  </si>
  <si>
    <t>LP AC MTP</t>
  </si>
  <si>
    <t>UM MOMA Lycée Louise Michel Narbonne</t>
  </si>
  <si>
    <t>LP AC NARB</t>
  </si>
  <si>
    <t>M ACI 1A</t>
  </si>
  <si>
    <t>M ACI 2A</t>
  </si>
  <si>
    <t>M AE 1A</t>
  </si>
  <si>
    <t>M AE 2A</t>
  </si>
  <si>
    <t>M CCA 34 2A</t>
  </si>
  <si>
    <t>M CGSID 1A</t>
  </si>
  <si>
    <t>M CGSID 2A</t>
  </si>
  <si>
    <t>M CV 2A</t>
  </si>
  <si>
    <t>M DGPME 2A</t>
  </si>
  <si>
    <t>M DGPME 1A</t>
  </si>
  <si>
    <t>M DGPME1A</t>
  </si>
  <si>
    <t>M GLM MOMA1A</t>
  </si>
  <si>
    <t>M GLM MOMA 1A</t>
  </si>
  <si>
    <t>M GLM MOMA2A</t>
  </si>
  <si>
    <t>M GLM MOMA 2A</t>
  </si>
  <si>
    <t>M GREENFI 1A</t>
  </si>
  <si>
    <t>M GREEN FI 1A</t>
  </si>
  <si>
    <t>M GREENFI 2A</t>
  </si>
  <si>
    <t>M GREEN FI 2A</t>
  </si>
  <si>
    <t>M ISMAA 2A</t>
  </si>
  <si>
    <t>M MBD 1A</t>
  </si>
  <si>
    <t>M MBD 2A</t>
  </si>
  <si>
    <t>M MBD 1A EAD</t>
  </si>
  <si>
    <t>M MBD 2A EAD</t>
  </si>
  <si>
    <t>M MCO 2A</t>
  </si>
  <si>
    <t>M MCPM</t>
  </si>
  <si>
    <t>M Management Communicat Produit Marque</t>
  </si>
  <si>
    <t>M MCPM 2A</t>
  </si>
  <si>
    <t>M MDA 2A</t>
  </si>
  <si>
    <t>M MI PME 1A</t>
  </si>
  <si>
    <t>M MI PME 2A</t>
  </si>
  <si>
    <t>M MIT 2A</t>
  </si>
  <si>
    <t>M MODR 2A</t>
  </si>
  <si>
    <t>M MPID 1A</t>
  </si>
  <si>
    <t>M MPID 2A</t>
  </si>
  <si>
    <t>M MPT 1A</t>
  </si>
  <si>
    <t>M MPT 2A</t>
  </si>
  <si>
    <t>M MSHT 1AEAD</t>
  </si>
  <si>
    <t>M MSHT 1A EAD</t>
  </si>
  <si>
    <t>M MSHT 2AEAD</t>
  </si>
  <si>
    <t>M MSHT 2A EAD</t>
  </si>
  <si>
    <t>M MSL 2A</t>
  </si>
  <si>
    <t>M MTEEC 1A</t>
  </si>
  <si>
    <t>M MTEEC 2A</t>
  </si>
  <si>
    <t>M MUTI 1A</t>
  </si>
  <si>
    <t>M SIC 1A EAD</t>
  </si>
  <si>
    <t>M SIC 2A EAD</t>
  </si>
  <si>
    <t>UM POLYTECH</t>
  </si>
  <si>
    <t>ING DIEO 1A</t>
  </si>
  <si>
    <t>ING DIEO 2A</t>
  </si>
  <si>
    <t>ING DIEO 3A</t>
  </si>
  <si>
    <t>ING EGC 1A</t>
  </si>
  <si>
    <t>ING EGC 2A</t>
  </si>
  <si>
    <t>ING EGC 3A</t>
  </si>
  <si>
    <t>ING EIISE 1A</t>
  </si>
  <si>
    <t>ING EIISE 2A</t>
  </si>
  <si>
    <t>ING EIISE 3A</t>
  </si>
  <si>
    <t>ING MSI 1A</t>
  </si>
  <si>
    <t>ING MSI 2A</t>
  </si>
  <si>
    <t>ING MSI 3A</t>
  </si>
  <si>
    <t>UM DROIT</t>
  </si>
  <si>
    <t>M CJ 2A</t>
  </si>
  <si>
    <t>M CO 2A</t>
  </si>
  <si>
    <t>M CPP 2A</t>
  </si>
  <si>
    <t>M D EURO 2A</t>
  </si>
  <si>
    <t>M DA 2A</t>
  </si>
  <si>
    <t>M DAA 2A</t>
  </si>
  <si>
    <t>M DBF 2A</t>
  </si>
  <si>
    <t>M DCC 2A</t>
  </si>
  <si>
    <t>M DCI 2A</t>
  </si>
  <si>
    <t>M DCT 2A</t>
  </si>
  <si>
    <t>M DCX 2A</t>
  </si>
  <si>
    <t>M DDCA 2A</t>
  </si>
  <si>
    <t>M DGEDD 2A</t>
  </si>
  <si>
    <t>M DGES 2A</t>
  </si>
  <si>
    <t>M DI 2A</t>
  </si>
  <si>
    <t>M DJCE 2A</t>
  </si>
  <si>
    <t>M DPDCP 2A</t>
  </si>
  <si>
    <t>M DPE 2A</t>
  </si>
  <si>
    <t>M DPF 2A</t>
  </si>
  <si>
    <t>M DPG 2A</t>
  </si>
  <si>
    <t>M DPIN 2A</t>
  </si>
  <si>
    <t>M DPP 2A</t>
  </si>
  <si>
    <t>M DPRT 2A</t>
  </si>
  <si>
    <t>M DREA 2A</t>
  </si>
  <si>
    <t>M DSEP 2A</t>
  </si>
  <si>
    <t>M FPF 2A</t>
  </si>
  <si>
    <t>M HDI 2A</t>
  </si>
  <si>
    <t>M IDAI 2A</t>
  </si>
  <si>
    <t>M PATRIM 2A</t>
  </si>
  <si>
    <t>M PATRIMOINE 2A</t>
  </si>
  <si>
    <t>M PJJ 2A</t>
  </si>
  <si>
    <t>M RE 1A</t>
  </si>
  <si>
    <t>M RE 2A</t>
  </si>
  <si>
    <t>M SP GSTT 2A</t>
  </si>
  <si>
    <t>UM FAC D'ECONOMIE</t>
  </si>
  <si>
    <t>M ECOE 2A</t>
  </si>
  <si>
    <t>M ECO GSTT2A</t>
  </si>
  <si>
    <t>M ECO GSTT 2A</t>
  </si>
  <si>
    <t>M ECO NUM 2A</t>
  </si>
  <si>
    <t>M MBFA IGF 2</t>
  </si>
  <si>
    <t>M MBFA IGF 2A</t>
  </si>
  <si>
    <t>UM FAC D'EDUCATION</t>
  </si>
  <si>
    <t>MRESODDESE2A</t>
  </si>
  <si>
    <t>M RESODDE ESEC 2A</t>
  </si>
  <si>
    <t>UM MEDECINE</t>
  </si>
  <si>
    <t>M BIOTIN 2A</t>
  </si>
  <si>
    <t>M BIOTIN 2A MED</t>
  </si>
  <si>
    <t>M GEET 1A</t>
  </si>
  <si>
    <t>M GEET 2A</t>
  </si>
  <si>
    <t>UM PHARMACIE</t>
  </si>
  <si>
    <t>DE AUDIO 2A</t>
  </si>
  <si>
    <t>DE AUDIOPRO 2A</t>
  </si>
  <si>
    <t>DE AUDIO 3A</t>
  </si>
  <si>
    <t>DE AUDIOPRO 3A</t>
  </si>
  <si>
    <t>DNO 1A</t>
  </si>
  <si>
    <t>DNO 2A</t>
  </si>
  <si>
    <t>LG BIO2SPH3A</t>
  </si>
  <si>
    <t>LG BIO2S PH 3A</t>
  </si>
  <si>
    <t>M CES 1A</t>
  </si>
  <si>
    <t>M CES 2A</t>
  </si>
  <si>
    <t>M DASV 2A</t>
  </si>
  <si>
    <t>M IBIS IT 2A</t>
  </si>
  <si>
    <t>M CPPSCOS 1A</t>
  </si>
  <si>
    <t>M IS CPPS COS 1A</t>
  </si>
  <si>
    <t>M CPPSCOS 2A</t>
  </si>
  <si>
    <t>M IS CPPS COS 2A</t>
  </si>
  <si>
    <t>M IS DMCC 1A</t>
  </si>
  <si>
    <t>M IS DMCC 2A</t>
  </si>
  <si>
    <t>M IS MPES 1A</t>
  </si>
  <si>
    <t>M IS MPES 2A</t>
  </si>
  <si>
    <t>M IS MPPS 1A</t>
  </si>
  <si>
    <t>M IS MPPS 2A</t>
  </si>
  <si>
    <t>M CPPSMED 1A</t>
  </si>
  <si>
    <t>M IS CPPS MED 1A</t>
  </si>
  <si>
    <t>M CPPSMED 2A</t>
  </si>
  <si>
    <t>M IS CPPS MED 2A</t>
  </si>
  <si>
    <t>M MODM CEC1A</t>
  </si>
  <si>
    <t>M IS MODM CEC 1A</t>
  </si>
  <si>
    <t>M MODM CEC2A</t>
  </si>
  <si>
    <t>M IS MODM CEC2A</t>
  </si>
  <si>
    <t>M MODM GDC1A</t>
  </si>
  <si>
    <t>M IS MODM GDC 1A</t>
  </si>
  <si>
    <t>M MODM GDC2A</t>
  </si>
  <si>
    <t>M IS MODM GDC 2A</t>
  </si>
  <si>
    <t>M NSA NCA 2A</t>
  </si>
  <si>
    <t>M NSA SSA 2A</t>
  </si>
  <si>
    <t>M NSM 1A</t>
  </si>
  <si>
    <t>M NSM 2A</t>
  </si>
  <si>
    <t>M SDMAGING2A</t>
  </si>
  <si>
    <t>M SDM AGING 2A</t>
  </si>
  <si>
    <t>M SDM APS 2A</t>
  </si>
  <si>
    <t>M SDM BIO 2A</t>
  </si>
  <si>
    <t>M SDM DPS 2A</t>
  </si>
  <si>
    <t>M SDM ER 2A</t>
  </si>
  <si>
    <t>MSDMICSCT 2A</t>
  </si>
  <si>
    <t>M SDM ICSCT 2A</t>
  </si>
  <si>
    <t>M SDM RIDMN 2A</t>
  </si>
  <si>
    <t>UM STAPS</t>
  </si>
  <si>
    <t>DEUST ACSS2A</t>
  </si>
  <si>
    <t>DEUST ACSS 2A</t>
  </si>
  <si>
    <t>DEUST FOOT2A</t>
  </si>
  <si>
    <t>DEUST FOOT 2A</t>
  </si>
  <si>
    <t>M APSPESAP2A</t>
  </si>
  <si>
    <t>M APS PESAP 2A</t>
  </si>
  <si>
    <t>M APSRAPA 2A</t>
  </si>
  <si>
    <t>M APS RAPA 2A</t>
  </si>
  <si>
    <t>M GESAPPA 2A</t>
  </si>
  <si>
    <t>M APS GESAPPA 2A</t>
  </si>
  <si>
    <t>M DMSH 1A</t>
  </si>
  <si>
    <t>M DMSH 2A</t>
  </si>
  <si>
    <t>M EOPSPPR 1A</t>
  </si>
  <si>
    <t>M EOPS PPR 1A</t>
  </si>
  <si>
    <t>M EOPSPPR 2A</t>
  </si>
  <si>
    <t>M EOPS PPR 2A</t>
  </si>
  <si>
    <t>M MTS 1A</t>
  </si>
  <si>
    <t>M MTS 2A</t>
  </si>
  <si>
    <t>M SSIA 1A</t>
  </si>
  <si>
    <t>M SSIA 2A</t>
  </si>
  <si>
    <t>Composante</t>
  </si>
  <si>
    <t>Site de formation principal</t>
  </si>
  <si>
    <t>UAI</t>
  </si>
  <si>
    <t>adresse</t>
  </si>
  <si>
    <t>Mail pour assiduité</t>
  </si>
  <si>
    <t>0341768M</t>
  </si>
  <si>
    <t>PLACE EUGÈNE BATAILLON, BAT 30, 34095 MONTPELLIER</t>
  </si>
  <si>
    <t>cfa-ensuplr-um-fds@umontpellier.fr</t>
  </si>
  <si>
    <t>0340125B</t>
  </si>
  <si>
    <t>PLACE EUGÈNE BATAILLON, 34090 MONTPELLIER</t>
  </si>
  <si>
    <t>cfa-ensuplr-um-iae-mtp@umontpellier.fr</t>
  </si>
  <si>
    <t>0340124A</t>
  </si>
  <si>
    <t>RUE VENDEMIAIRE BT B, SITE RICHTER - CS 19519, 34060 MONTPELLIER CEDEX 02</t>
  </si>
  <si>
    <t>cfa-ensuplr-um-ipag@umontpellier.fr</t>
  </si>
  <si>
    <t>0341884N</t>
  </si>
  <si>
    <t>3 PLACE DU 14 JUILLET, BP 50438, 34505 BEZIERS</t>
  </si>
  <si>
    <t>cfa-ensuplr-um-iut-beziers@umontpellier.fr</t>
  </si>
  <si>
    <t>0340838B</t>
  </si>
  <si>
    <t>99 AVENUE D'OCCITANIE, 34197 MONTPELLIER</t>
  </si>
  <si>
    <t>cfa-ensuplr-um-iut-mtp@umontpellier.fr</t>
  </si>
  <si>
    <t>0341898D</t>
  </si>
  <si>
    <t>CHEMIN DES POULES D'EAU, 34200 SETE</t>
  </si>
  <si>
    <t>cfa-ensuplr-um-iut-mtp-sete@umontpellier.fr</t>
  </si>
  <si>
    <t>0300930Y</t>
  </si>
  <si>
    <t>8 RUE JULES RAIMU, 30000 NIMES</t>
  </si>
  <si>
    <t>cfa-ensuplr-um-iut-nimes@umontpellier.fr</t>
  </si>
  <si>
    <t>0342369R</t>
  </si>
  <si>
    <t>208 RUE VENDEMIAIRE, ESPACE RICHTER, 34960 MONTPELLIER</t>
  </si>
  <si>
    <t>cfa-ensuplr-um-moma@umontpellier.fr</t>
  </si>
  <si>
    <t>FACULTE DE MÉDECINE DE NÎMES, 186 CHEMIN DU CARREAU DE LANES, 30900 NIMES</t>
  </si>
  <si>
    <t>cfa-ensuplr-um-moma-nimes@umontpellier.fr</t>
  </si>
  <si>
    <t>0301778V</t>
  </si>
  <si>
    <t>1 PLACE LUCIE AUBRAC, 30380 SAINT CHRISTOL LES ALES</t>
  </si>
  <si>
    <t>cfa-ensuplr-um-moma-st-christol@umontpellier.fr</t>
  </si>
  <si>
    <t>0660010C</t>
  </si>
  <si>
    <t>22 RUE PRESIDENT DOUMER, 66000 PERPIGNAN</t>
  </si>
  <si>
    <t>cfa-ensuplr-um-moma-perpignan@umontpellier.fr</t>
  </si>
  <si>
    <t>0110034C</t>
  </si>
  <si>
    <t>2 RUE JEAN MOULIN, 11100 NARBONNE</t>
  </si>
  <si>
    <t>cfa-ensuplr-um-moma-narbonne@umontpellier.fr</t>
  </si>
  <si>
    <t>0341143H</t>
  </si>
  <si>
    <t>PLACE EUGENE BATAILLON, 34095 MONTPELLIER CEDEX 05</t>
  </si>
  <si>
    <t>cfa-ensuplr-um-polytech@umontpellier.fr</t>
  </si>
  <si>
    <t>0341154V</t>
  </si>
  <si>
    <t>39 RUE DE L'UNIVERSITÉ, 34060 MONTPELLIER</t>
  </si>
  <si>
    <t>cfa-ensuplr-um-droit@umontpellier.fr</t>
  </si>
  <si>
    <t>0341153U</t>
  </si>
  <si>
    <t>RUE RAYMOND DUGRAND, SITE RICHTER BÂTIMENT C, 34960 MONTPELLIER</t>
  </si>
  <si>
    <t>cfa-ensuplr-um-economie@umontpellier.fr</t>
  </si>
  <si>
    <t>0342325T</t>
  </si>
  <si>
    <t>2 PLACE MARCEL GODECHOT, BP 4152, 34092 MONTPELLIER</t>
  </si>
  <si>
    <t>cfa-ensuplr-um-education@umontpellier.fr</t>
  </si>
  <si>
    <t>0341150R</t>
  </si>
  <si>
    <t>641 AVENUE DOYEN GASTON GIRAUD, CAMPUS ARNAUD DE VILLENEUVE, 34090 MONTPELLIER</t>
  </si>
  <si>
    <t>cfa-ensuplr-um-medecine@umontpellier.fr</t>
  </si>
  <si>
    <t>0341149P</t>
  </si>
  <si>
    <t>15 AVENUE CHARLES FLAHAULT, 34060 MONTPELLIER</t>
  </si>
  <si>
    <t>cfa-ensuplr-um-pharma@umontpellier.fr</t>
  </si>
  <si>
    <t>0341434Z</t>
  </si>
  <si>
    <t>700 AVENUE PIC SAINT LOUP, 34090 MONTPELLIER</t>
  </si>
  <si>
    <t>cfa-ensuplr-um-staps@umontpellier.fr</t>
  </si>
  <si>
    <t>Version</t>
  </si>
  <si>
    <t>Modification(s)</t>
  </si>
  <si>
    <t>v 2.0</t>
  </si>
  <si>
    <t>Date début</t>
  </si>
  <si>
    <t>Horaire début</t>
  </si>
  <si>
    <t>Horaire Fin</t>
  </si>
  <si>
    <t>Titre</t>
  </si>
  <si>
    <t>Periode</t>
  </si>
  <si>
    <t>Email Formateur</t>
  </si>
  <si>
    <t>Salle de cours</t>
  </si>
  <si>
    <t>Groupe</t>
  </si>
  <si>
    <t>Matière</t>
  </si>
  <si>
    <t>Apprenti</t>
  </si>
  <si>
    <t>Activité</t>
  </si>
  <si>
    <t>NFC CFA ENSUPLR</t>
  </si>
  <si>
    <t>Rentrée</t>
  </si>
  <si>
    <t>Révisions (Ctr)</t>
  </si>
  <si>
    <t>Licence générale Chimie parcours Préparation au Diplôme National d'Oenologue (DNO)</t>
  </si>
  <si>
    <t>Licence Professionnelle mention Chimie, Formulation parcours Arômes et Parfums</t>
  </si>
  <si>
    <t>Master Biologie Agrosciences parcours Management de l'Expérimentation Végétale</t>
  </si>
  <si>
    <t>M Capteur Électroniq Objet codiplôme</t>
  </si>
  <si>
    <t>Statistiques - Sciences des Données</t>
  </si>
  <si>
    <t>Master Mathématiques et applications parcours Mathématiques de l'Information et de la Décision</t>
  </si>
  <si>
    <t>Mathématiques de l'Information et de la Décision</t>
  </si>
  <si>
    <t>Master Mention mécanique parcours BioMécanique</t>
  </si>
  <si>
    <t>Master Mention Mécanique parcours Conception et Développements de Produits Industriels</t>
  </si>
  <si>
    <t>Master Mention Mécanique parcours Calculs et Simulations en Ingénierie Mécanique</t>
  </si>
  <si>
    <t>Master Mention Sciences de la Terre et des planètes, Environnement parcours Géodynamique et Géomatériaux</t>
  </si>
  <si>
    <t>Master mention Management de l'Innovation: Management de projets innovants</t>
  </si>
  <si>
    <t>Master Management des systèmes d’information parcours Statistiques pour l'Information et l'Aide à la Décision</t>
  </si>
  <si>
    <t>Master mention Management des Systèmes d'Information  : Systèmes d'Information et Contrôle de Gestion</t>
  </si>
  <si>
    <t>M Admin établissement public de santé</t>
  </si>
  <si>
    <t>BUT RetT Dvpt Système et Cloud</t>
  </si>
  <si>
    <t>BUT réseaux et télécommunications parcours Développement Système et Cloud</t>
  </si>
  <si>
    <t>BUT Techniques de Commercialisation parcours Marketing et Management du point de vente</t>
  </si>
  <si>
    <t>BUT GEII parcours Électricité et Maîtrise de l'Énergie 34</t>
  </si>
  <si>
    <t>BUT GEA Ressources Humaines 34</t>
  </si>
  <si>
    <t>Licence Professionnelle mention Maîtrise de l'énergie, électricité, développement durable parcours Gestion et Efficacité Energétique des bâtiments</t>
  </si>
  <si>
    <t>Licence professionnelle mention Métiers de la santé : nutrition, alimentation parcours Nutrition et alimentation humaine</t>
  </si>
  <si>
    <t>BUT Génie civil et construction durable parcours Travaux et bâtiment</t>
  </si>
  <si>
    <t>BUT Génie Civil et construction durable parcours Travaux Publics</t>
  </si>
  <si>
    <t>BUT GEII parcours Électricité et Maîtrise de l'Énergie 30</t>
  </si>
  <si>
    <t>BUT GMP Innovation pour l'Industrie</t>
  </si>
  <si>
    <t>BUT Science et Génie des Matériaux parcours Métiers du recyclage et de la valorisation des matériaux 30</t>
  </si>
  <si>
    <t>Master Entrepreneuriat et Management de Projets parcours Management de Projet Intrapreneurial et Digital</t>
  </si>
  <si>
    <t>Master mention Management parcours Management des Organisations et Développement Responsable</t>
  </si>
  <si>
    <t>M Public Gestion Littoraux Mers</t>
  </si>
  <si>
    <t>Master Public Gestion Littoraux Mers</t>
  </si>
  <si>
    <t>Master mention Marketing vente parcours Marketing et Data Analytics</t>
  </si>
  <si>
    <t>Diplôme Ingénieur spécialité Génie de l'Eau parcours Eau et Génie Civil</t>
  </si>
  <si>
    <t>Licence professionnelle mention Activités juridiques : Assistant Juridique</t>
  </si>
  <si>
    <t>Licence professionnelle mention Qualité , Hygiène, Sécurité, Santé, Environnement</t>
  </si>
  <si>
    <t>Master mention Droit du Patrimoine parcours Droit et fiscalité du patrimoine</t>
  </si>
  <si>
    <t>M Droit Pratiques Relations Travail</t>
  </si>
  <si>
    <t>Master mention Droit Social parcours Droit et Pratiques des Relations de Travail</t>
  </si>
  <si>
    <t>Master Economie parcours Economie numérique</t>
  </si>
  <si>
    <t>M Respons Sociétale Dévt Durab Entrep</t>
  </si>
  <si>
    <t>Master Sciences de l'éducation et de la formation parcours Responsabilité Sociétale et Développement Durable des Entreprises. Education, Santé, Environnement, Citoyenneté</t>
  </si>
  <si>
    <t>Responsabilité Sociétale et Développement Durable des Entreprises. Education, Santé, Environnement, Citoyenneté</t>
  </si>
  <si>
    <t>Responsabilité Sociétale et Développement Durable en Entreprise - Education, Santé, Environnement, Citoyenneté</t>
  </si>
  <si>
    <t>Licence Professionnelle mention Chimie, Formulation parcours Cosmétique et Dermopharmaceutique</t>
  </si>
  <si>
    <t>M Neuroprothèse Sensorielle Motrice</t>
  </si>
  <si>
    <t>Master mention Ingénierie de la Santé parcours Conception et production des produits de santé sous parcours Cosmétologie</t>
  </si>
  <si>
    <t>Master mention Ingénierie de la Santé parcours Dispositifs médicaux : de la conception à la commercialisation</t>
  </si>
  <si>
    <t>Master mention Ingénierie de la Santé parcours Management de projet en Environnement-Santé</t>
  </si>
  <si>
    <t>Master mention Ingénierie de la Santé parcours Management de projet, marketing de produits de santé</t>
  </si>
  <si>
    <t>Master mention Ingénierie de la Santé parcours Conception et production de produits de santé sous parcours Médicaments</t>
  </si>
  <si>
    <t>M IS MODM Coor essais cliniques</t>
  </si>
  <si>
    <t>Master mention Ingénierie de la Santé parcours Management des opérations cliniques et data management sous parcours coordination des essais cliniques</t>
  </si>
  <si>
    <t>Master mention Ingénierie de la Santé parcours Management des opérations cliniques et data management sous parcours gestion des données cliniques</t>
  </si>
  <si>
    <t>Management des opérations cliniques et data management sous parcours gestion des données cliniques</t>
  </si>
  <si>
    <t>M SDM Environnement règlementaire</t>
  </si>
  <si>
    <t>Master sciences du médicament et des produits de santé : Innovation en Chimie Santé et Ciblage Thérapeutique</t>
  </si>
  <si>
    <t>M Management du Tourisme Sportif</t>
  </si>
  <si>
    <t>Master STAPS Mention Management du sport parcours Management du Tourisme Sportif</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</si>
  <si>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</si>
  <si>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</si>
  <si>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t>UM IAE</t>
  </si>
  <si>
    <t>M MACON</t>
  </si>
  <si>
    <t>M management de l’adaptation climatique des organisations en Méditerranée</t>
  </si>
  <si>
    <t>M MACON 1A</t>
  </si>
  <si>
    <t>M MACON 2A</t>
  </si>
  <si>
    <t>LP TCI PMI</t>
  </si>
  <si>
    <t>LP Technico-commercial de la PMI</t>
  </si>
  <si>
    <t>ING GI</t>
  </si>
  <si>
    <t>ING Génie Industriel</t>
  </si>
  <si>
    <t>ING GI 1A</t>
  </si>
  <si>
    <t>ING GI 2A</t>
  </si>
  <si>
    <t>ING GI 3A</t>
  </si>
  <si>
    <t>CAPD</t>
  </si>
  <si>
    <t>Certificat de capacité en droit</t>
  </si>
  <si>
    <t>LP VALPEA</t>
  </si>
  <si>
    <t>LP Valorisation Pêche et Aquaculture</t>
  </si>
  <si>
    <t>M CAPE</t>
  </si>
  <si>
    <t>M chargé d’affaire professionnel et entreprise</t>
  </si>
  <si>
    <t>M CAPE 2A</t>
  </si>
  <si>
    <t>M SIEF</t>
  </si>
  <si>
    <t>M système d’information économique et financier</t>
  </si>
  <si>
    <t>M SIEF 2A</t>
  </si>
  <si>
    <t>Management sectoriel</t>
  </si>
  <si>
    <t>Master Management sectoriel parcours management de l’adaptation climatique des organisations en Méditerranée</t>
  </si>
  <si>
    <t>Management de l’adaptation climatique des organisations en Méditerranée</t>
  </si>
  <si>
    <t>Métiers du commerce international</t>
  </si>
  <si>
    <t>Licence professionnelle Métiers du commerce international parcours Technico-commercial de la PMI à l’international</t>
  </si>
  <si>
    <t>Technico-commercial de la PMI à l’international</t>
  </si>
  <si>
    <t xml:space="preserve">ING </t>
  </si>
  <si>
    <t>Ingénieur diplômé de l’École Polytechnique Universitaire de Montpellier, Spécialité Génie industriel</t>
  </si>
  <si>
    <t>Diplôme d'Ingénieur Spécialité Génie industriel</t>
  </si>
  <si>
    <t>Génie industriel</t>
  </si>
  <si>
    <t>Certificat de capacité</t>
  </si>
  <si>
    <t>CAPD - Certificat de capacité en droit</t>
  </si>
  <si>
    <t>Qualité , Hygiène, Sécurité, Santé, Environnement</t>
  </si>
  <si>
    <t>Licence professionnelle mention Qualité , Hygiène, Sécurité, Santé, Environnement parcours Valorisation Pêche et Aquaculture</t>
  </si>
  <si>
    <t>Valorisation Pêche et Aquaculture</t>
  </si>
  <si>
    <t>Master Monnaie, banque, finance, assurance parcours chargé d’affaire professionnel et entreprise</t>
  </si>
  <si>
    <t>Chargé d’affaire professionnel et entreprise</t>
  </si>
  <si>
    <t>Master Monnaie, banque, finance, assurance parcours système d’information économique et financier</t>
  </si>
  <si>
    <t>Système d’information économique et financier</t>
  </si>
  <si>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</si>
  <si>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Journée d'accueil (16h-20h)</t>
  </si>
  <si>
    <t>Mobilité internationale obligatoire</t>
  </si>
  <si>
    <t>Mobilité internationale obligatoire (période préconisée)</t>
  </si>
  <si>
    <t>Période légale du dépôt des congés pour révisions</t>
  </si>
  <si>
    <t>1A Effectif cible pour la campagne à venir :</t>
  </si>
  <si>
    <t>2A Effectif cible pour la campagne à venir :</t>
  </si>
  <si>
    <t>3A Effectif cible pour la campagne à venir :</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</si>
  <si>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</si>
  <si>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</si>
  <si>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</si>
  <si>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</si>
  <si>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</si>
  <si>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</si>
  <si>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</si>
  <si>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</si>
  <si>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</si>
  <si>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</si>
  <si>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</si>
  <si>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</si>
  <si>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</si>
  <si>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</si>
  <si>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</si>
  <si>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</si>
  <si>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</si>
  <si>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</si>
  <si>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</si>
  <si>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r>
      <rPr>
        <b/>
        <i/>
        <sz val="11"/>
        <color theme="1"/>
        <rFont val="Calibri"/>
        <family val="2"/>
        <scheme val="minor"/>
      </rPr>
      <t>Cette année, la rentrée des apprentis du CFA change de format : elle se déroulera en semaine, de 16h à 20h, et ne sera plus obligatoire.</t>
    </r>
    <r>
      <rPr>
        <i/>
        <sz val="11"/>
        <color theme="1"/>
        <rFont val="Calibri"/>
        <family val="2"/>
        <scheme val="minor"/>
      </rPr>
      <t xml:space="preserve">
Nous souhaitons néanmoins que les apprentis primo‑entrants puissent y assister et être libérés de cours ou par leur employeur à partir de 16h dans la mesure du possible.
La date reste à définir et vous sera communiquée d’ici début mars.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</si>
  <si>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sur la fiche formation et sur le(s) calendrier(s) ;
-</t>
    </r>
    <r>
      <rPr>
        <sz val="11"/>
        <color rgb="FF0070C0"/>
        <rFont val="Calibri"/>
        <family val="2"/>
        <scheme val="minor"/>
      </rPr>
      <t xml:space="preserve"> </t>
    </r>
    <r>
      <rPr>
        <b/>
        <sz val="11"/>
        <color rgb="FF0070C0"/>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</si>
  <si>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t>
    </r>
    <r>
      <rPr>
        <b/>
        <sz val="11"/>
        <color rgb="FFFF0000"/>
        <rFont val="Calibri"/>
        <family val="2"/>
        <scheme val="minor"/>
      </rPr>
      <t>Mobilité internationale obligatoire</t>
    </r>
    <r>
      <rPr>
        <b/>
        <sz val="11"/>
        <color theme="1"/>
        <rFont val="Calibri"/>
        <family val="2"/>
        <scheme val="minor"/>
      </rPr>
      <t xml:space="preserve"> : l</t>
    </r>
    <r>
      <rPr>
        <sz val="11"/>
        <color theme="1"/>
        <rFont val="Calibri"/>
        <family val="2"/>
        <scheme val="minor"/>
      </rPr>
      <t xml:space="preserve">orsque une période de mobilité internationale obligatoire a été notifiée dans la fiche formation, deux situations peuvent se présenter :
- </t>
    </r>
    <r>
      <rPr>
        <b/>
        <sz val="11"/>
        <color theme="1"/>
        <rFont val="Calibri"/>
        <family val="2"/>
        <scheme val="minor"/>
      </rPr>
      <t xml:space="preserve">Les dates sont déjà connues </t>
    </r>
    <r>
      <rPr>
        <sz val="11"/>
        <color theme="1"/>
        <rFont val="Calibri"/>
        <family val="2"/>
        <scheme val="minor"/>
      </rPr>
      <t>: elles doivent être renseignées dans le calendrier en utilisant la couleur dédiée indiquée dans la légende.</t>
    </r>
    <r>
      <rPr>
        <i/>
        <sz val="11"/>
        <color theme="1"/>
        <rFont val="Calibri"/>
        <family val="2"/>
        <scheme val="minor"/>
      </rPr>
      <t xml:space="preserve"> Pour garantir la cohérence des données d’assiduité, le terme « entreprise » doit être saisi sur les jours concernés</t>
    </r>
    <r>
      <rPr>
        <sz val="11"/>
        <color theme="1"/>
        <rFont val="Calibri"/>
        <family val="2"/>
        <scheme val="minor"/>
      </rPr>
      <t>. Aucun émargement ne sera attendu de l’apprenti pendant cette période.
-</t>
    </r>
    <r>
      <rPr>
        <b/>
        <sz val="11"/>
        <color theme="1"/>
        <rFont val="Calibri"/>
        <family val="2"/>
        <scheme val="minor"/>
      </rPr>
      <t xml:space="preserve"> Les dates ne sont pas encore définies </t>
    </r>
    <r>
      <rPr>
        <sz val="11"/>
        <color theme="1"/>
        <rFont val="Calibri"/>
        <family val="2"/>
        <scheme val="minor"/>
      </rPr>
      <t xml:space="preserve">: seule la mise en évidence de la période préconisée, au moyen de la couleur prévue dans la légende, est requise. </t>
    </r>
    <r>
      <rPr>
        <b/>
        <sz val="11"/>
        <color rgb="FF0070C0"/>
        <rFont val="Calibri"/>
        <family val="2"/>
        <scheme val="minor"/>
      </rPr>
      <t>(voir tutoriel vidéo)</t>
    </r>
  </si>
  <si>
    <r>
      <t xml:space="preserve">6)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</si>
  <si>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7)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</si>
  <si>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rPr>
        <sz val="11"/>
        <color theme="1"/>
        <rFont val="Calibri"/>
        <family val="2"/>
        <scheme val="minor"/>
      </rPr>
      <t xml:space="preserve">8)Pour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</si>
  <si>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t xml:space="preserve">9) </t>
    </r>
    <r>
      <rPr>
        <b/>
        <sz val="11"/>
        <color theme="1"/>
        <rFont val="Calibri"/>
        <family val="2"/>
        <scheme val="minor"/>
      </rPr>
      <t>Période d’utilisation du lieu de formation secondaire</t>
    </r>
    <r>
      <rPr>
        <sz val="11"/>
        <color theme="1"/>
        <rFont val="Calibri"/>
        <family val="2"/>
        <scheme val="minor"/>
      </rPr>
      <t xml:space="preserve"> : vous pouvez créer une légende pour indiquer clairement les périodes concernées, à destination des employeurs.</t>
    </r>
    <r>
      <rPr>
        <b/>
        <sz val="11"/>
        <color rgb="FF0070C0"/>
        <rFont val="Calibri"/>
        <family val="2"/>
        <scheme val="minor"/>
      </rPr>
      <t xml:space="preserve"> (voir tutoriel vidéo).</t>
    </r>
  </si>
  <si>
    <r>
      <t xml:space="preserve">10)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</si>
  <si>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 
Les périodes de "Révisions en centre de formation", lorsqu’elles sont organisées et encadrées, ne sont pas comptabilisées dans le temps de formation sauf si elles figurent dans la maquette pédagogique. Toutefois, ces révisions doivent impérativement être réalisées en présentiel.</t>
    </r>
  </si>
  <si>
    <t>v 1.1</t>
  </si>
  <si>
    <t>Feuilles "Formations", "Groupes", "Sites de formation" masquées.</t>
  </si>
  <si>
    <t>Mickael</t>
  </si>
  <si>
    <t>Montassier</t>
  </si>
  <si>
    <t>mickael.montassier@umontpellier.fr</t>
  </si>
  <si>
    <t>Présentiel</t>
  </si>
  <si>
    <t>Combiné continu et terminal</t>
  </si>
  <si>
    <t>Prose</t>
  </si>
  <si>
    <t>Non</t>
  </si>
  <si>
    <t>Konstantin</t>
  </si>
  <si>
    <t>Todorov</t>
  </si>
  <si>
    <t>Konstantin.Todorov@lirmm.fr</t>
  </si>
  <si>
    <t>Isabelle</t>
  </si>
  <si>
    <t>Mougenot</t>
  </si>
  <si>
    <t>isabelle.mougenot@umontpellier.fr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</si>
</sst>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0" x14ac:knownFonts="1">
    <font>
      <sz val="11"/>
      <color theme="1"/>
      <name val="Calibri"/>
      <family val="2"/>
      <scheme val="minor"/>
    </font>
    <font>
      <sz val="12"/>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4"/>
      <color theme="1"/>
      <name val="Calibri"/>
      <family val="2"/>
      <scheme val="minor"/>
    </font>
    <font>
      <sz val="11"/>
      <color rgb="FF0070C0"/>
      <name val="Calibri"/>
      <family val="2"/>
      <scheme val="minor"/>
    </font>
    <font>
      <b/>
      <sz val="11"/>
      <color rgb="FFFF00FF"/>
      <name val="Calibri"/>
      <family val="2"/>
      <scheme val="minor"/>
    </font>
  </fonts>
  <fills count="2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rgb="FFFFFF00"/>
        <bgColor rgb="FF000000"/>
      </patternFill>
    </fill>
  </fills>
  <borders count="68">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thin">
        <color indexed="64"/>
      </left>
      <right style="thin">
        <color indexed="64"/>
      </right>
      <top style="medium">
        <color indexed="64"/>
      </top>
      <bottom/>
      <diagonal/>
    </border>
    <border>
      <left style="medium">
        <color rgb="FFFF00FF"/>
      </left>
      <right style="medium">
        <color rgb="FFFF00FF"/>
      </right>
      <top style="medium">
        <color rgb="FFFF00FF"/>
      </top>
      <bottom style="medium">
        <color rgb="FFFF00FF"/>
      </bottom>
      <diagonal/>
    </border>
    <border>
      <left style="medium">
        <color rgb="FFFF0000"/>
      </left>
      <right style="medium">
        <color rgb="FFFF0000"/>
      </right>
      <top style="medium">
        <color rgb="FFFF0000"/>
      </top>
      <bottom style="medium">
        <color rgb="FFFF0000"/>
      </bottom>
      <diagonal/>
    </border>
    <border>
      <left style="mediumDashed">
        <color rgb="FFFF0000"/>
      </left>
      <right style="mediumDashed">
        <color rgb="FFFF0000"/>
      </right>
      <top style="mediumDashed">
        <color rgb="FFFF0000"/>
      </top>
      <bottom style="mediumDashed">
        <color rgb="FFFF0000"/>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78">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3" fillId="0" borderId="0" xfId="0" applyFont="1"/>
    <xf numFmtId="14" fontId="2" fillId="0" borderId="0" xfId="1" applyNumberFormat="1"/>
    <xf numFmtId="0" fontId="13" fillId="3" borderId="48"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48"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48" xfId="0" applyFont="1" applyBorder="1" applyAlignment="1" applyProtection="1">
      <alignment horizontal="center" vertical="center" wrapText="1"/>
      <protection locked="0"/>
    </xf>
    <xf numFmtId="0" fontId="13" fillId="3" borderId="34" xfId="0" applyFont="1" applyFill="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18" fillId="17" borderId="0" xfId="0" applyFont="1" applyFill="1" applyAlignment="1">
      <alignment vertical="center" wrapText="1"/>
    </xf>
    <xf numFmtId="0" fontId="20" fillId="17" borderId="0" xfId="0" applyFont="1" applyFill="1" applyAlignment="1">
      <alignment vertical="center" wrapText="1"/>
    </xf>
    <xf numFmtId="0" fontId="37" fillId="17" borderId="0" xfId="0" applyFont="1" applyFill="1" applyAlignment="1">
      <alignment vertical="center" wrapText="1"/>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8" fillId="17" borderId="0" xfId="0" applyFont="1" applyFill="1" applyAlignment="1">
      <alignment vertical="center" wrapText="1"/>
    </xf>
    <xf numFmtId="0" fontId="38" fillId="0" borderId="0" xfId="0" applyFont="1" applyAlignment="1">
      <alignment vertical="center"/>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8" fillId="0" borderId="6" xfId="0" applyNumberFormat="1" applyFont="1" applyBorder="1" applyAlignment="1">
      <alignment horizontal="right"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14" fontId="17" fillId="0" borderId="0" xfId="0" applyNumberFormat="1" applyFont="1"/>
    <xf numFmtId="164" fontId="8" fillId="0" borderId="7" xfId="0" applyNumberFormat="1" applyFont="1" applyBorder="1" applyAlignment="1">
      <alignment horizontal="right" vertical="center"/>
    </xf>
    <xf numFmtId="164" fontId="8" fillId="0" borderId="13" xfId="0" applyNumberFormat="1" applyFont="1" applyBorder="1" applyAlignment="1">
      <alignment horizontal="right" vertical="center"/>
    </xf>
    <xf numFmtId="0" fontId="9" fillId="0" borderId="16" xfId="0" applyFont="1" applyBorder="1" applyAlignment="1">
      <alignment horizontal="center"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14" fontId="17" fillId="0" borderId="7" xfId="0" applyNumberFormat="1" applyFont="1" applyBorder="1"/>
    <xf numFmtId="0" fontId="17" fillId="0" borderId="7" xfId="0" applyFont="1" applyBorder="1" applyAlignment="1">
      <alignment horizontal="center" vertical="center"/>
    </xf>
    <xf numFmtId="0" fontId="6" fillId="0" borderId="0" xfId="0" applyFont="1" applyAlignment="1">
      <alignment horizontal="center" vertical="center"/>
    </xf>
    <xf numFmtId="164" fontId="41" fillId="18" borderId="59" xfId="0" applyNumberFormat="1" applyFont="1" applyFill="1" applyBorder="1" applyAlignment="1">
      <alignment vertical="center"/>
    </xf>
    <xf numFmtId="0" fontId="43" fillId="18" borderId="58" xfId="0" applyFont="1" applyFill="1" applyBorder="1" applyAlignment="1">
      <alignment horizontal="center" vertical="center"/>
    </xf>
    <xf numFmtId="0" fontId="12" fillId="6" borderId="37" xfId="0" applyFont="1" applyFill="1" applyBorder="1" applyAlignment="1">
      <alignment vertical="center" wrapText="1"/>
    </xf>
    <xf numFmtId="0" fontId="12" fillId="6" borderId="3" xfId="0" applyFont="1" applyFill="1" applyBorder="1" applyAlignment="1">
      <alignment vertical="center" wrapText="1"/>
    </xf>
    <xf numFmtId="0" fontId="16" fillId="0" borderId="24" xfId="0" applyFont="1" applyBorder="1" applyAlignment="1">
      <alignment horizontal="right" vertical="center"/>
    </xf>
    <xf numFmtId="0" fontId="16" fillId="0" borderId="47" xfId="0" applyFont="1" applyBorder="1" applyAlignment="1">
      <alignment horizontal="center" vertical="center"/>
    </xf>
    <xf numFmtId="0" fontId="16" fillId="0" borderId="49" xfId="0" applyFont="1" applyBorder="1" applyAlignment="1">
      <alignment horizontal="center" vertical="center"/>
    </xf>
    <xf numFmtId="0" fontId="16" fillId="0" borderId="49" xfId="0" applyFont="1" applyBorder="1" applyAlignment="1">
      <alignment vertical="center"/>
    </xf>
    <xf numFmtId="0" fontId="29" fillId="0" borderId="33" xfId="0" applyFont="1" applyBorder="1" applyAlignment="1">
      <alignment horizontal="left" vertical="center" wrapText="1"/>
    </xf>
    <xf numFmtId="0" fontId="16" fillId="0" borderId="25" xfId="0" applyFont="1" applyBorder="1" applyAlignment="1">
      <alignment horizontal="right" vertical="center"/>
    </xf>
    <xf numFmtId="0" fontId="16" fillId="0" borderId="48" xfId="0" applyFont="1" applyBorder="1" applyAlignment="1">
      <alignment horizontal="center" vertical="center"/>
    </xf>
    <xf numFmtId="0" fontId="16" fillId="0" borderId="45" xfId="0" applyFont="1" applyBorder="1" applyAlignment="1">
      <alignment horizontal="center" vertical="center"/>
    </xf>
    <xf numFmtId="0" fontId="16" fillId="0" borderId="45" xfId="0" applyFont="1" applyBorder="1" applyAlignment="1">
      <alignment vertical="center"/>
    </xf>
    <xf numFmtId="0" fontId="29" fillId="0" borderId="30" xfId="0" applyFont="1" applyBorder="1" applyAlignment="1">
      <alignment horizontal="left" vertical="center" wrapText="1"/>
    </xf>
    <xf numFmtId="0" fontId="16" fillId="0" borderId="28" xfId="0" applyFont="1" applyBorder="1" applyAlignment="1">
      <alignment horizontal="right" vertical="center"/>
    </xf>
    <xf numFmtId="1" fontId="16" fillId="0" borderId="48" xfId="0" applyNumberFormat="1" applyFont="1" applyBorder="1" applyAlignment="1">
      <alignment horizontal="center" vertical="center"/>
    </xf>
    <xf numFmtId="1" fontId="16" fillId="0" borderId="45" xfId="0" applyNumberFormat="1" applyFont="1" applyBorder="1" applyAlignment="1">
      <alignment horizontal="center" vertical="center"/>
    </xf>
    <xf numFmtId="1" fontId="16" fillId="0" borderId="45" xfId="0" applyNumberFormat="1" applyFont="1" applyBorder="1" applyAlignment="1">
      <alignment vertical="center"/>
    </xf>
    <xf numFmtId="0" fontId="16" fillId="0" borderId="26" xfId="0" applyFont="1" applyBorder="1" applyAlignment="1">
      <alignment horizontal="right" vertical="center"/>
    </xf>
    <xf numFmtId="0" fontId="25" fillId="0" borderId="34" xfId="6" applyNumberFormat="1" applyBorder="1" applyAlignment="1" applyProtection="1">
      <alignment horizontal="center" vertical="center"/>
    </xf>
    <xf numFmtId="0" fontId="25" fillId="0" borderId="46" xfId="6" applyNumberFormat="1" applyBorder="1" applyAlignment="1" applyProtection="1">
      <alignment horizontal="center" vertical="center"/>
    </xf>
    <xf numFmtId="0" fontId="25" fillId="0" borderId="46" xfId="6" applyNumberFormat="1" applyBorder="1" applyAlignment="1" applyProtection="1">
      <alignment vertical="center"/>
    </xf>
    <xf numFmtId="0" fontId="29" fillId="0" borderId="31" xfId="0" applyFont="1" applyBorder="1" applyAlignment="1">
      <alignment horizontal="left" vertical="center" wrapText="1"/>
    </xf>
    <xf numFmtId="0" fontId="13" fillId="0" borderId="24" xfId="0" applyFont="1" applyBorder="1" applyAlignment="1">
      <alignment horizontal="right" vertical="center"/>
    </xf>
    <xf numFmtId="0" fontId="13" fillId="0" borderId="49" xfId="0" applyFont="1" applyBorder="1" applyAlignment="1">
      <alignment horizontal="center" vertical="center" wrapText="1"/>
    </xf>
    <xf numFmtId="0" fontId="13" fillId="0" borderId="49"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45" xfId="0" applyFont="1" applyFill="1" applyBorder="1" applyAlignment="1">
      <alignment horizontal="center" vertical="center" wrapText="1"/>
    </xf>
    <xf numFmtId="0" fontId="13" fillId="3" borderId="45" xfId="0" applyFont="1" applyFill="1" applyBorder="1" applyAlignment="1">
      <alignment vertical="center" wrapText="1"/>
    </xf>
    <xf numFmtId="0" fontId="13" fillId="0" borderId="38" xfId="0" applyFont="1" applyBorder="1" applyAlignment="1">
      <alignment horizontal="right" vertical="center" wrapText="1"/>
    </xf>
    <xf numFmtId="0" fontId="13" fillId="0" borderId="38" xfId="0" applyFont="1" applyBorder="1" applyAlignment="1">
      <alignment horizontal="right" vertical="center"/>
    </xf>
    <xf numFmtId="0" fontId="13"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3" fillId="0" borderId="51" xfId="0" applyFont="1" applyBorder="1" applyAlignment="1">
      <alignment horizontal="right" vertical="center" wrapText="1"/>
    </xf>
    <xf numFmtId="0" fontId="13" fillId="3" borderId="46" xfId="0" applyFont="1" applyFill="1" applyBorder="1" applyAlignment="1">
      <alignment horizontal="center" vertical="center" wrapText="1"/>
    </xf>
    <xf numFmtId="0" fontId="13" fillId="3" borderId="46" xfId="0" applyFont="1" applyFill="1" applyBorder="1" applyAlignment="1">
      <alignment vertical="center" wrapText="1"/>
    </xf>
    <xf numFmtId="0" fontId="13" fillId="0" borderId="25" xfId="0" applyFont="1" applyBorder="1" applyAlignment="1">
      <alignment horizontal="right" vertical="center" wrapText="1"/>
    </xf>
    <xf numFmtId="0" fontId="13" fillId="0" borderId="48"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5" xfId="0" applyFont="1" applyBorder="1" applyAlignment="1">
      <alignment vertical="center" wrapText="1"/>
    </xf>
    <xf numFmtId="0" fontId="13" fillId="0" borderId="25" xfId="0" applyFont="1" applyBorder="1" applyAlignment="1">
      <alignment horizontal="right" vertical="center"/>
    </xf>
    <xf numFmtId="0" fontId="13" fillId="0" borderId="34" xfId="0" applyFont="1" applyBorder="1" applyAlignment="1">
      <alignment horizontal="center" vertical="center"/>
    </xf>
    <xf numFmtId="0" fontId="13" fillId="0" borderId="46" xfId="0" applyFont="1" applyBorder="1" applyAlignment="1">
      <alignment horizontal="center" vertical="center"/>
    </xf>
    <xf numFmtId="0" fontId="13" fillId="0" borderId="45" xfId="0" applyFont="1" applyBorder="1" applyAlignment="1">
      <alignment vertical="center"/>
    </xf>
    <xf numFmtId="0" fontId="13" fillId="0" borderId="50" xfId="0" applyFont="1" applyBorder="1" applyAlignment="1">
      <alignment horizontal="right" vertical="center" wrapText="1"/>
    </xf>
    <xf numFmtId="0" fontId="5" fillId="0" borderId="47" xfId="0" applyFont="1" applyBorder="1" applyAlignment="1">
      <alignment horizontal="center" vertical="center" wrapText="1"/>
    </xf>
    <xf numFmtId="0" fontId="13" fillId="0" borderId="52" xfId="0" applyFont="1" applyBorder="1" applyAlignment="1">
      <alignment horizontal="right" vertical="center" wrapText="1"/>
    </xf>
    <xf numFmtId="0" fontId="13" fillId="0" borderId="8" xfId="0" applyFont="1" applyBorder="1" applyAlignment="1">
      <alignment horizontal="right" vertical="center" wrapText="1"/>
    </xf>
    <xf numFmtId="14" fontId="13" fillId="3" borderId="47" xfId="0" applyNumberFormat="1" applyFont="1" applyFill="1" applyBorder="1" applyAlignment="1">
      <alignment horizontal="center" vertical="center"/>
    </xf>
    <xf numFmtId="14" fontId="13" fillId="3" borderId="49" xfId="0" applyNumberFormat="1" applyFont="1" applyFill="1" applyBorder="1" applyAlignment="1">
      <alignment horizontal="center" vertical="center"/>
    </xf>
    <xf numFmtId="14" fontId="13" fillId="3" borderId="37" xfId="0" applyNumberFormat="1" applyFont="1" applyFill="1" applyBorder="1" applyAlignment="1">
      <alignment vertical="center"/>
    </xf>
    <xf numFmtId="0" fontId="13" fillId="0" borderId="26" xfId="0" applyFont="1" applyBorder="1" applyAlignment="1">
      <alignment horizontal="right" vertical="center" wrapText="1"/>
    </xf>
    <xf numFmtId="14" fontId="13" fillId="3" borderId="34" xfId="0" applyNumberFormat="1" applyFont="1" applyFill="1" applyBorder="1" applyAlignment="1">
      <alignment horizontal="center" vertical="center"/>
    </xf>
    <xf numFmtId="14" fontId="13" fillId="3" borderId="46" xfId="0" applyNumberFormat="1" applyFont="1" applyFill="1" applyBorder="1" applyAlignment="1">
      <alignment horizontal="center" vertical="center"/>
    </xf>
    <xf numFmtId="14" fontId="13" fillId="3" borderId="46" xfId="0" applyNumberFormat="1" applyFont="1" applyFill="1" applyBorder="1" applyAlignment="1">
      <alignment vertical="center"/>
    </xf>
    <xf numFmtId="0" fontId="3" fillId="5" borderId="23" xfId="0" applyFont="1" applyFill="1" applyBorder="1" applyAlignment="1">
      <alignment vertical="top" wrapText="1"/>
    </xf>
    <xf numFmtId="0" fontId="3" fillId="5" borderId="43" xfId="0" applyFont="1" applyFill="1" applyBorder="1" applyAlignment="1">
      <alignment vertical="top" wrapText="1"/>
    </xf>
    <xf numFmtId="0" fontId="3" fillId="5" borderId="44" xfId="0" applyFont="1" applyFill="1" applyBorder="1" applyAlignment="1">
      <alignment vertical="top" wrapText="1"/>
    </xf>
    <xf numFmtId="0" fontId="3" fillId="5" borderId="22" xfId="0" applyFont="1" applyFill="1" applyBorder="1" applyAlignment="1">
      <alignment vertical="top" wrapText="1"/>
    </xf>
    <xf numFmtId="0" fontId="5" fillId="0" borderId="56" xfId="0" applyFont="1" applyBorder="1" applyAlignment="1">
      <alignment horizontal="center" vertical="center" wrapText="1"/>
    </xf>
    <xf numFmtId="0" fontId="13"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3" fillId="3" borderId="48" xfId="0" applyFont="1" applyFill="1" applyBorder="1" applyAlignment="1">
      <alignment horizontal="center" vertical="center"/>
    </xf>
    <xf numFmtId="0" fontId="13"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3"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3" fillId="0" borderId="28" xfId="0" applyFont="1" applyBorder="1" applyAlignment="1">
      <alignment horizontal="right" vertical="center" wrapText="1"/>
    </xf>
    <xf numFmtId="0" fontId="36" fillId="3" borderId="34" xfId="0" applyFont="1" applyFill="1" applyBorder="1" applyAlignment="1">
      <alignment horizontal="center" vertical="center"/>
    </xf>
    <xf numFmtId="0" fontId="13" fillId="3" borderId="46" xfId="0" applyFont="1" applyFill="1" applyBorder="1" applyAlignment="1">
      <alignment horizontal="center" vertical="center"/>
    </xf>
    <xf numFmtId="0" fontId="13" fillId="3" borderId="46" xfId="0" applyFont="1" applyFill="1" applyBorder="1" applyAlignment="1">
      <alignment vertical="center"/>
    </xf>
    <xf numFmtId="0" fontId="13" fillId="0" borderId="24" xfId="0" applyFont="1" applyBorder="1" applyAlignment="1">
      <alignment horizontal="right" vertical="center" wrapText="1"/>
    </xf>
    <xf numFmtId="0" fontId="13" fillId="0" borderId="29" xfId="0" applyFont="1" applyBorder="1" applyAlignment="1">
      <alignment horizontal="right" vertical="center" wrapText="1"/>
    </xf>
    <xf numFmtId="0" fontId="23" fillId="0" borderId="0" xfId="0" applyFont="1" applyAlignment="1">
      <alignment horizontal="right" vertical="center"/>
    </xf>
    <xf numFmtId="0" fontId="13" fillId="0" borderId="29" xfId="0" applyFont="1" applyBorder="1" applyAlignment="1">
      <alignment horizontal="right" vertical="center"/>
    </xf>
    <xf numFmtId="0" fontId="13" fillId="0" borderId="46" xfId="0" applyFont="1" applyBorder="1" applyAlignment="1">
      <alignment horizontal="center" vertical="center" wrapText="1"/>
    </xf>
    <xf numFmtId="0" fontId="13"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4" fillId="0" borderId="10" xfId="0" applyFont="1" applyBorder="1"/>
    <xf numFmtId="14" fontId="44" fillId="0" borderId="10" xfId="0" applyNumberFormat="1" applyFont="1" applyBorder="1"/>
    <xf numFmtId="0" fontId="44" fillId="0" borderId="17" xfId="0" applyFont="1" applyBorder="1" applyAlignment="1">
      <alignment vertical="center"/>
    </xf>
    <xf numFmtId="0" fontId="44" fillId="0" borderId="18" xfId="0" applyFont="1" applyBorder="1"/>
    <xf numFmtId="14" fontId="44" fillId="0" borderId="0" xfId="0" applyNumberFormat="1" applyFont="1"/>
    <xf numFmtId="14" fontId="17" fillId="0" borderId="16" xfId="0" applyNumberFormat="1" applyFont="1" applyBorder="1"/>
    <xf numFmtId="14" fontId="44" fillId="0" borderId="16" xfId="0" applyNumberFormat="1" applyFont="1" applyBorder="1"/>
    <xf numFmtId="0" fontId="44" fillId="0" borderId="10" xfId="0" applyFont="1" applyBorder="1" applyAlignment="1">
      <alignment vertical="center"/>
    </xf>
    <xf numFmtId="14" fontId="44" fillId="0" borderId="7" xfId="0" applyNumberFormat="1" applyFont="1" applyBorder="1"/>
    <xf numFmtId="0" fontId="23" fillId="0" borderId="0" xfId="0" applyFont="1" applyAlignment="1">
      <alignment horizontal="left"/>
    </xf>
    <xf numFmtId="0" fontId="23" fillId="0" borderId="0" xfId="0" applyFont="1" applyAlignment="1">
      <alignment horizontal="left" vertical="center"/>
    </xf>
    <xf numFmtId="0" fontId="3" fillId="5" borderId="20" xfId="0" applyFont="1" applyFill="1" applyBorder="1" applyAlignment="1">
      <alignment horizontal="left" vertical="top" wrapText="1"/>
    </xf>
    <xf numFmtId="0" fontId="18" fillId="0" borderId="0" xfId="0" applyFont="1" applyAlignment="1">
      <alignment horizontal="left"/>
    </xf>
    <xf numFmtId="0" fontId="29" fillId="0" borderId="53" xfId="0" applyFont="1" applyBorder="1" applyAlignment="1">
      <alignment horizontal="left" vertical="top" wrapText="1"/>
    </xf>
    <xf numFmtId="14" fontId="44" fillId="0" borderId="9" xfId="0" applyNumberFormat="1" applyFont="1" applyBorder="1"/>
    <xf numFmtId="0" fontId="7" fillId="2" borderId="27" xfId="0" applyFont="1" applyFill="1" applyBorder="1" applyAlignment="1">
      <alignment vertical="center"/>
    </xf>
    <xf numFmtId="0" fontId="18" fillId="0" borderId="0" xfId="0" quotePrefix="1" applyFont="1"/>
    <xf numFmtId="0" fontId="13" fillId="0" borderId="4" xfId="0" applyFont="1" applyBorder="1" applyAlignment="1">
      <alignment horizontal="center" vertical="center"/>
    </xf>
    <xf numFmtId="0" fontId="13" fillId="0" borderId="63" xfId="0" applyFont="1" applyBorder="1" applyAlignment="1">
      <alignment vertical="center"/>
    </xf>
    <xf numFmtId="0" fontId="13"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3" fillId="0" borderId="57" xfId="0" applyNumberFormat="1" applyFont="1" applyBorder="1" applyAlignment="1">
      <alignment horizontal="right" vertical="center" wrapText="1"/>
    </xf>
    <xf numFmtId="14" fontId="13" fillId="0" borderId="27" xfId="0" applyNumberFormat="1" applyFont="1" applyBorder="1" applyAlignment="1">
      <alignment horizontal="right" vertical="center" wrapText="1"/>
    </xf>
    <xf numFmtId="14" fontId="13" fillId="0" borderId="41" xfId="0" applyNumberFormat="1" applyFont="1" applyBorder="1" applyAlignment="1">
      <alignment horizontal="right" vertical="center" wrapText="1"/>
    </xf>
    <xf numFmtId="14" fontId="13" fillId="0" borderId="32" xfId="0" applyNumberFormat="1" applyFont="1" applyBorder="1" applyAlignment="1">
      <alignment horizontal="right" vertical="center" wrapText="1"/>
    </xf>
    <xf numFmtId="14" fontId="13" fillId="0" borderId="35" xfId="0" applyNumberFormat="1" applyFont="1" applyBorder="1" applyAlignment="1">
      <alignment horizontal="right" vertical="center" wrapText="1"/>
    </xf>
    <xf numFmtId="14" fontId="13" fillId="0" borderId="64" xfId="0" applyNumberFormat="1" applyFont="1" applyBorder="1" applyAlignment="1">
      <alignment horizontal="right" vertical="center" wrapText="1"/>
    </xf>
    <xf numFmtId="14" fontId="13" fillId="0" borderId="50" xfId="0" applyNumberFormat="1" applyFont="1" applyBorder="1" applyAlignment="1">
      <alignment horizontal="right" vertical="center" wrapText="1"/>
    </xf>
    <xf numFmtId="14" fontId="13" fillId="0" borderId="29" xfId="0" applyNumberFormat="1" applyFont="1" applyBorder="1" applyAlignment="1">
      <alignment horizontal="right" vertical="center" wrapText="1"/>
    </xf>
    <xf numFmtId="14" fontId="13" fillId="0" borderId="26" xfId="0" applyNumberFormat="1" applyFont="1" applyBorder="1" applyAlignment="1">
      <alignment horizontal="right" vertical="center" wrapText="1"/>
    </xf>
    <xf numFmtId="14" fontId="13" fillId="0" borderId="25" xfId="0" applyNumberFormat="1" applyFont="1" applyBorder="1" applyAlignment="1">
      <alignment horizontal="right" vertical="center" wrapText="1"/>
    </xf>
    <xf numFmtId="14" fontId="13" fillId="0" borderId="24" xfId="0" applyNumberFormat="1" applyFont="1" applyBorder="1" applyAlignment="1">
      <alignment horizontal="right" vertical="center" wrapText="1"/>
    </xf>
    <xf numFmtId="14" fontId="13" fillId="0" borderId="51" xfId="0" applyNumberFormat="1" applyFont="1" applyBorder="1" applyAlignment="1">
      <alignment horizontal="right" vertical="center" wrapText="1"/>
    </xf>
    <xf numFmtId="14" fontId="13" fillId="0" borderId="52" xfId="0" applyNumberFormat="1" applyFont="1" applyBorder="1" applyAlignment="1">
      <alignment horizontal="right" vertical="center" wrapText="1"/>
    </xf>
    <xf numFmtId="14" fontId="13" fillId="0" borderId="38" xfId="0" applyNumberFormat="1" applyFont="1" applyBorder="1" applyAlignment="1">
      <alignment horizontal="right" vertical="center" wrapText="1"/>
    </xf>
    <xf numFmtId="14" fontId="0" fillId="0" borderId="0" xfId="0" applyNumberFormat="1" applyAlignment="1">
      <alignment horizontal="right" vertical="center" wrapText="1"/>
    </xf>
    <xf numFmtId="14" fontId="16" fillId="0" borderId="26" xfId="0" applyNumberFormat="1" applyFont="1" applyBorder="1" applyAlignment="1">
      <alignment horizontal="right" vertical="center" wrapText="1"/>
    </xf>
    <xf numFmtId="14" fontId="16" fillId="0" borderId="28" xfId="0" applyNumberFormat="1" applyFont="1" applyBorder="1" applyAlignment="1">
      <alignment horizontal="right" vertical="center" wrapText="1"/>
    </xf>
    <xf numFmtId="14" fontId="16" fillId="0" borderId="25" xfId="0" applyNumberFormat="1" applyFont="1" applyBorder="1" applyAlignment="1">
      <alignment horizontal="right" vertical="center" wrapText="1"/>
    </xf>
    <xf numFmtId="14" fontId="16" fillId="0" borderId="24" xfId="0" applyNumberFormat="1" applyFont="1" applyBorder="1" applyAlignment="1">
      <alignment horizontal="right" vertical="center" wrapText="1"/>
    </xf>
    <xf numFmtId="168" fontId="0" fillId="0" borderId="0" xfId="0" applyNumberFormat="1"/>
    <xf numFmtId="0" fontId="13" fillId="0" borderId="48" xfId="0" applyFont="1" applyBorder="1" applyAlignment="1">
      <alignment horizontal="center" vertical="center"/>
    </xf>
    <xf numFmtId="0" fontId="13" fillId="0" borderId="45" xfId="0" applyFont="1" applyBorder="1" applyAlignment="1">
      <alignment horizontal="center" vertical="center"/>
    </xf>
    <xf numFmtId="0" fontId="29" fillId="0" borderId="36" xfId="0" applyFont="1" applyBorder="1" applyAlignment="1">
      <alignment horizontal="left" vertical="center" wrapText="1"/>
    </xf>
    <xf numFmtId="0" fontId="29" fillId="0" borderId="21" xfId="0" applyFont="1" applyBorder="1" applyAlignment="1">
      <alignment horizontal="left" vertical="center" wrapText="1"/>
    </xf>
    <xf numFmtId="0" fontId="12" fillId="6" borderId="3" xfId="0" applyFont="1" applyFill="1" applyBorder="1" applyAlignment="1">
      <alignment horizontal="center" vertical="center" wrapText="1"/>
    </xf>
    <xf numFmtId="0" fontId="0" fillId="0" borderId="65" xfId="0" applyBorder="1" applyAlignment="1">
      <alignment horizontal="center" vertical="center" wrapText="1"/>
    </xf>
    <xf numFmtId="0" fontId="13" fillId="0" borderId="40" xfId="0" applyFont="1" applyBorder="1" applyAlignment="1">
      <alignment horizontal="right" vertical="center" wrapText="1"/>
    </xf>
    <xf numFmtId="0" fontId="13" fillId="0" borderId="51" xfId="0" applyFont="1" applyBorder="1" applyAlignment="1">
      <alignment horizontal="right" vertical="center"/>
    </xf>
    <xf numFmtId="0" fontId="29" fillId="0" borderId="31" xfId="0" applyFont="1" applyBorder="1" applyAlignment="1">
      <alignment vertical="center" wrapText="1"/>
    </xf>
    <xf numFmtId="0" fontId="29" fillId="0" borderId="0" xfId="0" applyFont="1" applyAlignment="1">
      <alignment horizontal="right" vertical="center" wrapText="1"/>
    </xf>
    <xf numFmtId="0" fontId="0" fillId="0" borderId="66" xfId="0" applyBorder="1" applyAlignment="1">
      <alignment vertical="center" wrapText="1"/>
    </xf>
    <xf numFmtId="0" fontId="0" fillId="0" borderId="67" xfId="0" applyBorder="1" applyAlignment="1">
      <alignment vertical="center" wrapText="1"/>
    </xf>
    <xf numFmtId="0" fontId="20" fillId="17" borderId="0" xfId="0" applyFont="1" applyFill="1" applyAlignment="1">
      <alignment horizontal="left" vertical="center" wrapText="1"/>
    </xf>
    <xf numFmtId="0" fontId="13" fillId="0" borderId="0" xfId="0" applyFont="1" applyAlignment="1">
      <alignment horizontal="right" vertical="center" wrapText="1"/>
    </xf>
    <xf numFmtId="0" fontId="9" fillId="20" borderId="7" xfId="0" applyFont="1" applyFill="1" applyBorder="1" applyAlignment="1" applyProtection="1">
      <alignment horizontal="center" vertical="center"/>
      <protection locked="0"/>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3" fillId="6" borderId="20" xfId="0" applyFont="1" applyFill="1" applyBorder="1" applyAlignment="1">
      <alignment horizontal="center" vertical="center" wrapText="1"/>
    </xf>
    <xf numFmtId="0" fontId="3" fillId="6" borderId="23" xfId="0" applyFont="1" applyFill="1" applyBorder="1" applyAlignment="1">
      <alignment horizontal="center" vertical="center" wrapText="1"/>
    </xf>
    <xf numFmtId="0" fontId="16" fillId="9" borderId="20" xfId="0" applyFont="1" applyFill="1" applyBorder="1" applyAlignment="1">
      <alignment horizontal="center" vertical="center" textRotation="90"/>
    </xf>
    <xf numFmtId="0" fontId="16" fillId="9" borderId="21" xfId="0" applyFont="1" applyFill="1" applyBorder="1" applyAlignment="1">
      <alignment horizontal="center" vertical="center" textRotation="90"/>
    </xf>
    <xf numFmtId="0" fontId="16" fillId="9" borderId="23" xfId="0" applyFont="1" applyFill="1" applyBorder="1" applyAlignment="1">
      <alignment horizontal="center" vertical="center" textRotation="90"/>
    </xf>
    <xf numFmtId="0" fontId="13" fillId="7" borderId="33" xfId="0" applyFont="1" applyFill="1" applyBorder="1" applyAlignment="1">
      <alignment horizontal="center" vertical="center" textRotation="90"/>
    </xf>
    <xf numFmtId="0" fontId="13" fillId="7" borderId="30"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7" borderId="31" xfId="0" applyFont="1" applyFill="1" applyBorder="1" applyAlignment="1">
      <alignment horizontal="center" vertical="center" textRotation="90"/>
    </xf>
    <xf numFmtId="0" fontId="29" fillId="0" borderId="36" xfId="0" applyFont="1" applyBorder="1" applyAlignment="1">
      <alignment horizontal="left" vertical="center" wrapText="1"/>
    </xf>
    <xf numFmtId="0" fontId="29" fillId="0" borderId="23" xfId="0" applyFont="1" applyBorder="1" applyAlignment="1">
      <alignment horizontal="left" vertical="center" wrapText="1"/>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3" fillId="8" borderId="20" xfId="0" applyFont="1" applyFill="1" applyBorder="1" applyAlignment="1">
      <alignment horizontal="center" vertical="center" textRotation="90" wrapText="1"/>
    </xf>
    <xf numFmtId="0" fontId="13" fillId="8" borderId="21" xfId="0" applyFont="1" applyFill="1" applyBorder="1" applyAlignment="1">
      <alignment horizontal="center" vertical="center" textRotation="90" wrapText="1"/>
    </xf>
    <xf numFmtId="0" fontId="13" fillId="8" borderId="23" xfId="0" applyFont="1" applyFill="1" applyBorder="1" applyAlignment="1">
      <alignment horizontal="center" vertical="center" textRotation="90" wrapText="1"/>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9" fillId="0" borderId="21" xfId="0" applyFont="1" applyBorder="1" applyAlignment="1">
      <alignment horizontal="left" vertical="center" wrapText="1"/>
    </xf>
    <xf numFmtId="0" fontId="29" fillId="0" borderId="53" xfId="0" applyFont="1" applyBorder="1" applyAlignment="1">
      <alignment horizontal="left" vertical="center" wrapText="1"/>
    </xf>
    <xf numFmtId="0" fontId="13" fillId="19" borderId="20" xfId="0" applyFont="1" applyFill="1" applyBorder="1" applyAlignment="1">
      <alignment horizontal="center" vertical="center" textRotation="90" wrapText="1"/>
    </xf>
    <xf numFmtId="0" fontId="13" fillId="19" borderId="21" xfId="0" applyFont="1" applyFill="1" applyBorder="1" applyAlignment="1">
      <alignment horizontal="center" vertical="center" textRotation="90" wrapText="1"/>
    </xf>
    <xf numFmtId="0" fontId="13" fillId="19" borderId="23" xfId="0" applyFont="1" applyFill="1" applyBorder="1" applyAlignment="1">
      <alignment horizontal="center" vertical="center" textRotation="90" wrapText="1"/>
    </xf>
    <xf numFmtId="0" fontId="13" fillId="17" borderId="20" xfId="0" applyFont="1" applyFill="1" applyBorder="1" applyAlignment="1">
      <alignment horizontal="center" vertical="center" textRotation="90" wrapText="1"/>
    </xf>
    <xf numFmtId="0" fontId="13" fillId="17" borderId="23" xfId="0" applyFont="1" applyFill="1" applyBorder="1" applyAlignment="1">
      <alignment horizontal="center" vertical="center" textRotation="90" wrapText="1"/>
    </xf>
    <xf numFmtId="0" fontId="13" fillId="0" borderId="0" xfId="0" applyFont="1" applyAlignment="1">
      <alignment horizontal="left" vertical="center" wrapText="1"/>
    </xf>
    <xf numFmtId="0" fontId="0" fillId="0" borderId="0" xfId="0" applyAlignment="1">
      <alignment horizontal="center" vertical="center"/>
    </xf>
    <xf numFmtId="164" fontId="42" fillId="18" borderId="59" xfId="0" applyNumberFormat="1" applyFont="1" applyFill="1" applyBorder="1" applyAlignment="1">
      <alignment horizontal="center" vertical="center"/>
    </xf>
    <xf numFmtId="0" fontId="13" fillId="0" borderId="0" xfId="0" applyFont="1" applyAlignment="1" applyProtection="1">
      <alignment horizontal="left" vertical="center" wrapText="1"/>
      <protection locked="0"/>
    </xf>
    <xf numFmtId="0" fontId="7" fillId="2" borderId="27" xfId="0" applyFont="1" applyFill="1" applyBorder="1" applyAlignment="1">
      <alignment horizontal="center" vertical="center"/>
    </xf>
    <xf numFmtId="0" fontId="7" fillId="2" borderId="60" xfId="0" applyFont="1" applyFill="1" applyBorder="1" applyAlignment="1">
      <alignment horizontal="center" vertical="center"/>
    </xf>
    <xf numFmtId="0" fontId="7" fillId="2" borderId="61" xfId="0" applyFont="1" applyFill="1" applyBorder="1" applyAlignment="1">
      <alignment horizontal="center" vertical="center"/>
    </xf>
    <xf numFmtId="0" fontId="7" fillId="2" borderId="62" xfId="0" applyFont="1" applyFill="1" applyBorder="1" applyAlignment="1">
      <alignment horizontal="center" vertical="center"/>
    </xf>
    <xf numFmtId="164" fontId="45" fillId="0" borderId="0" xfId="0" applyNumberFormat="1" applyFont="1" applyAlignment="1">
      <alignment horizontal="center" vertical="center"/>
    </xf>
    <xf numFmtId="164" fontId="19" fillId="0" borderId="0" xfId="0" applyNumberFormat="1" applyFont="1" applyAlignment="1">
      <alignment horizontal="center" vertical="center"/>
    </xf>
    <xf numFmtId="0" fontId="13" fillId="0" borderId="55" xfId="0" applyFont="1" applyBorder="1" applyAlignment="1" applyProtection="1">
      <alignment horizontal="left" vertical="center" wrapText="1"/>
      <protection locked="0"/>
    </xf>
    <xf numFmtId="0" fontId="1" fillId="0" borderId="34" xfId="0" applyFont="1" applyBorder="1" applyAlignment="1" applyProtection="1">
      <alignment horizontal="center" vertical="center"/>
      <protection locked="0"/>
    </xf>
    <xf numFmtId="0" fontId="1" fillId="3" borderId="42" xfId="0"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FFFF00"/>
        </patternFill>
      </fill>
    </dxf>
    <dxf>
      <fill>
        <patternFill>
          <bgColor theme="8" tint="-0.24994659260841701"/>
        </patternFill>
      </fill>
    </dxf>
    <dxf>
      <fill>
        <patternFill>
          <bgColor rgb="FF00B0F0"/>
        </patternFill>
      </fill>
    </dxf>
    <dxf>
      <fill>
        <patternFill>
          <bgColor rgb="FF92D05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69" formatCode="m/d/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5519201</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79170" y="78553"/>
          <a:ext cx="914674" cy="809625"/>
        </a:xfrm>
        <a:prstGeom prst="rect">
          <a:avLst/>
        </a:prstGeom>
      </xdr:spPr>
    </xdr:pic>
    <xdr:clientData/>
  </xdr:oneCellAnchor>
  <xdr:twoCellAnchor editAs="oneCell">
    <xdr:from>
      <xdr:col>0</xdr:col>
      <xdr:colOff>154782</xdr:colOff>
      <xdr:row>0</xdr:row>
      <xdr:rowOff>180520</xdr:rowOff>
    </xdr:from>
    <xdr:to>
      <xdr:col>1</xdr:col>
      <xdr:colOff>1491680</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54782" y="180520"/>
          <a:ext cx="1646461" cy="605691"/>
        </a:xfrm>
        <a:prstGeom prst="rect">
          <a:avLst/>
        </a:prstGeom>
      </xdr:spPr>
    </xdr:pic>
    <xdr:clientData/>
  </xdr:twoCellAnchor>
  <xdr:twoCellAnchor editAs="oneCell">
    <xdr:from>
      <xdr:col>2</xdr:col>
      <xdr:colOff>3640031</xdr:colOff>
      <xdr:row>0</xdr:row>
      <xdr:rowOff>90000</xdr:rowOff>
    </xdr:from>
    <xdr:to>
      <xdr:col>2</xdr:col>
      <xdr:colOff>4450031</xdr:colOff>
      <xdr:row>1</xdr:row>
      <xdr:rowOff>149906</xdr:rowOff>
    </xdr:to>
    <xdr:pic>
      <xdr:nvPicPr>
        <xdr:cNvPr id="87" name="Image 86">
          <a:extLst>
            <a:ext uri="{FF2B5EF4-FFF2-40B4-BE49-F238E27FC236}">
              <a16:creationId xmlns:a16="http://schemas.microsoft.com/office/drawing/2014/main" id="{66360E49-04DF-D149-E217-D4F479BE71AF}"/>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7200000" y="90000"/>
          <a:ext cx="810000" cy="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40822</xdr:colOff>
      <xdr:row>2</xdr:row>
      <xdr:rowOff>54429</xdr:rowOff>
    </xdr:from>
    <xdr:to>
      <xdr:col>3</xdr:col>
      <xdr:colOff>993319</xdr:colOff>
      <xdr:row>4</xdr:row>
      <xdr:rowOff>34191</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21822" y="54429"/>
          <a:ext cx="1646461" cy="605691"/>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A2B9E553-FFC3-468E-A098-7C7E58ADD703}"/>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2A96FE44-9597-44EA-9C12-881BB65058C7}"/>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2012A256-7680-4EF9-B144-8DCB5D41BC23}"/>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9108954E-5598-445A-B778-4BFD2DEAD902}"/>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F8E5670B-542D-445C-91DA-BAB1E186995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AC5769A5-67A8-4E9D-9F63-D15B8A9ABE36}"/>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8</xdr:row>
      <xdr:rowOff>0</xdr:rowOff>
    </xdr:from>
    <xdr:to>
      <xdr:col>14</xdr:col>
      <xdr:colOff>13607</xdr:colOff>
      <xdr:row>9</xdr:row>
      <xdr:rowOff>13607</xdr:rowOff>
    </xdr:to>
    <xdr:sp macro="" textlink="">
      <xdr:nvSpPr>
        <xdr:cNvPr id="9" name="Rectangle 8">
          <a:extLst>
            <a:ext uri="{FF2B5EF4-FFF2-40B4-BE49-F238E27FC236}">
              <a16:creationId xmlns:a16="http://schemas.microsoft.com/office/drawing/2014/main" id="{ED26F80B-AB79-4378-B8AC-1D2A6B853545}"/>
            </a:ext>
          </a:extLst>
        </xdr:cNvPr>
        <xdr:cNvSpPr/>
      </xdr:nvSpPr>
      <xdr:spPr>
        <a:xfrm>
          <a:off x="7347857" y="3265714"/>
          <a:ext cx="122464" cy="707572"/>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xdr:colOff>
      <xdr:row>9</xdr:row>
      <xdr:rowOff>0</xdr:rowOff>
    </xdr:to>
    <xdr:sp macro="" textlink="">
      <xdr:nvSpPr>
        <xdr:cNvPr id="10" name="Rectangle 9">
          <a:extLst>
            <a:ext uri="{FF2B5EF4-FFF2-40B4-BE49-F238E27FC236}">
              <a16:creationId xmlns:a16="http://schemas.microsoft.com/office/drawing/2014/main" id="{7DDFF2B2-5F85-401B-8712-FBF245438F8D}"/>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13606</xdr:rowOff>
    </xdr:from>
    <xdr:to>
      <xdr:col>29</xdr:col>
      <xdr:colOff>0</xdr:colOff>
      <xdr:row>9</xdr:row>
      <xdr:rowOff>2128</xdr:rowOff>
    </xdr:to>
    <xdr:sp macro="" textlink="">
      <xdr:nvSpPr>
        <xdr:cNvPr id="11" name="Rectangle 10">
          <a:extLst>
            <a:ext uri="{FF2B5EF4-FFF2-40B4-BE49-F238E27FC236}">
              <a16:creationId xmlns:a16="http://schemas.microsoft.com/office/drawing/2014/main" id="{D4ED4F82-5220-4AB7-AB1B-69ABD12D8B64}"/>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256" totalsRowShown="0" headerRowDxfId="80">
  <autoFilter ref="A1:K256" xr:uid="{B82A1986-F26A-4724-B493-7AA0CEB6691F}"/>
  <sortState xmlns:xlrd2="http://schemas.microsoft.com/office/spreadsheetml/2017/richdata2" ref="A2:K256">
    <sortCondition ref="A2:A230"/>
    <sortCondition ref="E2:E230"/>
    <sortCondition ref="F2:F230"/>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412" totalsRowShown="0" headerRowDxfId="78">
  <autoFilter ref="A1:F412" xr:uid="{C79019CD-6359-4B72-AB28-4AC83BB9CC42}"/>
  <sortState xmlns:xlrd2="http://schemas.microsoft.com/office/spreadsheetml/2017/richdata2" ref="A2:F412">
    <sortCondition ref="A2:A402"/>
    <sortCondition ref="C2:C402"/>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20" totalsRowShown="0" headerRowDxfId="77">
  <autoFilter ref="A1:E20" xr:uid="{DF1FD899-BB91-4CEB-89C7-CE6FB6CF3A6D}"/>
  <sortState xmlns:xlrd2="http://schemas.microsoft.com/office/spreadsheetml/2017/richdata2" ref="A2:D20">
    <sortCondition ref="A2:A20"/>
    <sortCondition ref="B2:B20"/>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9"/>
  <sheetViews>
    <sheetView showGridLines="0" topLeftCell="A12" zoomScale="90" zoomScaleNormal="90" workbookViewId="0">
      <selection activeCell="B5" sqref="B5"/>
    </sheetView>
  </sheetViews>
  <sheetFormatPr baseColWidth="10" defaultColWidth="11.5" defaultRowHeight="15" x14ac:dyDescent="0.2"/>
  <cols>
    <col min="1" max="1" width="17.83203125" style="3" customWidth="1"/>
    <col min="2" max="2" width="166.6640625" style="4" customWidth="1"/>
    <col min="3" max="3" width="4" style="3" customWidth="1"/>
    <col min="4" max="16384" width="11.5" style="3"/>
  </cols>
  <sheetData>
    <row r="1" spans="1:3" ht="20" thickBot="1" x14ac:dyDescent="0.25">
      <c r="A1" s="227" t="s">
        <v>0</v>
      </c>
      <c r="B1" s="228"/>
      <c r="C1" s="229"/>
    </row>
    <row r="2" spans="1:3" x14ac:dyDescent="0.2">
      <c r="A2" s="20"/>
      <c r="B2" s="21"/>
      <c r="C2" s="22"/>
    </row>
    <row r="3" spans="1:3" ht="16" x14ac:dyDescent="0.2">
      <c r="A3" s="23" t="s">
        <v>1</v>
      </c>
      <c r="B3" s="24" t="s">
        <v>2</v>
      </c>
      <c r="C3" s="25"/>
    </row>
    <row r="4" spans="1:3" ht="30" customHeight="1" x14ac:dyDescent="0.2">
      <c r="A4" s="23" t="s">
        <v>3</v>
      </c>
      <c r="B4" s="26" t="s">
        <v>4</v>
      </c>
      <c r="C4" s="25"/>
    </row>
    <row r="5" spans="1:3" ht="48" x14ac:dyDescent="0.2">
      <c r="A5" s="23"/>
      <c r="B5" s="224" t="s">
        <v>2150</v>
      </c>
      <c r="C5" s="25"/>
    </row>
    <row r="6" spans="1:3" ht="30" customHeight="1" x14ac:dyDescent="0.2">
      <c r="A6" s="23"/>
      <c r="B6" s="26"/>
      <c r="C6" s="25"/>
    </row>
    <row r="7" spans="1:3" ht="17" x14ac:dyDescent="0.2">
      <c r="A7" s="23" t="s">
        <v>5</v>
      </c>
      <c r="B7" s="27" t="s">
        <v>6</v>
      </c>
      <c r="C7" s="25"/>
    </row>
    <row r="8" spans="1:3" x14ac:dyDescent="0.2">
      <c r="A8" s="23"/>
      <c r="B8" s="26"/>
      <c r="C8" s="25"/>
    </row>
    <row r="9" spans="1:3" ht="20" x14ac:dyDescent="0.2">
      <c r="A9" s="28"/>
      <c r="B9" s="36" t="s">
        <v>7</v>
      </c>
      <c r="C9" s="25"/>
    </row>
    <row r="10" spans="1:3" ht="112" x14ac:dyDescent="0.2">
      <c r="A10" s="26"/>
      <c r="B10" s="29" t="s">
        <v>2158</v>
      </c>
      <c r="C10" s="25"/>
    </row>
    <row r="11" spans="1:3" ht="64" x14ac:dyDescent="0.2">
      <c r="A11" s="26"/>
      <c r="B11" s="30" t="s">
        <v>8</v>
      </c>
      <c r="C11" s="25"/>
    </row>
    <row r="12" spans="1:3" ht="39" customHeight="1" x14ac:dyDescent="0.2">
      <c r="A12" s="26"/>
      <c r="B12" s="31" t="s">
        <v>9</v>
      </c>
      <c r="C12" s="25"/>
    </row>
    <row r="13" spans="1:3" x14ac:dyDescent="0.2">
      <c r="A13" s="26"/>
      <c r="B13" s="26"/>
      <c r="C13" s="25"/>
    </row>
    <row r="14" spans="1:3" ht="17" x14ac:dyDescent="0.2">
      <c r="A14" s="26"/>
      <c r="B14" s="27" t="s">
        <v>10</v>
      </c>
      <c r="C14" s="25"/>
    </row>
    <row r="15" spans="1:3" x14ac:dyDescent="0.2">
      <c r="A15" s="28"/>
      <c r="B15" s="30"/>
      <c r="C15" s="25"/>
    </row>
    <row r="16" spans="1:3" ht="16" x14ac:dyDescent="0.2">
      <c r="A16" s="28"/>
      <c r="B16" s="26" t="s">
        <v>11</v>
      </c>
      <c r="C16" s="25"/>
    </row>
    <row r="17" spans="1:5" ht="16" x14ac:dyDescent="0.2">
      <c r="A17" s="28"/>
      <c r="B17" s="26" t="s">
        <v>12</v>
      </c>
      <c r="C17" s="25"/>
      <c r="E17" s="37"/>
    </row>
    <row r="18" spans="1:5" ht="16" x14ac:dyDescent="0.2">
      <c r="A18" s="28"/>
      <c r="B18" s="26" t="s">
        <v>13</v>
      </c>
      <c r="C18" s="25"/>
    </row>
    <row r="19" spans="1:5" ht="48" x14ac:dyDescent="0.2">
      <c r="A19" s="28"/>
      <c r="B19" s="26" t="s">
        <v>2151</v>
      </c>
      <c r="C19" s="25"/>
    </row>
    <row r="20" spans="1:5" ht="64" x14ac:dyDescent="0.2">
      <c r="A20" s="28"/>
      <c r="B20" s="26" t="s">
        <v>2152</v>
      </c>
      <c r="C20" s="25"/>
    </row>
    <row r="21" spans="1:5" ht="24" customHeight="1" x14ac:dyDescent="0.2">
      <c r="A21" s="28"/>
      <c r="B21" s="29" t="s">
        <v>2153</v>
      </c>
      <c r="C21" s="25"/>
    </row>
    <row r="22" spans="1:5" ht="50.25" customHeight="1" x14ac:dyDescent="0.2">
      <c r="A22" s="28"/>
      <c r="B22" s="29" t="s">
        <v>2154</v>
      </c>
      <c r="C22" s="25"/>
    </row>
    <row r="23" spans="1:5" ht="51.75" customHeight="1" x14ac:dyDescent="0.2">
      <c r="A23" s="28"/>
      <c r="B23" s="32" t="s">
        <v>2155</v>
      </c>
      <c r="C23" s="25"/>
    </row>
    <row r="24" spans="1:5" ht="16" x14ac:dyDescent="0.2">
      <c r="A24" s="28"/>
      <c r="B24" s="26" t="s">
        <v>2156</v>
      </c>
      <c r="C24" s="25"/>
    </row>
    <row r="25" spans="1:5" x14ac:dyDescent="0.2">
      <c r="A25" s="28"/>
      <c r="B25" s="28" t="s">
        <v>2157</v>
      </c>
      <c r="C25" s="25"/>
    </row>
    <row r="26" spans="1:5" ht="16" thickBot="1" x14ac:dyDescent="0.25">
      <c r="A26" s="33"/>
      <c r="B26" s="34"/>
      <c r="C26" s="35"/>
    </row>
    <row r="29" spans="1:5" ht="16" x14ac:dyDescent="0.2">
      <c r="B29" s="225"/>
    </row>
  </sheetData>
  <sheetProtection algorithmName="SHA-512" hashValue="crKP0lyBmZpg6pJeLADNoW8J6piHVWIevxxB3ZrkMqIvBrfqAM4IYAZTSjWakawmM7KE1MYL0OGxYUjgV2nXIQ==" saltValue="R/qGvrJTXfdbu+SIB+PP0w=="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ColWidth="11.5" defaultRowHeight="15" x14ac:dyDescent="0.2"/>
  <cols>
    <col min="1" max="1" width="10.6640625" style="1" bestFit="1" customWidth="1"/>
    <col min="2" max="2" width="12" bestFit="1" customWidth="1"/>
    <col min="4" max="4" width="14.1640625" bestFit="1" customWidth="1"/>
    <col min="6" max="6" width="47.1640625" bestFit="1" customWidth="1"/>
    <col min="7" max="7" width="16.83203125" bestFit="1" customWidth="1"/>
    <col min="8" max="8" width="9.33203125" bestFit="1" customWidth="1"/>
    <col min="9" max="9" width="9.5" bestFit="1" customWidth="1"/>
    <col min="10" max="10" width="10.1640625" bestFit="1" customWidth="1"/>
    <col min="11" max="11" width="9.33203125" bestFit="1" customWidth="1"/>
  </cols>
  <sheetData>
    <row r="1" spans="1:11" x14ac:dyDescent="0.2">
      <c r="A1" s="8" t="s">
        <v>2008</v>
      </c>
      <c r="B1" s="2" t="s">
        <v>2009</v>
      </c>
      <c r="C1" s="2" t="s">
        <v>2010</v>
      </c>
      <c r="D1" s="2" t="s">
        <v>2011</v>
      </c>
      <c r="E1" s="2" t="s">
        <v>2012</v>
      </c>
      <c r="F1" s="2" t="s">
        <v>2013</v>
      </c>
      <c r="G1" s="2" t="s">
        <v>2014</v>
      </c>
      <c r="H1" s="2" t="s">
        <v>2015</v>
      </c>
      <c r="I1" s="2" t="s">
        <v>2016</v>
      </c>
      <c r="J1" s="2" t="s">
        <v>2017</v>
      </c>
      <c r="K1" s="2" t="s">
        <v>2018</v>
      </c>
    </row>
    <row r="2" spans="1:11" x14ac:dyDescent="0.2">
      <c r="A2" s="1">
        <f>'Calendrier 2026-2027'!C13</f>
        <v>46235</v>
      </c>
      <c r="B2" t="e" vm="2">
        <f ca="1">IF(D2="","",IF($A2=$A1,"14:00","08:00"))</f>
        <v>#NAME?</v>
      </c>
      <c r="C2" t="e" vm="2">
        <f ca="1">IF(D2="","",IF($A2=$A1,"17:00","12:00"))</f>
        <v>#NAME?</v>
      </c>
      <c r="D2" s="12" t="e" cm="1" vm="1">
        <f t="array" aca="1" ref="D2" ca="1">_xlfn.LET(
    _xlpm.d, A2,
    _xlpm.debut, DATE(2026,8,1),
    _xlpm.m, DATEDIF(_xlpm.debut, _xlpm.d, "m"),
    _xlpm.col, 1 + _xlpm.m*3,
    _xlpm.dates, INDEX('Calendrier 2026-2027'!$C$13:$BC$43,,_xlpm.col),
    _xlpm.titres, INDEX('Calendrier 2026-2027'!$D$13:$BD$43,,_xlpm.col),
    _xlpm.r, _xlfn.XLOOKUP(_xlpm.d, _xlpm.dates, _xlpm.titres),
    IF(_xlpm.r=0,"",_xlpm.r)
)</f>
        <v>#NAME?</v>
      </c>
      <c r="E2" t="e" vm="2">
        <f ca="1">IF(D2="","",IF(OR(D2="Entreprise",D2="Révisions (Etp)"),0,1))</f>
        <v>#NAME?</v>
      </c>
      <c r="F2" t="str">
        <f>_xlfn.XLOOKUP('Fiche formation'!$C$8,SitesFormations[Site de formation principal],SitesFormations[Mail pour assiduité],"")</f>
        <v>cfa-ensuplr-um-fds@umontpellier.fr</v>
      </c>
      <c r="G2" t="s">
        <v>2019</v>
      </c>
      <c r="H2" t="e" vm="2">
        <f ca="1">_xlfn.TEXTJOIN(" ",TRUE,
'Fiche formation'!$C$18,
_xlfn.SWITCH('Fiche formation'!$C$18,"DNO","2A","DE AUDIO","3A",
_xlfn.SWITCH('Fiche formation'!$C$15,"DEUST","2A","DSCG","2A","MASTER","2A","BUT","3A","DCG","3A","LG","3A","LP","3A","INGE","3A",""))
)</f>
        <v>#NAME?</v>
      </c>
    </row>
    <row r="3" spans="1:11" x14ac:dyDescent="0.2">
      <c r="A3" s="1">
        <f>IF(A2=A1,A2+1,A2)</f>
        <v>46235</v>
      </c>
      <c r="B3" t="e" vm="2">
        <f t="shared" ref="B3:B66" ca="1" si="0">IF(D3="","",IF($A3=$A2,"14:00","08:00"))</f>
        <v>#NAME?</v>
      </c>
      <c r="C3" t="e" vm="2">
        <f t="shared" ref="C3:C66" ca="1" si="1">IF(D3="","",IF($A3=$A2,"17:00","12:00"))</f>
        <v>#NAME?</v>
      </c>
      <c r="D3" s="12" t="e" cm="1" vm="1">
        <f t="array" aca="1" ref="D3" ca="1">_xlfn.LET(
    _xlpm.d, A3,
    _xlpm.debut, DATE(2026,8,1),
    _xlpm.m, DATEDIF(_xlpm.debut, _xlpm.d, "m"),
    _xlpm.col, 1 + _xlpm.m*3,
    _xlpm.dates, INDEX('Calendrier 2026-2027'!$C$13:$BC$43,,_xlpm.col),
    _xlpm.titres, INDEX('Calendrier 2026-2027'!$D$13:$BD$43,,_xlpm.col),
    _xlpm.r, _xlfn.XLOOKUP(_xlpm.d, _xlpm.dates, _xlpm.titres),
    IF(_xlpm.r=0,"",_xlpm.r)
)</f>
        <v>#NAME?</v>
      </c>
      <c r="E3" t="e" vm="2">
        <f t="shared" ref="E3:E66" ca="1" si="2">IF(D3="","",IF(OR(D3="Entreprise",D3="Révisions (Etp)"),0,1))</f>
        <v>#NAME?</v>
      </c>
      <c r="F3" t="str">
        <f>_xlfn.XLOOKUP('Fiche formation'!$C$8,SitesFormations[Site de formation principal],SitesFormations[Mail pour assiduité],"")</f>
        <v>cfa-ensuplr-um-fds@umontpellier.fr</v>
      </c>
      <c r="G3" t="s">
        <v>2019</v>
      </c>
      <c r="H3" t="e" vm="2">
        <f ca="1">_xlfn.TEXTJOIN(" ",TRUE,
'Fiche formation'!$C$18,
_xlfn.SWITCH('Fiche formation'!$C$18,"DNO","2A","DE AUDIO","3A",
_xlfn.SWITCH('Fiche formation'!$C$15,"DEUST","2A","DSCG","2A","MASTER","2A","BUT","3A","DCG","3A","LG","3A","LP","3A","INGE","3A",""))
)</f>
        <v>#NAME?</v>
      </c>
    </row>
    <row r="4" spans="1:11" x14ac:dyDescent="0.2">
      <c r="A4" s="1">
        <f t="shared" ref="A4:A67" si="3">IF(A3=A2,A3+1,A3)</f>
        <v>46236</v>
      </c>
      <c r="B4" t="e" vm="2">
        <f t="shared" ca="1" si="0"/>
        <v>#NAME?</v>
      </c>
      <c r="C4" t="e" vm="2">
        <f t="shared" ca="1" si="1"/>
        <v>#NAME?</v>
      </c>
      <c r="D4" s="12" t="e" cm="1" vm="1">
        <f t="array" aca="1" ref="D4" ca="1">_xlfn.LET(
    _xlpm.d, A4,
    _xlpm.debut, DATE(2026,8,1),
    _xlpm.m, DATEDIF(_xlpm.debut, _xlpm.d, "m"),
    _xlpm.col, 1 + _xlpm.m*3,
    _xlpm.dates, INDEX('Calendrier 2026-2027'!$C$13:$BC$43,,_xlpm.col),
    _xlpm.titres, INDEX('Calendrier 2026-2027'!$D$13:$BD$43,,_xlpm.col),
    _xlpm.r, _xlfn.XLOOKUP(_xlpm.d, _xlpm.dates, _xlpm.titres),
    IF(_xlpm.r=0,"",_xlpm.r)
)</f>
        <v>#NAME?</v>
      </c>
      <c r="E4" t="e" vm="2">
        <f t="shared" ca="1" si="2"/>
        <v>#NAME?</v>
      </c>
      <c r="F4" t="str">
        <f>_xlfn.XLOOKUP('Fiche formation'!$C$8,SitesFormations[Site de formation principal],SitesFormations[Mail pour assiduité],"")</f>
        <v>cfa-ensuplr-um-fds@umontpellier.fr</v>
      </c>
      <c r="G4" t="s">
        <v>2019</v>
      </c>
      <c r="H4" t="e" vm="2">
        <f ca="1">_xlfn.TEXTJOIN(" ",TRUE,
'Fiche formation'!$C$18,
_xlfn.SWITCH('Fiche formation'!$C$18,"DNO","2A","DE AUDIO","3A",
_xlfn.SWITCH('Fiche formation'!$C$15,"DEUST","2A","DSCG","2A","MASTER","2A","BUT","3A","DCG","3A","LG","3A","LP","3A","INGE","3A",""))
)</f>
        <v>#NAME?</v>
      </c>
    </row>
    <row r="5" spans="1:11" x14ac:dyDescent="0.2">
      <c r="A5" s="1">
        <f t="shared" si="3"/>
        <v>46236</v>
      </c>
      <c r="B5" t="e" vm="2">
        <f t="shared" ca="1" si="0"/>
        <v>#NAME?</v>
      </c>
      <c r="C5" t="e" vm="2">
        <f t="shared" ca="1" si="1"/>
        <v>#NAME?</v>
      </c>
      <c r="D5" s="12" t="e" cm="1" vm="1">
        <f t="array" aca="1" ref="D5" ca="1">_xlfn.LET(
    _xlpm.d, A5,
    _xlpm.debut, DATE(2026,8,1),
    _xlpm.m, DATEDIF(_xlpm.debut, _xlpm.d, "m"),
    _xlpm.col, 1 + _xlpm.m*3,
    _xlpm.dates, INDEX('Calendrier 2026-2027'!$C$13:$BC$43,,_xlpm.col),
    _xlpm.titres, INDEX('Calendrier 2026-2027'!$D$13:$BD$43,,_xlpm.col),
    _xlpm.r, _xlfn.XLOOKUP(_xlpm.d, _xlpm.dates, _xlpm.titres),
    IF(_xlpm.r=0,"",_xlpm.r)
)</f>
        <v>#NAME?</v>
      </c>
      <c r="E5" t="e" vm="2">
        <f t="shared" ca="1" si="2"/>
        <v>#NAME?</v>
      </c>
      <c r="F5" t="str">
        <f>_xlfn.XLOOKUP('Fiche formation'!$C$8,SitesFormations[Site de formation principal],SitesFormations[Mail pour assiduité],"")</f>
        <v>cfa-ensuplr-um-fds@umontpellier.fr</v>
      </c>
      <c r="G5" t="s">
        <v>2019</v>
      </c>
      <c r="H5" t="e" vm="2">
        <f ca="1">_xlfn.TEXTJOIN(" ",TRUE,
'Fiche formation'!$C$18,
_xlfn.SWITCH('Fiche formation'!$C$18,"DNO","2A","DE AUDIO","3A",
_xlfn.SWITCH('Fiche formation'!$C$15,"DEUST","2A","DSCG","2A","MASTER","2A","BUT","3A","DCG","3A","LG","3A","LP","3A","INGE","3A",""))
)</f>
        <v>#NAME?</v>
      </c>
    </row>
    <row r="6" spans="1:11" x14ac:dyDescent="0.2">
      <c r="A6" s="1">
        <f t="shared" si="3"/>
        <v>46237</v>
      </c>
      <c r="B6" t="e" vm="2">
        <f t="shared" ca="1" si="0"/>
        <v>#NAME?</v>
      </c>
      <c r="C6" t="e" vm="2">
        <f t="shared" ca="1" si="1"/>
        <v>#NAME?</v>
      </c>
      <c r="D6" s="12" t="e" cm="1" vm="1">
        <f t="array" aca="1" ref="D6" ca="1">_xlfn.LET(
    _xlpm.d, A6,
    _xlpm.debut, DATE(2026,8,1),
    _xlpm.m, DATEDIF(_xlpm.debut, _xlpm.d, "m"),
    _xlpm.col, 1 + _xlpm.m*3,
    _xlpm.dates, INDEX('Calendrier 2026-2027'!$C$13:$BC$43,,_xlpm.col),
    _xlpm.titres, INDEX('Calendrier 2026-2027'!$D$13:$BD$43,,_xlpm.col),
    _xlpm.r, _xlfn.XLOOKUP(_xlpm.d, _xlpm.dates, _xlpm.titres),
    IF(_xlpm.r=0,"",_xlpm.r)
)</f>
        <v>#NAME?</v>
      </c>
      <c r="E6" t="e" vm="2">
        <f t="shared" ca="1" si="2"/>
        <v>#NAME?</v>
      </c>
      <c r="F6" t="str">
        <f>_xlfn.XLOOKUP('Fiche formation'!$C$8,SitesFormations[Site de formation principal],SitesFormations[Mail pour assiduité],"")</f>
        <v>cfa-ensuplr-um-fds@umontpellier.fr</v>
      </c>
      <c r="G6" t="s">
        <v>2019</v>
      </c>
      <c r="H6" t="e" vm="2">
        <f ca="1">_xlfn.TEXTJOIN(" ",TRUE,
'Fiche formation'!$C$18,
_xlfn.SWITCH('Fiche formation'!$C$18,"DNO","2A","DE AUDIO","3A",
_xlfn.SWITCH('Fiche formation'!$C$15,"DEUST","2A","DSCG","2A","MASTER","2A","BUT","3A","DCG","3A","LG","3A","LP","3A","INGE","3A",""))
)</f>
        <v>#NAME?</v>
      </c>
    </row>
    <row r="7" spans="1:11" x14ac:dyDescent="0.2">
      <c r="A7" s="1">
        <f t="shared" si="3"/>
        <v>46237</v>
      </c>
      <c r="B7" t="e" vm="2">
        <f t="shared" ca="1" si="0"/>
        <v>#NAME?</v>
      </c>
      <c r="C7" t="e" vm="2">
        <f t="shared" ca="1" si="1"/>
        <v>#NAME?</v>
      </c>
      <c r="D7" s="12" t="e" cm="1" vm="1">
        <f t="array" aca="1" ref="D7" ca="1">_xlfn.LET(
    _xlpm.d, A7,
    _xlpm.debut, DATE(2026,8,1),
    _xlpm.m, DATEDIF(_xlpm.debut, _xlpm.d, "m"),
    _xlpm.col, 1 + _xlpm.m*3,
    _xlpm.dates, INDEX('Calendrier 2026-2027'!$C$13:$BC$43,,_xlpm.col),
    _xlpm.titres, INDEX('Calendrier 2026-2027'!$D$13:$BD$43,,_xlpm.col),
    _xlpm.r, _xlfn.XLOOKUP(_xlpm.d, _xlpm.dates, _xlpm.titres),
    IF(_xlpm.r=0,"",_xlpm.r)
)</f>
        <v>#NAME?</v>
      </c>
      <c r="E7" t="e" vm="2">
        <f t="shared" ca="1" si="2"/>
        <v>#NAME?</v>
      </c>
      <c r="F7" t="str">
        <f>_xlfn.XLOOKUP('Fiche formation'!$C$8,SitesFormations[Site de formation principal],SitesFormations[Mail pour assiduité],"")</f>
        <v>cfa-ensuplr-um-fds@umontpellier.fr</v>
      </c>
      <c r="G7" t="s">
        <v>2019</v>
      </c>
      <c r="H7" t="e" vm="2">
        <f ca="1">_xlfn.TEXTJOIN(" ",TRUE,
'Fiche formation'!$C$18,
_xlfn.SWITCH('Fiche formation'!$C$18,"DNO","2A","DE AUDIO","3A",
_xlfn.SWITCH('Fiche formation'!$C$15,"DEUST","2A","DSCG","2A","MASTER","2A","BUT","3A","DCG","3A","LG","3A","LP","3A","INGE","3A",""))
)</f>
        <v>#NAME?</v>
      </c>
    </row>
    <row r="8" spans="1:11" x14ac:dyDescent="0.2">
      <c r="A8" s="1">
        <f t="shared" si="3"/>
        <v>46238</v>
      </c>
      <c r="B8" t="e" vm="2">
        <f t="shared" ca="1" si="0"/>
        <v>#NAME?</v>
      </c>
      <c r="C8" t="e" vm="2">
        <f t="shared" ca="1" si="1"/>
        <v>#NAME?</v>
      </c>
      <c r="D8" s="12" t="e" cm="1" vm="1">
        <f t="array" aca="1" ref="D8" ca="1">_xlfn.LET(
    _xlpm.d, A8,
    _xlpm.debut, DATE(2026,8,1),
    _xlpm.m, DATEDIF(_xlpm.debut, _xlpm.d, "m"),
    _xlpm.col, 1 + _xlpm.m*3,
    _xlpm.dates, INDEX('Calendrier 2026-2027'!$C$13:$BC$43,,_xlpm.col),
    _xlpm.titres, INDEX('Calendrier 2026-2027'!$D$13:$BD$43,,_xlpm.col),
    _xlpm.r, _xlfn.XLOOKUP(_xlpm.d, _xlpm.dates, _xlpm.titres),
    IF(_xlpm.r=0,"",_xlpm.r)
)</f>
        <v>#NAME?</v>
      </c>
      <c r="E8" t="e" vm="2">
        <f t="shared" ca="1" si="2"/>
        <v>#NAME?</v>
      </c>
      <c r="F8" t="str">
        <f>_xlfn.XLOOKUP('Fiche formation'!$C$8,SitesFormations[Site de formation principal],SitesFormations[Mail pour assiduité],"")</f>
        <v>cfa-ensuplr-um-fds@umontpellier.fr</v>
      </c>
      <c r="G8" t="s">
        <v>2019</v>
      </c>
      <c r="H8" t="e" vm="2">
        <f ca="1">_xlfn.TEXTJOIN(" ",TRUE,
'Fiche formation'!$C$18,
_xlfn.SWITCH('Fiche formation'!$C$18,"DNO","2A","DE AUDIO","3A",
_xlfn.SWITCH('Fiche formation'!$C$15,"DEUST","2A","DSCG","2A","MASTER","2A","BUT","3A","DCG","3A","LG","3A","LP","3A","INGE","3A",""))
)</f>
        <v>#NAME?</v>
      </c>
    </row>
    <row r="9" spans="1:11" x14ac:dyDescent="0.2">
      <c r="A9" s="1">
        <f t="shared" si="3"/>
        <v>46238</v>
      </c>
      <c r="B9" t="e" vm="2">
        <f t="shared" ca="1" si="0"/>
        <v>#NAME?</v>
      </c>
      <c r="C9" t="e" vm="2">
        <f t="shared" ca="1" si="1"/>
        <v>#NAME?</v>
      </c>
      <c r="D9" s="12" t="e" cm="1" vm="1">
        <f t="array" aca="1" ref="D9" ca="1">_xlfn.LET(
    _xlpm.d, A9,
    _xlpm.debut, DATE(2026,8,1),
    _xlpm.m, DATEDIF(_xlpm.debut, _xlpm.d, "m"),
    _xlpm.col, 1 + _xlpm.m*3,
    _xlpm.dates, INDEX('Calendrier 2026-2027'!$C$13:$BC$43,,_xlpm.col),
    _xlpm.titres, INDEX('Calendrier 2026-2027'!$D$13:$BD$43,,_xlpm.col),
    _xlpm.r, _xlfn.XLOOKUP(_xlpm.d, _xlpm.dates, _xlpm.titres),
    IF(_xlpm.r=0,"",_xlpm.r)
)</f>
        <v>#NAME?</v>
      </c>
      <c r="E9" t="e" vm="2">
        <f t="shared" ca="1" si="2"/>
        <v>#NAME?</v>
      </c>
      <c r="F9" t="str">
        <f>_xlfn.XLOOKUP('Fiche formation'!$C$8,SitesFormations[Site de formation principal],SitesFormations[Mail pour assiduité],"")</f>
        <v>cfa-ensuplr-um-fds@umontpellier.fr</v>
      </c>
      <c r="G9" t="s">
        <v>2019</v>
      </c>
      <c r="H9" t="e" vm="2">
        <f ca="1">_xlfn.TEXTJOIN(" ",TRUE,
'Fiche formation'!$C$18,
_xlfn.SWITCH('Fiche formation'!$C$18,"DNO","2A","DE AUDIO","3A",
_xlfn.SWITCH('Fiche formation'!$C$15,"DEUST","2A","DSCG","2A","MASTER","2A","BUT","3A","DCG","3A","LG","3A","LP","3A","INGE","3A",""))
)</f>
        <v>#NAME?</v>
      </c>
    </row>
    <row r="10" spans="1:11" x14ac:dyDescent="0.2">
      <c r="A10" s="1">
        <f t="shared" si="3"/>
        <v>46239</v>
      </c>
      <c r="B10" t="e" vm="2">
        <f t="shared" ca="1" si="0"/>
        <v>#NAME?</v>
      </c>
      <c r="C10" t="e" vm="2">
        <f t="shared" ca="1" si="1"/>
        <v>#NAME?</v>
      </c>
      <c r="D10" s="12" t="e" cm="1" vm="1">
        <f t="array" aca="1" ref="D10" ca="1">_xlfn.LET(
    _xlpm.d, A10,
    _xlpm.debut, DATE(2026,8,1),
    _xlpm.m, DATEDIF(_xlpm.debut, _xlpm.d, "m"),
    _xlpm.col, 1 + _xlpm.m*3,
    _xlpm.dates, INDEX('Calendrier 2026-2027'!$C$13:$BC$43,,_xlpm.col),
    _xlpm.titres, INDEX('Calendrier 2026-2027'!$D$13:$BD$43,,_xlpm.col),
    _xlpm.r, _xlfn.XLOOKUP(_xlpm.d, _xlpm.dates, _xlpm.titres),
    IF(_xlpm.r=0,"",_xlpm.r)
)</f>
        <v>#NAME?</v>
      </c>
      <c r="E10" t="e" vm="2">
        <f t="shared" ca="1" si="2"/>
        <v>#NAME?</v>
      </c>
      <c r="F10" t="str">
        <f>_xlfn.XLOOKUP('Fiche formation'!$C$8,SitesFormations[Site de formation principal],SitesFormations[Mail pour assiduité],"")</f>
        <v>cfa-ensuplr-um-fds@umontpellier.fr</v>
      </c>
      <c r="G10" t="s">
        <v>2019</v>
      </c>
      <c r="H10" t="e" vm="2">
        <f ca="1">_xlfn.TEXTJOIN(" ",TRUE,
'Fiche formation'!$C$18,
_xlfn.SWITCH('Fiche formation'!$C$18,"DNO","2A","DE AUDIO","3A",
_xlfn.SWITCH('Fiche formation'!$C$15,"DEUST","2A","DSCG","2A","MASTER","2A","BUT","3A","DCG","3A","LG","3A","LP","3A","INGE","3A",""))
)</f>
        <v>#NAME?</v>
      </c>
    </row>
    <row r="11" spans="1:11" x14ac:dyDescent="0.2">
      <c r="A11" s="1">
        <f t="shared" si="3"/>
        <v>46239</v>
      </c>
      <c r="B11" t="e" vm="2">
        <f t="shared" ca="1" si="0"/>
        <v>#NAME?</v>
      </c>
      <c r="C11" t="e" vm="2">
        <f t="shared" ca="1" si="1"/>
        <v>#NAME?</v>
      </c>
      <c r="D11" s="12" t="e" cm="1" vm="1">
        <f t="array" aca="1" ref="D11" ca="1">_xlfn.LET(
    _xlpm.d, A11,
    _xlpm.debut, DATE(2026,8,1),
    _xlpm.m, DATEDIF(_xlpm.debut, _xlpm.d, "m"),
    _xlpm.col, 1 + _xlpm.m*3,
    _xlpm.dates, INDEX('Calendrier 2026-2027'!$C$13:$BC$43,,_xlpm.col),
    _xlpm.titres, INDEX('Calendrier 2026-2027'!$D$13:$BD$43,,_xlpm.col),
    _xlpm.r, _xlfn.XLOOKUP(_xlpm.d, _xlpm.dates, _xlpm.titres),
    IF(_xlpm.r=0,"",_xlpm.r)
)</f>
        <v>#NAME?</v>
      </c>
      <c r="E11" t="e" vm="2">
        <f t="shared" ca="1" si="2"/>
        <v>#NAME?</v>
      </c>
      <c r="F11" t="str">
        <f>_xlfn.XLOOKUP('Fiche formation'!$C$8,SitesFormations[Site de formation principal],SitesFormations[Mail pour assiduité],"")</f>
        <v>cfa-ensuplr-um-fds@umontpellier.fr</v>
      </c>
      <c r="G11" t="s">
        <v>2019</v>
      </c>
      <c r="H11" t="e" vm="2">
        <f ca="1">_xlfn.TEXTJOIN(" ",TRUE,
'Fiche formation'!$C$18,
_xlfn.SWITCH('Fiche formation'!$C$18,"DNO","2A","DE AUDIO","3A",
_xlfn.SWITCH('Fiche formation'!$C$15,"DEUST","2A","DSCG","2A","MASTER","2A","BUT","3A","DCG","3A","LG","3A","LP","3A","INGE","3A",""))
)</f>
        <v>#NAME?</v>
      </c>
    </row>
    <row r="12" spans="1:11" x14ac:dyDescent="0.2">
      <c r="A12" s="1">
        <f t="shared" si="3"/>
        <v>46240</v>
      </c>
      <c r="B12" t="e" vm="2">
        <f t="shared" ca="1" si="0"/>
        <v>#NAME?</v>
      </c>
      <c r="C12" t="e" vm="2">
        <f t="shared" ca="1" si="1"/>
        <v>#NAME?</v>
      </c>
      <c r="D12" s="12" t="e" cm="1" vm="1">
        <f t="array" aca="1" ref="D12" ca="1">_xlfn.LET(
    _xlpm.d, A12,
    _xlpm.debut, DATE(2026,8,1),
    _xlpm.m, DATEDIF(_xlpm.debut, _xlpm.d, "m"),
    _xlpm.col, 1 + _xlpm.m*3,
    _xlpm.dates, INDEX('Calendrier 2026-2027'!$C$13:$BC$43,,_xlpm.col),
    _xlpm.titres, INDEX('Calendrier 2026-2027'!$D$13:$BD$43,,_xlpm.col),
    _xlpm.r, _xlfn.XLOOKUP(_xlpm.d, _xlpm.dates, _xlpm.titres),
    IF(_xlpm.r=0,"",_xlpm.r)
)</f>
        <v>#NAME?</v>
      </c>
      <c r="E12" t="e" vm="2">
        <f t="shared" ca="1" si="2"/>
        <v>#NAME?</v>
      </c>
      <c r="F12" t="str">
        <f>_xlfn.XLOOKUP('Fiche formation'!$C$8,SitesFormations[Site de formation principal],SitesFormations[Mail pour assiduité],"")</f>
        <v>cfa-ensuplr-um-fds@umontpellier.fr</v>
      </c>
      <c r="G12" t="s">
        <v>2019</v>
      </c>
      <c r="H12" t="e" vm="2">
        <f ca="1">_xlfn.TEXTJOIN(" ",TRUE,
'Fiche formation'!$C$18,
_xlfn.SWITCH('Fiche formation'!$C$18,"DNO","2A","DE AUDIO","3A",
_xlfn.SWITCH('Fiche formation'!$C$15,"DEUST","2A","DSCG","2A","MASTER","2A","BUT","3A","DCG","3A","LG","3A","LP","3A","INGE","3A",""))
)</f>
        <v>#NAME?</v>
      </c>
    </row>
    <row r="13" spans="1:11" x14ac:dyDescent="0.2">
      <c r="A13" s="1">
        <f t="shared" si="3"/>
        <v>46240</v>
      </c>
      <c r="B13" t="e" vm="2">
        <f t="shared" ca="1" si="0"/>
        <v>#NAME?</v>
      </c>
      <c r="C13" t="e" vm="2">
        <f t="shared" ca="1" si="1"/>
        <v>#NAME?</v>
      </c>
      <c r="D13" s="12" t="e" cm="1" vm="1">
        <f t="array" aca="1" ref="D13" ca="1">_xlfn.LET(
    _xlpm.d, A13,
    _xlpm.debut, DATE(2026,8,1),
    _xlpm.m, DATEDIF(_xlpm.debut, _xlpm.d, "m"),
    _xlpm.col, 1 + _xlpm.m*3,
    _xlpm.dates, INDEX('Calendrier 2026-2027'!$C$13:$BC$43,,_xlpm.col),
    _xlpm.titres, INDEX('Calendrier 2026-2027'!$D$13:$BD$43,,_xlpm.col),
    _xlpm.r, _xlfn.XLOOKUP(_xlpm.d, _xlpm.dates, _xlpm.titres),
    IF(_xlpm.r=0,"",_xlpm.r)
)</f>
        <v>#NAME?</v>
      </c>
      <c r="E13" t="e" vm="2">
        <f t="shared" ca="1" si="2"/>
        <v>#NAME?</v>
      </c>
      <c r="F13" t="str">
        <f>_xlfn.XLOOKUP('Fiche formation'!$C$8,SitesFormations[Site de formation principal],SitesFormations[Mail pour assiduité],"")</f>
        <v>cfa-ensuplr-um-fds@umontpellier.fr</v>
      </c>
      <c r="G13" t="s">
        <v>2019</v>
      </c>
      <c r="H13" t="e" vm="2">
        <f ca="1">_xlfn.TEXTJOIN(" ",TRUE,
'Fiche formation'!$C$18,
_xlfn.SWITCH('Fiche formation'!$C$18,"DNO","2A","DE AUDIO","3A",
_xlfn.SWITCH('Fiche formation'!$C$15,"DEUST","2A","DSCG","2A","MASTER","2A","BUT","3A","DCG","3A","LG","3A","LP","3A","INGE","3A",""))
)</f>
        <v>#NAME?</v>
      </c>
    </row>
    <row r="14" spans="1:11" x14ac:dyDescent="0.2">
      <c r="A14" s="1">
        <f t="shared" si="3"/>
        <v>46241</v>
      </c>
      <c r="B14" t="e" vm="2">
        <f t="shared" ca="1" si="0"/>
        <v>#NAME?</v>
      </c>
      <c r="C14" t="e" vm="2">
        <f t="shared" ca="1" si="1"/>
        <v>#NAME?</v>
      </c>
      <c r="D14" s="12" t="e" cm="1" vm="1">
        <f t="array" aca="1" ref="D14" ca="1">_xlfn.LET(
    _xlpm.d, A14,
    _xlpm.debut, DATE(2026,8,1),
    _xlpm.m, DATEDIF(_xlpm.debut, _xlpm.d, "m"),
    _xlpm.col, 1 + _xlpm.m*3,
    _xlpm.dates, INDEX('Calendrier 2026-2027'!$C$13:$BC$43,,_xlpm.col),
    _xlpm.titres, INDEX('Calendrier 2026-2027'!$D$13:$BD$43,,_xlpm.col),
    _xlpm.r, _xlfn.XLOOKUP(_xlpm.d, _xlpm.dates, _xlpm.titres),
    IF(_xlpm.r=0,"",_xlpm.r)
)</f>
        <v>#NAME?</v>
      </c>
      <c r="E14" t="e" vm="2">
        <f t="shared" ca="1" si="2"/>
        <v>#NAME?</v>
      </c>
      <c r="F14" t="str">
        <f>_xlfn.XLOOKUP('Fiche formation'!$C$8,SitesFormations[Site de formation principal],SitesFormations[Mail pour assiduité],"")</f>
        <v>cfa-ensuplr-um-fds@umontpellier.fr</v>
      </c>
      <c r="G14" t="s">
        <v>2019</v>
      </c>
      <c r="H14" t="e" vm="2">
        <f ca="1">_xlfn.TEXTJOIN(" ",TRUE,
'Fiche formation'!$C$18,
_xlfn.SWITCH('Fiche formation'!$C$18,"DNO","2A","DE AUDIO","3A",
_xlfn.SWITCH('Fiche formation'!$C$15,"DEUST","2A","DSCG","2A","MASTER","2A","BUT","3A","DCG","3A","LG","3A","LP","3A","INGE","3A",""))
)</f>
        <v>#NAME?</v>
      </c>
    </row>
    <row r="15" spans="1:11" x14ac:dyDescent="0.2">
      <c r="A15" s="1">
        <f t="shared" si="3"/>
        <v>46241</v>
      </c>
      <c r="B15" t="e" vm="2">
        <f t="shared" ca="1" si="0"/>
        <v>#NAME?</v>
      </c>
      <c r="C15" t="e" vm="2">
        <f t="shared" ca="1" si="1"/>
        <v>#NAME?</v>
      </c>
      <c r="D15" s="12" t="e" cm="1" vm="1">
        <f t="array" aca="1" ref="D15" ca="1">_xlfn.LET(
    _xlpm.d, A15,
    _xlpm.debut, DATE(2026,8,1),
    _xlpm.m, DATEDIF(_xlpm.debut, _xlpm.d, "m"),
    _xlpm.col, 1 + _xlpm.m*3,
    _xlpm.dates, INDEX('Calendrier 2026-2027'!$C$13:$BC$43,,_xlpm.col),
    _xlpm.titres, INDEX('Calendrier 2026-2027'!$D$13:$BD$43,,_xlpm.col),
    _xlpm.r, _xlfn.XLOOKUP(_xlpm.d, _xlpm.dates, _xlpm.titres),
    IF(_xlpm.r=0,"",_xlpm.r)
)</f>
        <v>#NAME?</v>
      </c>
      <c r="E15" t="e" vm="2">
        <f t="shared" ca="1" si="2"/>
        <v>#NAME?</v>
      </c>
      <c r="F15" t="str">
        <f>_xlfn.XLOOKUP('Fiche formation'!$C$8,SitesFormations[Site de formation principal],SitesFormations[Mail pour assiduité],"")</f>
        <v>cfa-ensuplr-um-fds@umontpellier.fr</v>
      </c>
      <c r="G15" t="s">
        <v>2019</v>
      </c>
      <c r="H15" t="e" vm="2">
        <f ca="1">_xlfn.TEXTJOIN(" ",TRUE,
'Fiche formation'!$C$18,
_xlfn.SWITCH('Fiche formation'!$C$18,"DNO","2A","DE AUDIO","3A",
_xlfn.SWITCH('Fiche formation'!$C$15,"DEUST","2A","DSCG","2A","MASTER","2A","BUT","3A","DCG","3A","LG","3A","LP","3A","INGE","3A",""))
)</f>
        <v>#NAME?</v>
      </c>
    </row>
    <row r="16" spans="1:11" x14ac:dyDescent="0.2">
      <c r="A16" s="1">
        <f t="shared" si="3"/>
        <v>46242</v>
      </c>
      <c r="B16" t="e" vm="2">
        <f t="shared" ca="1" si="0"/>
        <v>#NAME?</v>
      </c>
      <c r="C16" t="e" vm="2">
        <f t="shared" ca="1" si="1"/>
        <v>#NAME?</v>
      </c>
      <c r="D16" s="12" t="e" cm="1" vm="1">
        <f t="array" aca="1" ref="D16" ca="1">_xlfn.LET(
    _xlpm.d, A16,
    _xlpm.debut, DATE(2026,8,1),
    _xlpm.m, DATEDIF(_xlpm.debut, _xlpm.d, "m"),
    _xlpm.col, 1 + _xlpm.m*3,
    _xlpm.dates, INDEX('Calendrier 2026-2027'!$C$13:$BC$43,,_xlpm.col),
    _xlpm.titres, INDEX('Calendrier 2026-2027'!$D$13:$BD$43,,_xlpm.col),
    _xlpm.r, _xlfn.XLOOKUP(_xlpm.d, _xlpm.dates, _xlpm.titres),
    IF(_xlpm.r=0,"",_xlpm.r)
)</f>
        <v>#NAME?</v>
      </c>
      <c r="E16" t="e" vm="2">
        <f t="shared" ca="1" si="2"/>
        <v>#NAME?</v>
      </c>
      <c r="F16" t="str">
        <f>_xlfn.XLOOKUP('Fiche formation'!$C$8,SitesFormations[Site de formation principal],SitesFormations[Mail pour assiduité],"")</f>
        <v>cfa-ensuplr-um-fds@umontpellier.fr</v>
      </c>
      <c r="G16" t="s">
        <v>2019</v>
      </c>
      <c r="H16" t="e" vm="2">
        <f ca="1">_xlfn.TEXTJOIN(" ",TRUE,
'Fiche formation'!$C$18,
_xlfn.SWITCH('Fiche formation'!$C$18,"DNO","2A","DE AUDIO","3A",
_xlfn.SWITCH('Fiche formation'!$C$15,"DEUST","2A","DSCG","2A","MASTER","2A","BUT","3A","DCG","3A","LG","3A","LP","3A","INGE","3A",""))
)</f>
        <v>#NAME?</v>
      </c>
    </row>
    <row r="17" spans="1:8" x14ac:dyDescent="0.2">
      <c r="A17" s="1">
        <f t="shared" si="3"/>
        <v>46242</v>
      </c>
      <c r="B17" t="e" vm="2">
        <f t="shared" ca="1" si="0"/>
        <v>#NAME?</v>
      </c>
      <c r="C17" t="e" vm="2">
        <f t="shared" ca="1" si="1"/>
        <v>#NAME?</v>
      </c>
      <c r="D17" s="12" t="e" cm="1" vm="1">
        <f t="array" aca="1" ref="D17" ca="1">_xlfn.LET(
    _xlpm.d, A17,
    _xlpm.debut, DATE(2026,8,1),
    _xlpm.m, DATEDIF(_xlpm.debut, _xlpm.d, "m"),
    _xlpm.col, 1 + _xlpm.m*3,
    _xlpm.dates, INDEX('Calendrier 2026-2027'!$C$13:$BC$43,,_xlpm.col),
    _xlpm.titres, INDEX('Calendrier 2026-2027'!$D$13:$BD$43,,_xlpm.col),
    _xlpm.r, _xlfn.XLOOKUP(_xlpm.d, _xlpm.dates, _xlpm.titres),
    IF(_xlpm.r=0,"",_xlpm.r)
)</f>
        <v>#NAME?</v>
      </c>
      <c r="E17" t="e" vm="2">
        <f t="shared" ca="1" si="2"/>
        <v>#NAME?</v>
      </c>
      <c r="F17" t="str">
        <f>_xlfn.XLOOKUP('Fiche formation'!$C$8,SitesFormations[Site de formation principal],SitesFormations[Mail pour assiduité],"")</f>
        <v>cfa-ensuplr-um-fds@umontpellier.fr</v>
      </c>
      <c r="G17" t="s">
        <v>2019</v>
      </c>
      <c r="H17" t="e" vm="2">
        <f ca="1">_xlfn.TEXTJOIN(" ",TRUE,
'Fiche formation'!$C$18,
_xlfn.SWITCH('Fiche formation'!$C$18,"DNO","2A","DE AUDIO","3A",
_xlfn.SWITCH('Fiche formation'!$C$15,"DEUST","2A","DSCG","2A","MASTER","2A","BUT","3A","DCG","3A","LG","3A","LP","3A","INGE","3A",""))
)</f>
        <v>#NAME?</v>
      </c>
    </row>
    <row r="18" spans="1:8" x14ac:dyDescent="0.2">
      <c r="A18" s="1">
        <f t="shared" si="3"/>
        <v>46243</v>
      </c>
      <c r="B18" t="e" vm="2">
        <f t="shared" ca="1" si="0"/>
        <v>#NAME?</v>
      </c>
      <c r="C18" t="e" vm="2">
        <f t="shared" ca="1" si="1"/>
        <v>#NAME?</v>
      </c>
      <c r="D18" s="12" t="e" cm="1" vm="1">
        <f t="array" aca="1" ref="D18" ca="1">_xlfn.LET(
    _xlpm.d, A18,
    _xlpm.debut, DATE(2026,8,1),
    _xlpm.m, DATEDIF(_xlpm.debut, _xlpm.d, "m"),
    _xlpm.col, 1 + _xlpm.m*3,
    _xlpm.dates, INDEX('Calendrier 2026-2027'!$C$13:$BC$43,,_xlpm.col),
    _xlpm.titres, INDEX('Calendrier 2026-2027'!$D$13:$BD$43,,_xlpm.col),
    _xlpm.r, _xlfn.XLOOKUP(_xlpm.d, _xlpm.dates, _xlpm.titres),
    IF(_xlpm.r=0,"",_xlpm.r)
)</f>
        <v>#NAME?</v>
      </c>
      <c r="E18" t="e" vm="2">
        <f t="shared" ca="1" si="2"/>
        <v>#NAME?</v>
      </c>
      <c r="F18" t="str">
        <f>_xlfn.XLOOKUP('Fiche formation'!$C$8,SitesFormations[Site de formation principal],SitesFormations[Mail pour assiduité],"")</f>
        <v>cfa-ensuplr-um-fds@umontpellier.fr</v>
      </c>
      <c r="G18" t="s">
        <v>2019</v>
      </c>
      <c r="H18" t="e" vm="2">
        <f ca="1">_xlfn.TEXTJOIN(" ",TRUE,
'Fiche formation'!$C$18,
_xlfn.SWITCH('Fiche formation'!$C$18,"DNO","2A","DE AUDIO","3A",
_xlfn.SWITCH('Fiche formation'!$C$15,"DEUST","2A","DSCG","2A","MASTER","2A","BUT","3A","DCG","3A","LG","3A","LP","3A","INGE","3A",""))
)</f>
        <v>#NAME?</v>
      </c>
    </row>
    <row r="19" spans="1:8" x14ac:dyDescent="0.2">
      <c r="A19" s="1">
        <f t="shared" si="3"/>
        <v>46243</v>
      </c>
      <c r="B19" t="e" vm="2">
        <f t="shared" ca="1" si="0"/>
        <v>#NAME?</v>
      </c>
      <c r="C19" t="e" vm="2">
        <f t="shared" ca="1" si="1"/>
        <v>#NAME?</v>
      </c>
      <c r="D19" s="12" t="e" cm="1" vm="1">
        <f t="array" aca="1" ref="D19" ca="1">_xlfn.LET(
    _xlpm.d, A19,
    _xlpm.debut, DATE(2026,8,1),
    _xlpm.m, DATEDIF(_xlpm.debut, _xlpm.d, "m"),
    _xlpm.col, 1 + _xlpm.m*3,
    _xlpm.dates, INDEX('Calendrier 2026-2027'!$C$13:$BC$43,,_xlpm.col),
    _xlpm.titres, INDEX('Calendrier 2026-2027'!$D$13:$BD$43,,_xlpm.col),
    _xlpm.r, _xlfn.XLOOKUP(_xlpm.d, _xlpm.dates, _xlpm.titres),
    IF(_xlpm.r=0,"",_xlpm.r)
)</f>
        <v>#NAME?</v>
      </c>
      <c r="E19" t="e" vm="2">
        <f t="shared" ca="1" si="2"/>
        <v>#NAME?</v>
      </c>
      <c r="F19" t="str">
        <f>_xlfn.XLOOKUP('Fiche formation'!$C$8,SitesFormations[Site de formation principal],SitesFormations[Mail pour assiduité],"")</f>
        <v>cfa-ensuplr-um-fds@umontpellier.fr</v>
      </c>
      <c r="G19" t="s">
        <v>2019</v>
      </c>
      <c r="H19" t="e" vm="2">
        <f ca="1">_xlfn.TEXTJOIN(" ",TRUE,
'Fiche formation'!$C$18,
_xlfn.SWITCH('Fiche formation'!$C$18,"DNO","2A","DE AUDIO","3A",
_xlfn.SWITCH('Fiche formation'!$C$15,"DEUST","2A","DSCG","2A","MASTER","2A","BUT","3A","DCG","3A","LG","3A","LP","3A","INGE","3A",""))
)</f>
        <v>#NAME?</v>
      </c>
    </row>
    <row r="20" spans="1:8" x14ac:dyDescent="0.2">
      <c r="A20" s="1">
        <f t="shared" si="3"/>
        <v>46244</v>
      </c>
      <c r="B20" t="e" vm="2">
        <f t="shared" ca="1" si="0"/>
        <v>#NAME?</v>
      </c>
      <c r="C20" t="e" vm="2">
        <f t="shared" ca="1" si="1"/>
        <v>#NAME?</v>
      </c>
      <c r="D20" s="12" t="e" cm="1" vm="1">
        <f t="array" aca="1" ref="D20" ca="1">_xlfn.LET(
    _xlpm.d, A20,
    _xlpm.debut, DATE(2026,8,1),
    _xlpm.m, DATEDIF(_xlpm.debut, _xlpm.d, "m"),
    _xlpm.col, 1 + _xlpm.m*3,
    _xlpm.dates, INDEX('Calendrier 2026-2027'!$C$13:$BC$43,,_xlpm.col),
    _xlpm.titres, INDEX('Calendrier 2026-2027'!$D$13:$BD$43,,_xlpm.col),
    _xlpm.r, _xlfn.XLOOKUP(_xlpm.d, _xlpm.dates, _xlpm.titres),
    IF(_xlpm.r=0,"",_xlpm.r)
)</f>
        <v>#NAME?</v>
      </c>
      <c r="E20" t="e" vm="2">
        <f t="shared" ca="1" si="2"/>
        <v>#NAME?</v>
      </c>
      <c r="F20" t="str">
        <f>_xlfn.XLOOKUP('Fiche formation'!$C$8,SitesFormations[Site de formation principal],SitesFormations[Mail pour assiduité],"")</f>
        <v>cfa-ensuplr-um-fds@umontpellier.fr</v>
      </c>
      <c r="G20" t="s">
        <v>2019</v>
      </c>
      <c r="H20" t="e" vm="2">
        <f ca="1">_xlfn.TEXTJOIN(" ",TRUE,
'Fiche formation'!$C$18,
_xlfn.SWITCH('Fiche formation'!$C$18,"DNO","2A","DE AUDIO","3A",
_xlfn.SWITCH('Fiche formation'!$C$15,"DEUST","2A","DSCG","2A","MASTER","2A","BUT","3A","DCG","3A","LG","3A","LP","3A","INGE","3A",""))
)</f>
        <v>#NAME?</v>
      </c>
    </row>
    <row r="21" spans="1:8" x14ac:dyDescent="0.2">
      <c r="A21" s="1">
        <f t="shared" si="3"/>
        <v>46244</v>
      </c>
      <c r="B21" t="e" vm="2">
        <f t="shared" ca="1" si="0"/>
        <v>#NAME?</v>
      </c>
      <c r="C21" t="e" vm="2">
        <f t="shared" ca="1" si="1"/>
        <v>#NAME?</v>
      </c>
      <c r="D21" s="12" t="e" cm="1" vm="1">
        <f t="array" aca="1" ref="D21" ca="1">_xlfn.LET(
    _xlpm.d, A21,
    _xlpm.debut, DATE(2026,8,1),
    _xlpm.m, DATEDIF(_xlpm.debut, _xlpm.d, "m"),
    _xlpm.col, 1 + _xlpm.m*3,
    _xlpm.dates, INDEX('Calendrier 2026-2027'!$C$13:$BC$43,,_xlpm.col),
    _xlpm.titres, INDEX('Calendrier 2026-2027'!$D$13:$BD$43,,_xlpm.col),
    _xlpm.r, _xlfn.XLOOKUP(_xlpm.d, _xlpm.dates, _xlpm.titres),
    IF(_xlpm.r=0,"",_xlpm.r)
)</f>
        <v>#NAME?</v>
      </c>
      <c r="E21" t="e" vm="2">
        <f t="shared" ca="1" si="2"/>
        <v>#NAME?</v>
      </c>
      <c r="F21" t="str">
        <f>_xlfn.XLOOKUP('Fiche formation'!$C$8,SitesFormations[Site de formation principal],SitesFormations[Mail pour assiduité],"")</f>
        <v>cfa-ensuplr-um-fds@umontpellier.fr</v>
      </c>
      <c r="G21" t="s">
        <v>2019</v>
      </c>
      <c r="H21" t="e" vm="2">
        <f ca="1">_xlfn.TEXTJOIN(" ",TRUE,
'Fiche formation'!$C$18,
_xlfn.SWITCH('Fiche formation'!$C$18,"DNO","2A","DE AUDIO","3A",
_xlfn.SWITCH('Fiche formation'!$C$15,"DEUST","2A","DSCG","2A","MASTER","2A","BUT","3A","DCG","3A","LG","3A","LP","3A","INGE","3A",""))
)</f>
        <v>#NAME?</v>
      </c>
    </row>
    <row r="22" spans="1:8" x14ac:dyDescent="0.2">
      <c r="A22" s="1">
        <f t="shared" si="3"/>
        <v>46245</v>
      </c>
      <c r="B22" t="e" vm="2">
        <f t="shared" ca="1" si="0"/>
        <v>#NAME?</v>
      </c>
      <c r="C22" t="e" vm="2">
        <f t="shared" ca="1" si="1"/>
        <v>#NAME?</v>
      </c>
      <c r="D22" s="12" t="e" cm="1" vm="1">
        <f t="array" aca="1" ref="D22" ca="1">_xlfn.LET(
    _xlpm.d, A22,
    _xlpm.debut, DATE(2026,8,1),
    _xlpm.m, DATEDIF(_xlpm.debut, _xlpm.d, "m"),
    _xlpm.col, 1 + _xlpm.m*3,
    _xlpm.dates, INDEX('Calendrier 2026-2027'!$C$13:$BC$43,,_xlpm.col),
    _xlpm.titres, INDEX('Calendrier 2026-2027'!$D$13:$BD$43,,_xlpm.col),
    _xlpm.r, _xlfn.XLOOKUP(_xlpm.d, _xlpm.dates, _xlpm.titres),
    IF(_xlpm.r=0,"",_xlpm.r)
)</f>
        <v>#NAME?</v>
      </c>
      <c r="E22" t="e" vm="2">
        <f t="shared" ca="1" si="2"/>
        <v>#NAME?</v>
      </c>
      <c r="F22" t="str">
        <f>_xlfn.XLOOKUP('Fiche formation'!$C$8,SitesFormations[Site de formation principal],SitesFormations[Mail pour assiduité],"")</f>
        <v>cfa-ensuplr-um-fds@umontpellier.fr</v>
      </c>
      <c r="G22" t="s">
        <v>2019</v>
      </c>
      <c r="H22" t="e" vm="2">
        <f ca="1">_xlfn.TEXTJOIN(" ",TRUE,
'Fiche formation'!$C$18,
_xlfn.SWITCH('Fiche formation'!$C$18,"DNO","2A","DE AUDIO","3A",
_xlfn.SWITCH('Fiche formation'!$C$15,"DEUST","2A","DSCG","2A","MASTER","2A","BUT","3A","DCG","3A","LG","3A","LP","3A","INGE","3A",""))
)</f>
        <v>#NAME?</v>
      </c>
    </row>
    <row r="23" spans="1:8" x14ac:dyDescent="0.2">
      <c r="A23" s="1">
        <f t="shared" si="3"/>
        <v>46245</v>
      </c>
      <c r="B23" t="e" vm="2">
        <f t="shared" ca="1" si="0"/>
        <v>#NAME?</v>
      </c>
      <c r="C23" t="e" vm="2">
        <f t="shared" ca="1" si="1"/>
        <v>#NAME?</v>
      </c>
      <c r="D23" s="12" t="e" cm="1" vm="1">
        <f t="array" aca="1" ref="D23" ca="1">_xlfn.LET(
    _xlpm.d, A23,
    _xlpm.debut, DATE(2026,8,1),
    _xlpm.m, DATEDIF(_xlpm.debut, _xlpm.d, "m"),
    _xlpm.col, 1 + _xlpm.m*3,
    _xlpm.dates, INDEX('Calendrier 2026-2027'!$C$13:$BC$43,,_xlpm.col),
    _xlpm.titres, INDEX('Calendrier 2026-2027'!$D$13:$BD$43,,_xlpm.col),
    _xlpm.r, _xlfn.XLOOKUP(_xlpm.d, _xlpm.dates, _xlpm.titres),
    IF(_xlpm.r=0,"",_xlpm.r)
)</f>
        <v>#NAME?</v>
      </c>
      <c r="E23" t="e" vm="2">
        <f t="shared" ca="1" si="2"/>
        <v>#NAME?</v>
      </c>
      <c r="F23" t="str">
        <f>_xlfn.XLOOKUP('Fiche formation'!$C$8,SitesFormations[Site de formation principal],SitesFormations[Mail pour assiduité],"")</f>
        <v>cfa-ensuplr-um-fds@umontpellier.fr</v>
      </c>
      <c r="G23" t="s">
        <v>2019</v>
      </c>
      <c r="H23" t="e" vm="2">
        <f ca="1">_xlfn.TEXTJOIN(" ",TRUE,
'Fiche formation'!$C$18,
_xlfn.SWITCH('Fiche formation'!$C$18,"DNO","2A","DE AUDIO","3A",
_xlfn.SWITCH('Fiche formation'!$C$15,"DEUST","2A","DSCG","2A","MASTER","2A","BUT","3A","DCG","3A","LG","3A","LP","3A","INGE","3A",""))
)</f>
        <v>#NAME?</v>
      </c>
    </row>
    <row r="24" spans="1:8" x14ac:dyDescent="0.2">
      <c r="A24" s="1">
        <f t="shared" si="3"/>
        <v>46246</v>
      </c>
      <c r="B24" t="e" vm="2">
        <f t="shared" ca="1" si="0"/>
        <v>#NAME?</v>
      </c>
      <c r="C24" t="e" vm="2">
        <f t="shared" ca="1" si="1"/>
        <v>#NAME?</v>
      </c>
      <c r="D24" s="12" t="e" cm="1" vm="1">
        <f t="array" aca="1" ref="D24" ca="1">_xlfn.LET(
    _xlpm.d, A24,
    _xlpm.debut, DATE(2026,8,1),
    _xlpm.m, DATEDIF(_xlpm.debut, _xlpm.d, "m"),
    _xlpm.col, 1 + _xlpm.m*3,
    _xlpm.dates, INDEX('Calendrier 2026-2027'!$C$13:$BC$43,,_xlpm.col),
    _xlpm.titres, INDEX('Calendrier 2026-2027'!$D$13:$BD$43,,_xlpm.col),
    _xlpm.r, _xlfn.XLOOKUP(_xlpm.d, _xlpm.dates, _xlpm.titres),
    IF(_xlpm.r=0,"",_xlpm.r)
)</f>
        <v>#NAME?</v>
      </c>
      <c r="E24" t="e" vm="2">
        <f t="shared" ca="1" si="2"/>
        <v>#NAME?</v>
      </c>
      <c r="F24" t="str">
        <f>_xlfn.XLOOKUP('Fiche formation'!$C$8,SitesFormations[Site de formation principal],SitesFormations[Mail pour assiduité],"")</f>
        <v>cfa-ensuplr-um-fds@umontpellier.fr</v>
      </c>
      <c r="G24" t="s">
        <v>2019</v>
      </c>
      <c r="H24" t="e" vm="2">
        <f ca="1">_xlfn.TEXTJOIN(" ",TRUE,
'Fiche formation'!$C$18,
_xlfn.SWITCH('Fiche formation'!$C$18,"DNO","2A","DE AUDIO","3A",
_xlfn.SWITCH('Fiche formation'!$C$15,"DEUST","2A","DSCG","2A","MASTER","2A","BUT","3A","DCG","3A","LG","3A","LP","3A","INGE","3A",""))
)</f>
        <v>#NAME?</v>
      </c>
    </row>
    <row r="25" spans="1:8" x14ac:dyDescent="0.2">
      <c r="A25" s="1">
        <f t="shared" si="3"/>
        <v>46246</v>
      </c>
      <c r="B25" t="e" vm="2">
        <f t="shared" ca="1" si="0"/>
        <v>#NAME?</v>
      </c>
      <c r="C25" t="e" vm="2">
        <f t="shared" ca="1" si="1"/>
        <v>#NAME?</v>
      </c>
      <c r="D25" s="12" t="e" cm="1" vm="1">
        <f t="array" aca="1" ref="D25" ca="1">_xlfn.LET(
    _xlpm.d, A25,
    _xlpm.debut, DATE(2026,8,1),
    _xlpm.m, DATEDIF(_xlpm.debut, _xlpm.d, "m"),
    _xlpm.col, 1 + _xlpm.m*3,
    _xlpm.dates, INDEX('Calendrier 2026-2027'!$C$13:$BC$43,,_xlpm.col),
    _xlpm.titres, INDEX('Calendrier 2026-2027'!$D$13:$BD$43,,_xlpm.col),
    _xlpm.r, _xlfn.XLOOKUP(_xlpm.d, _xlpm.dates, _xlpm.titres),
    IF(_xlpm.r=0,"",_xlpm.r)
)</f>
        <v>#NAME?</v>
      </c>
      <c r="E25" t="e" vm="2">
        <f t="shared" ca="1" si="2"/>
        <v>#NAME?</v>
      </c>
      <c r="F25" t="str">
        <f>_xlfn.XLOOKUP('Fiche formation'!$C$8,SitesFormations[Site de formation principal],SitesFormations[Mail pour assiduité],"")</f>
        <v>cfa-ensuplr-um-fds@umontpellier.fr</v>
      </c>
      <c r="G25" t="s">
        <v>2019</v>
      </c>
      <c r="H25" t="e" vm="2">
        <f ca="1">_xlfn.TEXTJOIN(" ",TRUE,
'Fiche formation'!$C$18,
_xlfn.SWITCH('Fiche formation'!$C$18,"DNO","2A","DE AUDIO","3A",
_xlfn.SWITCH('Fiche formation'!$C$15,"DEUST","2A","DSCG","2A","MASTER","2A","BUT","3A","DCG","3A","LG","3A","LP","3A","INGE","3A",""))
)</f>
        <v>#NAME?</v>
      </c>
    </row>
    <row r="26" spans="1:8" x14ac:dyDescent="0.2">
      <c r="A26" s="1">
        <f t="shared" si="3"/>
        <v>46247</v>
      </c>
      <c r="B26" t="e" vm="2">
        <f t="shared" ca="1" si="0"/>
        <v>#NAME?</v>
      </c>
      <c r="C26" t="e" vm="2">
        <f t="shared" ca="1" si="1"/>
        <v>#NAME?</v>
      </c>
      <c r="D26" s="12" t="e" cm="1" vm="1">
        <f t="array" aca="1" ref="D26" ca="1">_xlfn.LET(
    _xlpm.d, A26,
    _xlpm.debut, DATE(2026,8,1),
    _xlpm.m, DATEDIF(_xlpm.debut, _xlpm.d, "m"),
    _xlpm.col, 1 + _xlpm.m*3,
    _xlpm.dates, INDEX('Calendrier 2026-2027'!$C$13:$BC$43,,_xlpm.col),
    _xlpm.titres, INDEX('Calendrier 2026-2027'!$D$13:$BD$43,,_xlpm.col),
    _xlpm.r, _xlfn.XLOOKUP(_xlpm.d, _xlpm.dates, _xlpm.titres),
    IF(_xlpm.r=0,"",_xlpm.r)
)</f>
        <v>#NAME?</v>
      </c>
      <c r="E26" t="e" vm="2">
        <f t="shared" ca="1" si="2"/>
        <v>#NAME?</v>
      </c>
      <c r="F26" t="str">
        <f>_xlfn.XLOOKUP('Fiche formation'!$C$8,SitesFormations[Site de formation principal],SitesFormations[Mail pour assiduité],"")</f>
        <v>cfa-ensuplr-um-fds@umontpellier.fr</v>
      </c>
      <c r="G26" t="s">
        <v>2019</v>
      </c>
      <c r="H26" t="e" vm="2">
        <f ca="1">_xlfn.TEXTJOIN(" ",TRUE,
'Fiche formation'!$C$18,
_xlfn.SWITCH('Fiche formation'!$C$18,"DNO","2A","DE AUDIO","3A",
_xlfn.SWITCH('Fiche formation'!$C$15,"DEUST","2A","DSCG","2A","MASTER","2A","BUT","3A","DCG","3A","LG","3A","LP","3A","INGE","3A",""))
)</f>
        <v>#NAME?</v>
      </c>
    </row>
    <row r="27" spans="1:8" x14ac:dyDescent="0.2">
      <c r="A27" s="1">
        <f t="shared" si="3"/>
        <v>46247</v>
      </c>
      <c r="B27" t="e" vm="2">
        <f t="shared" ca="1" si="0"/>
        <v>#NAME?</v>
      </c>
      <c r="C27" t="e" vm="2">
        <f t="shared" ca="1" si="1"/>
        <v>#NAME?</v>
      </c>
      <c r="D27" s="12" t="e" cm="1" vm="1">
        <f t="array" aca="1" ref="D27" ca="1">_xlfn.LET(
    _xlpm.d, A27,
    _xlpm.debut, DATE(2026,8,1),
    _xlpm.m, DATEDIF(_xlpm.debut, _xlpm.d, "m"),
    _xlpm.col, 1 + _xlpm.m*3,
    _xlpm.dates, INDEX('Calendrier 2026-2027'!$C$13:$BC$43,,_xlpm.col),
    _xlpm.titres, INDEX('Calendrier 2026-2027'!$D$13:$BD$43,,_xlpm.col),
    _xlpm.r, _xlfn.XLOOKUP(_xlpm.d, _xlpm.dates, _xlpm.titres),
    IF(_xlpm.r=0,"",_xlpm.r)
)</f>
        <v>#NAME?</v>
      </c>
      <c r="E27" t="e" vm="2">
        <f t="shared" ca="1" si="2"/>
        <v>#NAME?</v>
      </c>
      <c r="F27" t="str">
        <f>_xlfn.XLOOKUP('Fiche formation'!$C$8,SitesFormations[Site de formation principal],SitesFormations[Mail pour assiduité],"")</f>
        <v>cfa-ensuplr-um-fds@umontpellier.fr</v>
      </c>
      <c r="G27" t="s">
        <v>2019</v>
      </c>
      <c r="H27" t="e" vm="2">
        <f ca="1">_xlfn.TEXTJOIN(" ",TRUE,
'Fiche formation'!$C$18,
_xlfn.SWITCH('Fiche formation'!$C$18,"DNO","2A","DE AUDIO","3A",
_xlfn.SWITCH('Fiche formation'!$C$15,"DEUST","2A","DSCG","2A","MASTER","2A","BUT","3A","DCG","3A","LG","3A","LP","3A","INGE","3A",""))
)</f>
        <v>#NAME?</v>
      </c>
    </row>
    <row r="28" spans="1:8" x14ac:dyDescent="0.2">
      <c r="A28" s="1">
        <f t="shared" si="3"/>
        <v>46248</v>
      </c>
      <c r="B28" t="e" vm="2">
        <f t="shared" ca="1" si="0"/>
        <v>#NAME?</v>
      </c>
      <c r="C28" t="e" vm="2">
        <f t="shared" ca="1" si="1"/>
        <v>#NAME?</v>
      </c>
      <c r="D28" s="12" t="e" cm="1" vm="1">
        <f t="array" aca="1" ref="D28" ca="1">_xlfn.LET(
    _xlpm.d, A28,
    _xlpm.debut, DATE(2026,8,1),
    _xlpm.m, DATEDIF(_xlpm.debut, _xlpm.d, "m"),
    _xlpm.col, 1 + _xlpm.m*3,
    _xlpm.dates, INDEX('Calendrier 2026-2027'!$C$13:$BC$43,,_xlpm.col),
    _xlpm.titres, INDEX('Calendrier 2026-2027'!$D$13:$BD$43,,_xlpm.col),
    _xlpm.r, _xlfn.XLOOKUP(_xlpm.d, _xlpm.dates, _xlpm.titres),
    IF(_xlpm.r=0,"",_xlpm.r)
)</f>
        <v>#NAME?</v>
      </c>
      <c r="E28" t="e" vm="2">
        <f t="shared" ca="1" si="2"/>
        <v>#NAME?</v>
      </c>
      <c r="F28" t="str">
        <f>_xlfn.XLOOKUP('Fiche formation'!$C$8,SitesFormations[Site de formation principal],SitesFormations[Mail pour assiduité],"")</f>
        <v>cfa-ensuplr-um-fds@umontpellier.fr</v>
      </c>
      <c r="G28" t="s">
        <v>2019</v>
      </c>
      <c r="H28" t="e" vm="2">
        <f ca="1">_xlfn.TEXTJOIN(" ",TRUE,
'Fiche formation'!$C$18,
_xlfn.SWITCH('Fiche formation'!$C$18,"DNO","2A","DE AUDIO","3A",
_xlfn.SWITCH('Fiche formation'!$C$15,"DEUST","2A","DSCG","2A","MASTER","2A","BUT","3A","DCG","3A","LG","3A","LP","3A","INGE","3A",""))
)</f>
        <v>#NAME?</v>
      </c>
    </row>
    <row r="29" spans="1:8" x14ac:dyDescent="0.2">
      <c r="A29" s="1">
        <f t="shared" si="3"/>
        <v>46248</v>
      </c>
      <c r="B29" t="e" vm="2">
        <f t="shared" ca="1" si="0"/>
        <v>#NAME?</v>
      </c>
      <c r="C29" t="e" vm="2">
        <f t="shared" ca="1" si="1"/>
        <v>#NAME?</v>
      </c>
      <c r="D29" s="12" t="e" cm="1" vm="1">
        <f t="array" aca="1" ref="D29" ca="1">_xlfn.LET(
    _xlpm.d, A29,
    _xlpm.debut, DATE(2026,8,1),
    _xlpm.m, DATEDIF(_xlpm.debut, _xlpm.d, "m"),
    _xlpm.col, 1 + _xlpm.m*3,
    _xlpm.dates, INDEX('Calendrier 2026-2027'!$C$13:$BC$43,,_xlpm.col),
    _xlpm.titres, INDEX('Calendrier 2026-2027'!$D$13:$BD$43,,_xlpm.col),
    _xlpm.r, _xlfn.XLOOKUP(_xlpm.d, _xlpm.dates, _xlpm.titres),
    IF(_xlpm.r=0,"",_xlpm.r)
)</f>
        <v>#NAME?</v>
      </c>
      <c r="E29" t="e" vm="2">
        <f t="shared" ca="1" si="2"/>
        <v>#NAME?</v>
      </c>
      <c r="F29" t="str">
        <f>_xlfn.XLOOKUP('Fiche formation'!$C$8,SitesFormations[Site de formation principal],SitesFormations[Mail pour assiduité],"")</f>
        <v>cfa-ensuplr-um-fds@umontpellier.fr</v>
      </c>
      <c r="G29" t="s">
        <v>2019</v>
      </c>
      <c r="H29" t="e" vm="2">
        <f ca="1">_xlfn.TEXTJOIN(" ",TRUE,
'Fiche formation'!$C$18,
_xlfn.SWITCH('Fiche formation'!$C$18,"DNO","2A","DE AUDIO","3A",
_xlfn.SWITCH('Fiche formation'!$C$15,"DEUST","2A","DSCG","2A","MASTER","2A","BUT","3A","DCG","3A","LG","3A","LP","3A","INGE","3A",""))
)</f>
        <v>#NAME?</v>
      </c>
    </row>
    <row r="30" spans="1:8" x14ac:dyDescent="0.2">
      <c r="A30" s="1">
        <f t="shared" si="3"/>
        <v>46249</v>
      </c>
      <c r="B30" t="e" vm="2">
        <f t="shared" ca="1" si="0"/>
        <v>#NAME?</v>
      </c>
      <c r="C30" t="e" vm="2">
        <f t="shared" ca="1" si="1"/>
        <v>#NAME?</v>
      </c>
      <c r="D30" s="12" t="e" cm="1" vm="1">
        <f t="array" aca="1" ref="D30" ca="1">_xlfn.LET(
    _xlpm.d, A30,
    _xlpm.debut, DATE(2026,8,1),
    _xlpm.m, DATEDIF(_xlpm.debut, _xlpm.d, "m"),
    _xlpm.col, 1 + _xlpm.m*3,
    _xlpm.dates, INDEX('Calendrier 2026-2027'!$C$13:$BC$43,,_xlpm.col),
    _xlpm.titres, INDEX('Calendrier 2026-2027'!$D$13:$BD$43,,_xlpm.col),
    _xlpm.r, _xlfn.XLOOKUP(_xlpm.d, _xlpm.dates, _xlpm.titres),
    IF(_xlpm.r=0,"",_xlpm.r)
)</f>
        <v>#NAME?</v>
      </c>
      <c r="E30" t="e" vm="2">
        <f t="shared" ca="1" si="2"/>
        <v>#NAME?</v>
      </c>
      <c r="F30" t="str">
        <f>_xlfn.XLOOKUP('Fiche formation'!$C$8,SitesFormations[Site de formation principal],SitesFormations[Mail pour assiduité],"")</f>
        <v>cfa-ensuplr-um-fds@umontpellier.fr</v>
      </c>
      <c r="G30" t="s">
        <v>2019</v>
      </c>
      <c r="H30" t="e" vm="2">
        <f ca="1">_xlfn.TEXTJOIN(" ",TRUE,
'Fiche formation'!$C$18,
_xlfn.SWITCH('Fiche formation'!$C$18,"DNO","2A","DE AUDIO","3A",
_xlfn.SWITCH('Fiche formation'!$C$15,"DEUST","2A","DSCG","2A","MASTER","2A","BUT","3A","DCG","3A","LG","3A","LP","3A","INGE","3A",""))
)</f>
        <v>#NAME?</v>
      </c>
    </row>
    <row r="31" spans="1:8" x14ac:dyDescent="0.2">
      <c r="A31" s="1">
        <f t="shared" si="3"/>
        <v>46249</v>
      </c>
      <c r="B31" t="e" vm="2">
        <f t="shared" ca="1" si="0"/>
        <v>#NAME?</v>
      </c>
      <c r="C31" t="e" vm="2">
        <f t="shared" ca="1" si="1"/>
        <v>#NAME?</v>
      </c>
      <c r="D31" s="12" t="e" cm="1" vm="1">
        <f t="array" aca="1" ref="D31" ca="1">_xlfn.LET(
    _xlpm.d, A31,
    _xlpm.debut, DATE(2026,8,1),
    _xlpm.m, DATEDIF(_xlpm.debut, _xlpm.d, "m"),
    _xlpm.col, 1 + _xlpm.m*3,
    _xlpm.dates, INDEX('Calendrier 2026-2027'!$C$13:$BC$43,,_xlpm.col),
    _xlpm.titres, INDEX('Calendrier 2026-2027'!$D$13:$BD$43,,_xlpm.col),
    _xlpm.r, _xlfn.XLOOKUP(_xlpm.d, _xlpm.dates, _xlpm.titres),
    IF(_xlpm.r=0,"",_xlpm.r)
)</f>
        <v>#NAME?</v>
      </c>
      <c r="E31" t="e" vm="2">
        <f t="shared" ca="1" si="2"/>
        <v>#NAME?</v>
      </c>
      <c r="F31" t="str">
        <f>_xlfn.XLOOKUP('Fiche formation'!$C$8,SitesFormations[Site de formation principal],SitesFormations[Mail pour assiduité],"")</f>
        <v>cfa-ensuplr-um-fds@umontpellier.fr</v>
      </c>
      <c r="G31" t="s">
        <v>2019</v>
      </c>
      <c r="H31" t="e" vm="2">
        <f ca="1">_xlfn.TEXTJOIN(" ",TRUE,
'Fiche formation'!$C$18,
_xlfn.SWITCH('Fiche formation'!$C$18,"DNO","2A","DE AUDIO","3A",
_xlfn.SWITCH('Fiche formation'!$C$15,"DEUST","2A","DSCG","2A","MASTER","2A","BUT","3A","DCG","3A","LG","3A","LP","3A","INGE","3A",""))
)</f>
        <v>#NAME?</v>
      </c>
    </row>
    <row r="32" spans="1:8" x14ac:dyDescent="0.2">
      <c r="A32" s="1">
        <f t="shared" si="3"/>
        <v>46250</v>
      </c>
      <c r="B32" t="e" vm="2">
        <f t="shared" ca="1" si="0"/>
        <v>#NAME?</v>
      </c>
      <c r="C32" t="e" vm="2">
        <f t="shared" ca="1" si="1"/>
        <v>#NAME?</v>
      </c>
      <c r="D32" s="12" t="e" cm="1" vm="1">
        <f t="array" aca="1" ref="D32" ca="1">_xlfn.LET(
    _xlpm.d, A32,
    _xlpm.debut, DATE(2026,8,1),
    _xlpm.m, DATEDIF(_xlpm.debut, _xlpm.d, "m"),
    _xlpm.col, 1 + _xlpm.m*3,
    _xlpm.dates, INDEX('Calendrier 2026-2027'!$C$13:$BC$43,,_xlpm.col),
    _xlpm.titres, INDEX('Calendrier 2026-2027'!$D$13:$BD$43,,_xlpm.col),
    _xlpm.r, _xlfn.XLOOKUP(_xlpm.d, _xlpm.dates, _xlpm.titres),
    IF(_xlpm.r=0,"",_xlpm.r)
)</f>
        <v>#NAME?</v>
      </c>
      <c r="E32" t="e" vm="2">
        <f t="shared" ca="1" si="2"/>
        <v>#NAME?</v>
      </c>
      <c r="F32" t="str">
        <f>_xlfn.XLOOKUP('Fiche formation'!$C$8,SitesFormations[Site de formation principal],SitesFormations[Mail pour assiduité],"")</f>
        <v>cfa-ensuplr-um-fds@umontpellier.fr</v>
      </c>
      <c r="G32" t="s">
        <v>2019</v>
      </c>
      <c r="H32" t="e" vm="2">
        <f ca="1">_xlfn.TEXTJOIN(" ",TRUE,
'Fiche formation'!$C$18,
_xlfn.SWITCH('Fiche formation'!$C$18,"DNO","2A","DE AUDIO","3A",
_xlfn.SWITCH('Fiche formation'!$C$15,"DEUST","2A","DSCG","2A","MASTER","2A","BUT","3A","DCG","3A","LG","3A","LP","3A","INGE","3A",""))
)</f>
        <v>#NAME?</v>
      </c>
    </row>
    <row r="33" spans="1:8" x14ac:dyDescent="0.2">
      <c r="A33" s="1">
        <f t="shared" si="3"/>
        <v>46250</v>
      </c>
      <c r="B33" t="e" vm="2">
        <f t="shared" ca="1" si="0"/>
        <v>#NAME?</v>
      </c>
      <c r="C33" t="e" vm="2">
        <f t="shared" ca="1" si="1"/>
        <v>#NAME?</v>
      </c>
      <c r="D33" s="12" t="e" cm="1" vm="1">
        <f t="array" aca="1" ref="D33" ca="1">_xlfn.LET(
    _xlpm.d, A33,
    _xlpm.debut, DATE(2026,8,1),
    _xlpm.m, DATEDIF(_xlpm.debut, _xlpm.d, "m"),
    _xlpm.col, 1 + _xlpm.m*3,
    _xlpm.dates, INDEX('Calendrier 2026-2027'!$C$13:$BC$43,,_xlpm.col),
    _xlpm.titres, INDEX('Calendrier 2026-2027'!$D$13:$BD$43,,_xlpm.col),
    _xlpm.r, _xlfn.XLOOKUP(_xlpm.d, _xlpm.dates, _xlpm.titres),
    IF(_xlpm.r=0,"",_xlpm.r)
)</f>
        <v>#NAME?</v>
      </c>
      <c r="E33" t="e" vm="2">
        <f t="shared" ca="1" si="2"/>
        <v>#NAME?</v>
      </c>
      <c r="F33" t="str">
        <f>_xlfn.XLOOKUP('Fiche formation'!$C$8,SitesFormations[Site de formation principal],SitesFormations[Mail pour assiduité],"")</f>
        <v>cfa-ensuplr-um-fds@umontpellier.fr</v>
      </c>
      <c r="G33" t="s">
        <v>2019</v>
      </c>
      <c r="H33" t="e" vm="2">
        <f ca="1">_xlfn.TEXTJOIN(" ",TRUE,
'Fiche formation'!$C$18,
_xlfn.SWITCH('Fiche formation'!$C$18,"DNO","2A","DE AUDIO","3A",
_xlfn.SWITCH('Fiche formation'!$C$15,"DEUST","2A","DSCG","2A","MASTER","2A","BUT","3A","DCG","3A","LG","3A","LP","3A","INGE","3A",""))
)</f>
        <v>#NAME?</v>
      </c>
    </row>
    <row r="34" spans="1:8" x14ac:dyDescent="0.2">
      <c r="A34" s="1">
        <f t="shared" si="3"/>
        <v>46251</v>
      </c>
      <c r="B34" t="e" vm="2">
        <f t="shared" ca="1" si="0"/>
        <v>#NAME?</v>
      </c>
      <c r="C34" t="e" vm="2">
        <f t="shared" ca="1" si="1"/>
        <v>#NAME?</v>
      </c>
      <c r="D34" s="12" t="e" cm="1" vm="1">
        <f t="array" aca="1" ref="D34" ca="1">_xlfn.LET(
    _xlpm.d, A34,
    _xlpm.debut, DATE(2026,8,1),
    _xlpm.m, DATEDIF(_xlpm.debut, _xlpm.d, "m"),
    _xlpm.col, 1 + _xlpm.m*3,
    _xlpm.dates, INDEX('Calendrier 2026-2027'!$C$13:$BC$43,,_xlpm.col),
    _xlpm.titres, INDEX('Calendrier 2026-2027'!$D$13:$BD$43,,_xlpm.col),
    _xlpm.r, _xlfn.XLOOKUP(_xlpm.d, _xlpm.dates, _xlpm.titres),
    IF(_xlpm.r=0,"",_xlpm.r)
)</f>
        <v>#NAME?</v>
      </c>
      <c r="E34" t="e" vm="2">
        <f t="shared" ca="1" si="2"/>
        <v>#NAME?</v>
      </c>
      <c r="F34" t="str">
        <f>_xlfn.XLOOKUP('Fiche formation'!$C$8,SitesFormations[Site de formation principal],SitesFormations[Mail pour assiduité],"")</f>
        <v>cfa-ensuplr-um-fds@umontpellier.fr</v>
      </c>
      <c r="G34" t="s">
        <v>2019</v>
      </c>
      <c r="H34" t="e" vm="2">
        <f ca="1">_xlfn.TEXTJOIN(" ",TRUE,
'Fiche formation'!$C$18,
_xlfn.SWITCH('Fiche formation'!$C$18,"DNO","2A","DE AUDIO","3A",
_xlfn.SWITCH('Fiche formation'!$C$15,"DEUST","2A","DSCG","2A","MASTER","2A","BUT","3A","DCG","3A","LG","3A","LP","3A","INGE","3A",""))
)</f>
        <v>#NAME?</v>
      </c>
    </row>
    <row r="35" spans="1:8" x14ac:dyDescent="0.2">
      <c r="A35" s="1">
        <f t="shared" si="3"/>
        <v>46251</v>
      </c>
      <c r="B35" t="e" vm="2">
        <f t="shared" ca="1" si="0"/>
        <v>#NAME?</v>
      </c>
      <c r="C35" t="e" vm="2">
        <f t="shared" ca="1" si="1"/>
        <v>#NAME?</v>
      </c>
      <c r="D35" s="12" t="e" cm="1" vm="1">
        <f t="array" aca="1" ref="D35" ca="1">_xlfn.LET(
    _xlpm.d, A35,
    _xlpm.debut, DATE(2026,8,1),
    _xlpm.m, DATEDIF(_xlpm.debut, _xlpm.d, "m"),
    _xlpm.col, 1 + _xlpm.m*3,
    _xlpm.dates, INDEX('Calendrier 2026-2027'!$C$13:$BC$43,,_xlpm.col),
    _xlpm.titres, INDEX('Calendrier 2026-2027'!$D$13:$BD$43,,_xlpm.col),
    _xlpm.r, _xlfn.XLOOKUP(_xlpm.d, _xlpm.dates, _xlpm.titres),
    IF(_xlpm.r=0,"",_xlpm.r)
)</f>
        <v>#NAME?</v>
      </c>
      <c r="E35" t="e" vm="2">
        <f t="shared" ca="1" si="2"/>
        <v>#NAME?</v>
      </c>
      <c r="F35" t="str">
        <f>_xlfn.XLOOKUP('Fiche formation'!$C$8,SitesFormations[Site de formation principal],SitesFormations[Mail pour assiduité],"")</f>
        <v>cfa-ensuplr-um-fds@umontpellier.fr</v>
      </c>
      <c r="G35" t="s">
        <v>2019</v>
      </c>
      <c r="H35" t="e" vm="2">
        <f ca="1">_xlfn.TEXTJOIN(" ",TRUE,
'Fiche formation'!$C$18,
_xlfn.SWITCH('Fiche formation'!$C$18,"DNO","2A","DE AUDIO","3A",
_xlfn.SWITCH('Fiche formation'!$C$15,"DEUST","2A","DSCG","2A","MASTER","2A","BUT","3A","DCG","3A","LG","3A","LP","3A","INGE","3A",""))
)</f>
        <v>#NAME?</v>
      </c>
    </row>
    <row r="36" spans="1:8" x14ac:dyDescent="0.2">
      <c r="A36" s="1">
        <f t="shared" si="3"/>
        <v>46252</v>
      </c>
      <c r="B36" t="e" vm="2">
        <f t="shared" ca="1" si="0"/>
        <v>#NAME?</v>
      </c>
      <c r="C36" t="e" vm="2">
        <f t="shared" ca="1" si="1"/>
        <v>#NAME?</v>
      </c>
      <c r="D36" s="12" t="e" cm="1" vm="1">
        <f t="array" aca="1" ref="D36" ca="1">_xlfn.LET(
    _xlpm.d, A36,
    _xlpm.debut, DATE(2026,8,1),
    _xlpm.m, DATEDIF(_xlpm.debut, _xlpm.d, "m"),
    _xlpm.col, 1 + _xlpm.m*3,
    _xlpm.dates, INDEX('Calendrier 2026-2027'!$C$13:$BC$43,,_xlpm.col),
    _xlpm.titres, INDEX('Calendrier 2026-2027'!$D$13:$BD$43,,_xlpm.col),
    _xlpm.r, _xlfn.XLOOKUP(_xlpm.d, _xlpm.dates, _xlpm.titres),
    IF(_xlpm.r=0,"",_xlpm.r)
)</f>
        <v>#NAME?</v>
      </c>
      <c r="E36" t="e" vm="2">
        <f t="shared" ca="1" si="2"/>
        <v>#NAME?</v>
      </c>
      <c r="F36" t="str">
        <f>_xlfn.XLOOKUP('Fiche formation'!$C$8,SitesFormations[Site de formation principal],SitesFormations[Mail pour assiduité],"")</f>
        <v>cfa-ensuplr-um-fds@umontpellier.fr</v>
      </c>
      <c r="G36" t="s">
        <v>2019</v>
      </c>
      <c r="H36" t="e" vm="2">
        <f ca="1">_xlfn.TEXTJOIN(" ",TRUE,
'Fiche formation'!$C$18,
_xlfn.SWITCH('Fiche formation'!$C$18,"DNO","2A","DE AUDIO","3A",
_xlfn.SWITCH('Fiche formation'!$C$15,"DEUST","2A","DSCG","2A","MASTER","2A","BUT","3A","DCG","3A","LG","3A","LP","3A","INGE","3A",""))
)</f>
        <v>#NAME?</v>
      </c>
    </row>
    <row r="37" spans="1:8" x14ac:dyDescent="0.2">
      <c r="A37" s="1">
        <f t="shared" si="3"/>
        <v>46252</v>
      </c>
      <c r="B37" t="e" vm="2">
        <f t="shared" ca="1" si="0"/>
        <v>#NAME?</v>
      </c>
      <c r="C37" t="e" vm="2">
        <f t="shared" ca="1" si="1"/>
        <v>#NAME?</v>
      </c>
      <c r="D37" s="12" t="e" cm="1" vm="1">
        <f t="array" aca="1" ref="D37" ca="1">_xlfn.LET(
    _xlpm.d, A37,
    _xlpm.debut, DATE(2026,8,1),
    _xlpm.m, DATEDIF(_xlpm.debut, _xlpm.d, "m"),
    _xlpm.col, 1 + _xlpm.m*3,
    _xlpm.dates, INDEX('Calendrier 2026-2027'!$C$13:$BC$43,,_xlpm.col),
    _xlpm.titres, INDEX('Calendrier 2026-2027'!$D$13:$BD$43,,_xlpm.col),
    _xlpm.r, _xlfn.XLOOKUP(_xlpm.d, _xlpm.dates, _xlpm.titres),
    IF(_xlpm.r=0,"",_xlpm.r)
)</f>
        <v>#NAME?</v>
      </c>
      <c r="E37" t="e" vm="2">
        <f t="shared" ca="1" si="2"/>
        <v>#NAME?</v>
      </c>
      <c r="F37" t="str">
        <f>_xlfn.XLOOKUP('Fiche formation'!$C$8,SitesFormations[Site de formation principal],SitesFormations[Mail pour assiduité],"")</f>
        <v>cfa-ensuplr-um-fds@umontpellier.fr</v>
      </c>
      <c r="G37" t="s">
        <v>2019</v>
      </c>
      <c r="H37" t="e" vm="2">
        <f ca="1">_xlfn.TEXTJOIN(" ",TRUE,
'Fiche formation'!$C$18,
_xlfn.SWITCH('Fiche formation'!$C$18,"DNO","2A","DE AUDIO","3A",
_xlfn.SWITCH('Fiche formation'!$C$15,"DEUST","2A","DSCG","2A","MASTER","2A","BUT","3A","DCG","3A","LG","3A","LP","3A","INGE","3A",""))
)</f>
        <v>#NAME?</v>
      </c>
    </row>
    <row r="38" spans="1:8" x14ac:dyDescent="0.2">
      <c r="A38" s="1">
        <f t="shared" si="3"/>
        <v>46253</v>
      </c>
      <c r="B38" t="e" vm="2">
        <f t="shared" ca="1" si="0"/>
        <v>#NAME?</v>
      </c>
      <c r="C38" t="e" vm="2">
        <f t="shared" ca="1" si="1"/>
        <v>#NAME?</v>
      </c>
      <c r="D38" s="12" t="e" cm="1" vm="1">
        <f t="array" aca="1" ref="D38" ca="1">_xlfn.LET(
    _xlpm.d, A38,
    _xlpm.debut, DATE(2026,8,1),
    _xlpm.m, DATEDIF(_xlpm.debut, _xlpm.d, "m"),
    _xlpm.col, 1 + _xlpm.m*3,
    _xlpm.dates, INDEX('Calendrier 2026-2027'!$C$13:$BC$43,,_xlpm.col),
    _xlpm.titres, INDEX('Calendrier 2026-2027'!$D$13:$BD$43,,_xlpm.col),
    _xlpm.r, _xlfn.XLOOKUP(_xlpm.d, _xlpm.dates, _xlpm.titres),
    IF(_xlpm.r=0,"",_xlpm.r)
)</f>
        <v>#NAME?</v>
      </c>
      <c r="E38" t="e" vm="2">
        <f t="shared" ca="1" si="2"/>
        <v>#NAME?</v>
      </c>
      <c r="F38" t="str">
        <f>_xlfn.XLOOKUP('Fiche formation'!$C$8,SitesFormations[Site de formation principal],SitesFormations[Mail pour assiduité],"")</f>
        <v>cfa-ensuplr-um-fds@umontpellier.fr</v>
      </c>
      <c r="G38" t="s">
        <v>2019</v>
      </c>
      <c r="H38" t="e" vm="2">
        <f ca="1">_xlfn.TEXTJOIN(" ",TRUE,
'Fiche formation'!$C$18,
_xlfn.SWITCH('Fiche formation'!$C$18,"DNO","2A","DE AUDIO","3A",
_xlfn.SWITCH('Fiche formation'!$C$15,"DEUST","2A","DSCG","2A","MASTER","2A","BUT","3A","DCG","3A","LG","3A","LP","3A","INGE","3A",""))
)</f>
        <v>#NAME?</v>
      </c>
    </row>
    <row r="39" spans="1:8" x14ac:dyDescent="0.2">
      <c r="A39" s="1">
        <f t="shared" si="3"/>
        <v>46253</v>
      </c>
      <c r="B39" t="e" vm="2">
        <f t="shared" ca="1" si="0"/>
        <v>#NAME?</v>
      </c>
      <c r="C39" t="e" vm="2">
        <f t="shared" ca="1" si="1"/>
        <v>#NAME?</v>
      </c>
      <c r="D39" s="12" t="e" cm="1" vm="1">
        <f t="array" aca="1" ref="D39" ca="1">_xlfn.LET(
    _xlpm.d, A39,
    _xlpm.debut, DATE(2026,8,1),
    _xlpm.m, DATEDIF(_xlpm.debut, _xlpm.d, "m"),
    _xlpm.col, 1 + _xlpm.m*3,
    _xlpm.dates, INDEX('Calendrier 2026-2027'!$C$13:$BC$43,,_xlpm.col),
    _xlpm.titres, INDEX('Calendrier 2026-2027'!$D$13:$BD$43,,_xlpm.col),
    _xlpm.r, _xlfn.XLOOKUP(_xlpm.d, _xlpm.dates, _xlpm.titres),
    IF(_xlpm.r=0,"",_xlpm.r)
)</f>
        <v>#NAME?</v>
      </c>
      <c r="E39" t="e" vm="2">
        <f t="shared" ca="1" si="2"/>
        <v>#NAME?</v>
      </c>
      <c r="F39" t="str">
        <f>_xlfn.XLOOKUP('Fiche formation'!$C$8,SitesFormations[Site de formation principal],SitesFormations[Mail pour assiduité],"")</f>
        <v>cfa-ensuplr-um-fds@umontpellier.fr</v>
      </c>
      <c r="G39" t="s">
        <v>2019</v>
      </c>
      <c r="H39" t="e" vm="2">
        <f ca="1">_xlfn.TEXTJOIN(" ",TRUE,
'Fiche formation'!$C$18,
_xlfn.SWITCH('Fiche formation'!$C$18,"DNO","2A","DE AUDIO","3A",
_xlfn.SWITCH('Fiche formation'!$C$15,"DEUST","2A","DSCG","2A","MASTER","2A","BUT","3A","DCG","3A","LG","3A","LP","3A","INGE","3A",""))
)</f>
        <v>#NAME?</v>
      </c>
    </row>
    <row r="40" spans="1:8" x14ac:dyDescent="0.2">
      <c r="A40" s="1">
        <f t="shared" si="3"/>
        <v>46254</v>
      </c>
      <c r="B40" t="e" vm="2">
        <f t="shared" ca="1" si="0"/>
        <v>#NAME?</v>
      </c>
      <c r="C40" t="e" vm="2">
        <f t="shared" ca="1" si="1"/>
        <v>#NAME?</v>
      </c>
      <c r="D40" s="12" t="e" cm="1" vm="1">
        <f t="array" aca="1" ref="D40" ca="1">_xlfn.LET(
    _xlpm.d, A40,
    _xlpm.debut, DATE(2026,8,1),
    _xlpm.m, DATEDIF(_xlpm.debut, _xlpm.d, "m"),
    _xlpm.col, 1 + _xlpm.m*3,
    _xlpm.dates, INDEX('Calendrier 2026-2027'!$C$13:$BC$43,,_xlpm.col),
    _xlpm.titres, INDEX('Calendrier 2026-2027'!$D$13:$BD$43,,_xlpm.col),
    _xlpm.r, _xlfn.XLOOKUP(_xlpm.d, _xlpm.dates, _xlpm.titres),
    IF(_xlpm.r=0,"",_xlpm.r)
)</f>
        <v>#NAME?</v>
      </c>
      <c r="E40" t="e" vm="2">
        <f t="shared" ca="1" si="2"/>
        <v>#NAME?</v>
      </c>
      <c r="F40" t="str">
        <f>_xlfn.XLOOKUP('Fiche formation'!$C$8,SitesFormations[Site de formation principal],SitesFormations[Mail pour assiduité],"")</f>
        <v>cfa-ensuplr-um-fds@umontpellier.fr</v>
      </c>
      <c r="G40" t="s">
        <v>2019</v>
      </c>
      <c r="H40" t="e" vm="2">
        <f ca="1">_xlfn.TEXTJOIN(" ",TRUE,
'Fiche formation'!$C$18,
_xlfn.SWITCH('Fiche formation'!$C$18,"DNO","2A","DE AUDIO","3A",
_xlfn.SWITCH('Fiche formation'!$C$15,"DEUST","2A","DSCG","2A","MASTER","2A","BUT","3A","DCG","3A","LG","3A","LP","3A","INGE","3A",""))
)</f>
        <v>#NAME?</v>
      </c>
    </row>
    <row r="41" spans="1:8" x14ac:dyDescent="0.2">
      <c r="A41" s="1">
        <f t="shared" si="3"/>
        <v>46254</v>
      </c>
      <c r="B41" t="e" vm="2">
        <f t="shared" ca="1" si="0"/>
        <v>#NAME?</v>
      </c>
      <c r="C41" t="e" vm="2">
        <f t="shared" ca="1" si="1"/>
        <v>#NAME?</v>
      </c>
      <c r="D41" s="12" t="e" cm="1" vm="1">
        <f t="array" aca="1" ref="D41" ca="1">_xlfn.LET(
    _xlpm.d, A41,
    _xlpm.debut, DATE(2026,8,1),
    _xlpm.m, DATEDIF(_xlpm.debut, _xlpm.d, "m"),
    _xlpm.col, 1 + _xlpm.m*3,
    _xlpm.dates, INDEX('Calendrier 2026-2027'!$C$13:$BC$43,,_xlpm.col),
    _xlpm.titres, INDEX('Calendrier 2026-2027'!$D$13:$BD$43,,_xlpm.col),
    _xlpm.r, _xlfn.XLOOKUP(_xlpm.d, _xlpm.dates, _xlpm.titres),
    IF(_xlpm.r=0,"",_xlpm.r)
)</f>
        <v>#NAME?</v>
      </c>
      <c r="E41" t="e" vm="2">
        <f t="shared" ca="1" si="2"/>
        <v>#NAME?</v>
      </c>
      <c r="F41" t="str">
        <f>_xlfn.XLOOKUP('Fiche formation'!$C$8,SitesFormations[Site de formation principal],SitesFormations[Mail pour assiduité],"")</f>
        <v>cfa-ensuplr-um-fds@umontpellier.fr</v>
      </c>
      <c r="G41" t="s">
        <v>2019</v>
      </c>
      <c r="H41" t="e" vm="2">
        <f ca="1">_xlfn.TEXTJOIN(" ",TRUE,
'Fiche formation'!$C$18,
_xlfn.SWITCH('Fiche formation'!$C$18,"DNO","2A","DE AUDIO","3A",
_xlfn.SWITCH('Fiche formation'!$C$15,"DEUST","2A","DSCG","2A","MASTER","2A","BUT","3A","DCG","3A","LG","3A","LP","3A","INGE","3A",""))
)</f>
        <v>#NAME?</v>
      </c>
    </row>
    <row r="42" spans="1:8" x14ac:dyDescent="0.2">
      <c r="A42" s="1">
        <f t="shared" si="3"/>
        <v>46255</v>
      </c>
      <c r="B42" t="e" vm="2">
        <f t="shared" ca="1" si="0"/>
        <v>#NAME?</v>
      </c>
      <c r="C42" t="e" vm="2">
        <f t="shared" ca="1" si="1"/>
        <v>#NAME?</v>
      </c>
      <c r="D42" s="12" t="e" cm="1" vm="1">
        <f t="array" aca="1" ref="D42" ca="1">_xlfn.LET(
    _xlpm.d, A42,
    _xlpm.debut, DATE(2026,8,1),
    _xlpm.m, DATEDIF(_xlpm.debut, _xlpm.d, "m"),
    _xlpm.col, 1 + _xlpm.m*3,
    _xlpm.dates, INDEX('Calendrier 2026-2027'!$C$13:$BC$43,,_xlpm.col),
    _xlpm.titres, INDEX('Calendrier 2026-2027'!$D$13:$BD$43,,_xlpm.col),
    _xlpm.r, _xlfn.XLOOKUP(_xlpm.d, _xlpm.dates, _xlpm.titres),
    IF(_xlpm.r=0,"",_xlpm.r)
)</f>
        <v>#NAME?</v>
      </c>
      <c r="E42" t="e" vm="2">
        <f t="shared" ca="1" si="2"/>
        <v>#NAME?</v>
      </c>
      <c r="F42" t="str">
        <f>_xlfn.XLOOKUP('Fiche formation'!$C$8,SitesFormations[Site de formation principal],SitesFormations[Mail pour assiduité],"")</f>
        <v>cfa-ensuplr-um-fds@umontpellier.fr</v>
      </c>
      <c r="G42" t="s">
        <v>2019</v>
      </c>
      <c r="H42" t="e" vm="2">
        <f ca="1">_xlfn.TEXTJOIN(" ",TRUE,
'Fiche formation'!$C$18,
_xlfn.SWITCH('Fiche formation'!$C$18,"DNO","2A","DE AUDIO","3A",
_xlfn.SWITCH('Fiche formation'!$C$15,"DEUST","2A","DSCG","2A","MASTER","2A","BUT","3A","DCG","3A","LG","3A","LP","3A","INGE","3A",""))
)</f>
        <v>#NAME?</v>
      </c>
    </row>
    <row r="43" spans="1:8" x14ac:dyDescent="0.2">
      <c r="A43" s="1">
        <f t="shared" si="3"/>
        <v>46255</v>
      </c>
      <c r="B43" t="e" vm="2">
        <f t="shared" ca="1" si="0"/>
        <v>#NAME?</v>
      </c>
      <c r="C43" t="e" vm="2">
        <f t="shared" ca="1" si="1"/>
        <v>#NAME?</v>
      </c>
      <c r="D43" s="12" t="e" cm="1" vm="1">
        <f t="array" aca="1" ref="D43" ca="1">_xlfn.LET(
    _xlpm.d, A43,
    _xlpm.debut, DATE(2026,8,1),
    _xlpm.m, DATEDIF(_xlpm.debut, _xlpm.d, "m"),
    _xlpm.col, 1 + _xlpm.m*3,
    _xlpm.dates, INDEX('Calendrier 2026-2027'!$C$13:$BC$43,,_xlpm.col),
    _xlpm.titres, INDEX('Calendrier 2026-2027'!$D$13:$BD$43,,_xlpm.col),
    _xlpm.r, _xlfn.XLOOKUP(_xlpm.d, _xlpm.dates, _xlpm.titres),
    IF(_xlpm.r=0,"",_xlpm.r)
)</f>
        <v>#NAME?</v>
      </c>
      <c r="E43" t="e" vm="2">
        <f t="shared" ca="1" si="2"/>
        <v>#NAME?</v>
      </c>
      <c r="F43" t="str">
        <f>_xlfn.XLOOKUP('Fiche formation'!$C$8,SitesFormations[Site de formation principal],SitesFormations[Mail pour assiduité],"")</f>
        <v>cfa-ensuplr-um-fds@umontpellier.fr</v>
      </c>
      <c r="G43" t="s">
        <v>2019</v>
      </c>
      <c r="H43" t="e" vm="2">
        <f ca="1">_xlfn.TEXTJOIN(" ",TRUE,
'Fiche formation'!$C$18,
_xlfn.SWITCH('Fiche formation'!$C$18,"DNO","2A","DE AUDIO","3A",
_xlfn.SWITCH('Fiche formation'!$C$15,"DEUST","2A","DSCG","2A","MASTER","2A","BUT","3A","DCG","3A","LG","3A","LP","3A","INGE","3A",""))
)</f>
        <v>#NAME?</v>
      </c>
    </row>
    <row r="44" spans="1:8" x14ac:dyDescent="0.2">
      <c r="A44" s="1">
        <f t="shared" si="3"/>
        <v>46256</v>
      </c>
      <c r="B44" t="e" vm="2">
        <f t="shared" ca="1" si="0"/>
        <v>#NAME?</v>
      </c>
      <c r="C44" t="e" vm="2">
        <f t="shared" ca="1" si="1"/>
        <v>#NAME?</v>
      </c>
      <c r="D44" s="12" t="e" cm="1" vm="1">
        <f t="array" aca="1" ref="D44" ca="1">_xlfn.LET(
    _xlpm.d, A44,
    _xlpm.debut, DATE(2026,8,1),
    _xlpm.m, DATEDIF(_xlpm.debut, _xlpm.d, "m"),
    _xlpm.col, 1 + _xlpm.m*3,
    _xlpm.dates, INDEX('Calendrier 2026-2027'!$C$13:$BC$43,,_xlpm.col),
    _xlpm.titres, INDEX('Calendrier 2026-2027'!$D$13:$BD$43,,_xlpm.col),
    _xlpm.r, _xlfn.XLOOKUP(_xlpm.d, _xlpm.dates, _xlpm.titres),
    IF(_xlpm.r=0,"",_xlpm.r)
)</f>
        <v>#NAME?</v>
      </c>
      <c r="E44" t="e" vm="2">
        <f t="shared" ca="1" si="2"/>
        <v>#NAME?</v>
      </c>
      <c r="F44" t="str">
        <f>_xlfn.XLOOKUP('Fiche formation'!$C$8,SitesFormations[Site de formation principal],SitesFormations[Mail pour assiduité],"")</f>
        <v>cfa-ensuplr-um-fds@umontpellier.fr</v>
      </c>
      <c r="G44" t="s">
        <v>2019</v>
      </c>
      <c r="H44" t="e" vm="2">
        <f ca="1">_xlfn.TEXTJOIN(" ",TRUE,
'Fiche formation'!$C$18,
_xlfn.SWITCH('Fiche formation'!$C$18,"DNO","2A","DE AUDIO","3A",
_xlfn.SWITCH('Fiche formation'!$C$15,"DEUST","2A","DSCG","2A","MASTER","2A","BUT","3A","DCG","3A","LG","3A","LP","3A","INGE","3A",""))
)</f>
        <v>#NAME?</v>
      </c>
    </row>
    <row r="45" spans="1:8" x14ac:dyDescent="0.2">
      <c r="A45" s="1">
        <f t="shared" si="3"/>
        <v>46256</v>
      </c>
      <c r="B45" t="e" vm="2">
        <f t="shared" ca="1" si="0"/>
        <v>#NAME?</v>
      </c>
      <c r="C45" t="e" vm="2">
        <f t="shared" ca="1" si="1"/>
        <v>#NAME?</v>
      </c>
      <c r="D45" s="12" t="e" cm="1" vm="1">
        <f t="array" aca="1" ref="D45" ca="1">_xlfn.LET(
    _xlpm.d, A45,
    _xlpm.debut, DATE(2026,8,1),
    _xlpm.m, DATEDIF(_xlpm.debut, _xlpm.d, "m"),
    _xlpm.col, 1 + _xlpm.m*3,
    _xlpm.dates, INDEX('Calendrier 2026-2027'!$C$13:$BC$43,,_xlpm.col),
    _xlpm.titres, INDEX('Calendrier 2026-2027'!$D$13:$BD$43,,_xlpm.col),
    _xlpm.r, _xlfn.XLOOKUP(_xlpm.d, _xlpm.dates, _xlpm.titres),
    IF(_xlpm.r=0,"",_xlpm.r)
)</f>
        <v>#NAME?</v>
      </c>
      <c r="E45" t="e" vm="2">
        <f t="shared" ca="1" si="2"/>
        <v>#NAME?</v>
      </c>
      <c r="F45" t="str">
        <f>_xlfn.XLOOKUP('Fiche formation'!$C$8,SitesFormations[Site de formation principal],SitesFormations[Mail pour assiduité],"")</f>
        <v>cfa-ensuplr-um-fds@umontpellier.fr</v>
      </c>
      <c r="G45" t="s">
        <v>2019</v>
      </c>
      <c r="H45" t="e" vm="2">
        <f ca="1">_xlfn.TEXTJOIN(" ",TRUE,
'Fiche formation'!$C$18,
_xlfn.SWITCH('Fiche formation'!$C$18,"DNO","2A","DE AUDIO","3A",
_xlfn.SWITCH('Fiche formation'!$C$15,"DEUST","2A","DSCG","2A","MASTER","2A","BUT","3A","DCG","3A","LG","3A","LP","3A","INGE","3A",""))
)</f>
        <v>#NAME?</v>
      </c>
    </row>
    <row r="46" spans="1:8" x14ac:dyDescent="0.2">
      <c r="A46" s="1">
        <f t="shared" si="3"/>
        <v>46257</v>
      </c>
      <c r="B46" t="e" vm="2">
        <f t="shared" ca="1" si="0"/>
        <v>#NAME?</v>
      </c>
      <c r="C46" t="e" vm="2">
        <f t="shared" ca="1" si="1"/>
        <v>#NAME?</v>
      </c>
      <c r="D46" s="12" t="e" cm="1" vm="1">
        <f t="array" aca="1" ref="D46" ca="1">_xlfn.LET(
    _xlpm.d, A46,
    _xlpm.debut, DATE(2026,8,1),
    _xlpm.m, DATEDIF(_xlpm.debut, _xlpm.d, "m"),
    _xlpm.col, 1 + _xlpm.m*3,
    _xlpm.dates, INDEX('Calendrier 2026-2027'!$C$13:$BC$43,,_xlpm.col),
    _xlpm.titres, INDEX('Calendrier 2026-2027'!$D$13:$BD$43,,_xlpm.col),
    _xlpm.r, _xlfn.XLOOKUP(_xlpm.d, _xlpm.dates, _xlpm.titres),
    IF(_xlpm.r=0,"",_xlpm.r)
)</f>
        <v>#NAME?</v>
      </c>
      <c r="E46" t="e" vm="2">
        <f t="shared" ca="1" si="2"/>
        <v>#NAME?</v>
      </c>
      <c r="F46" t="str">
        <f>_xlfn.XLOOKUP('Fiche formation'!$C$8,SitesFormations[Site de formation principal],SitesFormations[Mail pour assiduité],"")</f>
        <v>cfa-ensuplr-um-fds@umontpellier.fr</v>
      </c>
      <c r="G46" t="s">
        <v>2019</v>
      </c>
      <c r="H46" t="e" vm="2">
        <f ca="1">_xlfn.TEXTJOIN(" ",TRUE,
'Fiche formation'!$C$18,
_xlfn.SWITCH('Fiche formation'!$C$18,"DNO","2A","DE AUDIO","3A",
_xlfn.SWITCH('Fiche formation'!$C$15,"DEUST","2A","DSCG","2A","MASTER","2A","BUT","3A","DCG","3A","LG","3A","LP","3A","INGE","3A",""))
)</f>
        <v>#NAME?</v>
      </c>
    </row>
    <row r="47" spans="1:8" x14ac:dyDescent="0.2">
      <c r="A47" s="1">
        <f t="shared" si="3"/>
        <v>46257</v>
      </c>
      <c r="B47" t="e" vm="2">
        <f t="shared" ca="1" si="0"/>
        <v>#NAME?</v>
      </c>
      <c r="C47" t="e" vm="2">
        <f t="shared" ca="1" si="1"/>
        <v>#NAME?</v>
      </c>
      <c r="D47" s="12" t="e" cm="1" vm="1">
        <f t="array" aca="1" ref="D47" ca="1">_xlfn.LET(
    _xlpm.d, A47,
    _xlpm.debut, DATE(2026,8,1),
    _xlpm.m, DATEDIF(_xlpm.debut, _xlpm.d, "m"),
    _xlpm.col, 1 + _xlpm.m*3,
    _xlpm.dates, INDEX('Calendrier 2026-2027'!$C$13:$BC$43,,_xlpm.col),
    _xlpm.titres, INDEX('Calendrier 2026-2027'!$D$13:$BD$43,,_xlpm.col),
    _xlpm.r, _xlfn.XLOOKUP(_xlpm.d, _xlpm.dates, _xlpm.titres),
    IF(_xlpm.r=0,"",_xlpm.r)
)</f>
        <v>#NAME?</v>
      </c>
      <c r="E47" t="e" vm="2">
        <f t="shared" ca="1" si="2"/>
        <v>#NAME?</v>
      </c>
      <c r="F47" t="str">
        <f>_xlfn.XLOOKUP('Fiche formation'!$C$8,SitesFormations[Site de formation principal],SitesFormations[Mail pour assiduité],"")</f>
        <v>cfa-ensuplr-um-fds@umontpellier.fr</v>
      </c>
      <c r="G47" t="s">
        <v>2019</v>
      </c>
      <c r="H47" t="e" vm="2">
        <f ca="1">_xlfn.TEXTJOIN(" ",TRUE,
'Fiche formation'!$C$18,
_xlfn.SWITCH('Fiche formation'!$C$18,"DNO","2A","DE AUDIO","3A",
_xlfn.SWITCH('Fiche formation'!$C$15,"DEUST","2A","DSCG","2A","MASTER","2A","BUT","3A","DCG","3A","LG","3A","LP","3A","INGE","3A",""))
)</f>
        <v>#NAME?</v>
      </c>
    </row>
    <row r="48" spans="1:8" x14ac:dyDescent="0.2">
      <c r="A48" s="1">
        <f t="shared" si="3"/>
        <v>46258</v>
      </c>
      <c r="B48" t="e" vm="2">
        <f t="shared" ca="1" si="0"/>
        <v>#NAME?</v>
      </c>
      <c r="C48" t="e" vm="2">
        <f t="shared" ca="1" si="1"/>
        <v>#NAME?</v>
      </c>
      <c r="D48" s="12" t="e" cm="1" vm="1">
        <f t="array" aca="1" ref="D48" ca="1">_xlfn.LET(
    _xlpm.d, A48,
    _xlpm.debut, DATE(2026,8,1),
    _xlpm.m, DATEDIF(_xlpm.debut, _xlpm.d, "m"),
    _xlpm.col, 1 + _xlpm.m*3,
    _xlpm.dates, INDEX('Calendrier 2026-2027'!$C$13:$BC$43,,_xlpm.col),
    _xlpm.titres, INDEX('Calendrier 2026-2027'!$D$13:$BD$43,,_xlpm.col),
    _xlpm.r, _xlfn.XLOOKUP(_xlpm.d, _xlpm.dates, _xlpm.titres),
    IF(_xlpm.r=0,"",_xlpm.r)
)</f>
        <v>#NAME?</v>
      </c>
      <c r="E48" t="e" vm="2">
        <f t="shared" ca="1" si="2"/>
        <v>#NAME?</v>
      </c>
      <c r="F48" t="str">
        <f>_xlfn.XLOOKUP('Fiche formation'!$C$8,SitesFormations[Site de formation principal],SitesFormations[Mail pour assiduité],"")</f>
        <v>cfa-ensuplr-um-fds@umontpellier.fr</v>
      </c>
      <c r="G48" t="s">
        <v>2019</v>
      </c>
      <c r="H48" t="e" vm="2">
        <f ca="1">_xlfn.TEXTJOIN(" ",TRUE,
'Fiche formation'!$C$18,
_xlfn.SWITCH('Fiche formation'!$C$18,"DNO","2A","DE AUDIO","3A",
_xlfn.SWITCH('Fiche formation'!$C$15,"DEUST","2A","DSCG","2A","MASTER","2A","BUT","3A","DCG","3A","LG","3A","LP","3A","INGE","3A",""))
)</f>
        <v>#NAME?</v>
      </c>
    </row>
    <row r="49" spans="1:8" x14ac:dyDescent="0.2">
      <c r="A49" s="1">
        <f t="shared" si="3"/>
        <v>46258</v>
      </c>
      <c r="B49" t="e" vm="2">
        <f t="shared" ca="1" si="0"/>
        <v>#NAME?</v>
      </c>
      <c r="C49" t="e" vm="2">
        <f t="shared" ca="1" si="1"/>
        <v>#NAME?</v>
      </c>
      <c r="D49" s="12" t="e" cm="1" vm="1">
        <f t="array" aca="1" ref="D49" ca="1">_xlfn.LET(
    _xlpm.d, A49,
    _xlpm.debut, DATE(2026,8,1),
    _xlpm.m, DATEDIF(_xlpm.debut, _xlpm.d, "m"),
    _xlpm.col, 1 + _xlpm.m*3,
    _xlpm.dates, INDEX('Calendrier 2026-2027'!$C$13:$BC$43,,_xlpm.col),
    _xlpm.titres, INDEX('Calendrier 2026-2027'!$D$13:$BD$43,,_xlpm.col),
    _xlpm.r, _xlfn.XLOOKUP(_xlpm.d, _xlpm.dates, _xlpm.titres),
    IF(_xlpm.r=0,"",_xlpm.r)
)</f>
        <v>#NAME?</v>
      </c>
      <c r="E49" t="e" vm="2">
        <f t="shared" ca="1" si="2"/>
        <v>#NAME?</v>
      </c>
      <c r="F49" t="str">
        <f>_xlfn.XLOOKUP('Fiche formation'!$C$8,SitesFormations[Site de formation principal],SitesFormations[Mail pour assiduité],"")</f>
        <v>cfa-ensuplr-um-fds@umontpellier.fr</v>
      </c>
      <c r="G49" t="s">
        <v>2019</v>
      </c>
      <c r="H49" t="e" vm="2">
        <f ca="1">_xlfn.TEXTJOIN(" ",TRUE,
'Fiche formation'!$C$18,
_xlfn.SWITCH('Fiche formation'!$C$18,"DNO","2A","DE AUDIO","3A",
_xlfn.SWITCH('Fiche formation'!$C$15,"DEUST","2A","DSCG","2A","MASTER","2A","BUT","3A","DCG","3A","LG","3A","LP","3A","INGE","3A",""))
)</f>
        <v>#NAME?</v>
      </c>
    </row>
    <row r="50" spans="1:8" x14ac:dyDescent="0.2">
      <c r="A50" s="1">
        <f t="shared" si="3"/>
        <v>46259</v>
      </c>
      <c r="B50" t="e" vm="2">
        <f t="shared" ca="1" si="0"/>
        <v>#NAME?</v>
      </c>
      <c r="C50" t="e" vm="2">
        <f t="shared" ca="1" si="1"/>
        <v>#NAME?</v>
      </c>
      <c r="D50" s="12" t="e" cm="1" vm="1">
        <f t="array" aca="1" ref="D50" ca="1">_xlfn.LET(
    _xlpm.d, A50,
    _xlpm.debut, DATE(2026,8,1),
    _xlpm.m, DATEDIF(_xlpm.debut, _xlpm.d, "m"),
    _xlpm.col, 1 + _xlpm.m*3,
    _xlpm.dates, INDEX('Calendrier 2026-2027'!$C$13:$BC$43,,_xlpm.col),
    _xlpm.titres, INDEX('Calendrier 2026-2027'!$D$13:$BD$43,,_xlpm.col),
    _xlpm.r, _xlfn.XLOOKUP(_xlpm.d, _xlpm.dates, _xlpm.titres),
    IF(_xlpm.r=0,"",_xlpm.r)
)</f>
        <v>#NAME?</v>
      </c>
      <c r="E50" t="e" vm="2">
        <f t="shared" ca="1" si="2"/>
        <v>#NAME?</v>
      </c>
      <c r="F50" t="str">
        <f>_xlfn.XLOOKUP('Fiche formation'!$C$8,SitesFormations[Site de formation principal],SitesFormations[Mail pour assiduité],"")</f>
        <v>cfa-ensuplr-um-fds@umontpellier.fr</v>
      </c>
      <c r="G50" t="s">
        <v>2019</v>
      </c>
      <c r="H50" t="e" vm="2">
        <f ca="1">_xlfn.TEXTJOIN(" ",TRUE,
'Fiche formation'!$C$18,
_xlfn.SWITCH('Fiche formation'!$C$18,"DNO","2A","DE AUDIO","3A",
_xlfn.SWITCH('Fiche formation'!$C$15,"DEUST","2A","DSCG","2A","MASTER","2A","BUT","3A","DCG","3A","LG","3A","LP","3A","INGE","3A",""))
)</f>
        <v>#NAME?</v>
      </c>
    </row>
    <row r="51" spans="1:8" x14ac:dyDescent="0.2">
      <c r="A51" s="1">
        <f t="shared" si="3"/>
        <v>46259</v>
      </c>
      <c r="B51" t="e" vm="2">
        <f t="shared" ca="1" si="0"/>
        <v>#NAME?</v>
      </c>
      <c r="C51" t="e" vm="2">
        <f t="shared" ca="1" si="1"/>
        <v>#NAME?</v>
      </c>
      <c r="D51" s="12" t="e" cm="1" vm="1">
        <f t="array" aca="1" ref="D51" ca="1">_xlfn.LET(
    _xlpm.d, A51,
    _xlpm.debut, DATE(2026,8,1),
    _xlpm.m, DATEDIF(_xlpm.debut, _xlpm.d, "m"),
    _xlpm.col, 1 + _xlpm.m*3,
    _xlpm.dates, INDEX('Calendrier 2026-2027'!$C$13:$BC$43,,_xlpm.col),
    _xlpm.titres, INDEX('Calendrier 2026-2027'!$D$13:$BD$43,,_xlpm.col),
    _xlpm.r, _xlfn.XLOOKUP(_xlpm.d, _xlpm.dates, _xlpm.titres),
    IF(_xlpm.r=0,"",_xlpm.r)
)</f>
        <v>#NAME?</v>
      </c>
      <c r="E51" t="e" vm="2">
        <f t="shared" ca="1" si="2"/>
        <v>#NAME?</v>
      </c>
      <c r="F51" t="str">
        <f>_xlfn.XLOOKUP('Fiche formation'!$C$8,SitesFormations[Site de formation principal],SitesFormations[Mail pour assiduité],"")</f>
        <v>cfa-ensuplr-um-fds@umontpellier.fr</v>
      </c>
      <c r="G51" t="s">
        <v>2019</v>
      </c>
      <c r="H51" t="e" vm="2">
        <f ca="1">_xlfn.TEXTJOIN(" ",TRUE,
'Fiche formation'!$C$18,
_xlfn.SWITCH('Fiche formation'!$C$18,"DNO","2A","DE AUDIO","3A",
_xlfn.SWITCH('Fiche formation'!$C$15,"DEUST","2A","DSCG","2A","MASTER","2A","BUT","3A","DCG","3A","LG","3A","LP","3A","INGE","3A",""))
)</f>
        <v>#NAME?</v>
      </c>
    </row>
    <row r="52" spans="1:8" x14ac:dyDescent="0.2">
      <c r="A52" s="1">
        <f t="shared" si="3"/>
        <v>46260</v>
      </c>
      <c r="B52" t="e" vm="2">
        <f t="shared" ca="1" si="0"/>
        <v>#NAME?</v>
      </c>
      <c r="C52" t="e" vm="2">
        <f t="shared" ca="1" si="1"/>
        <v>#NAME?</v>
      </c>
      <c r="D52" s="12" t="e" cm="1" vm="1">
        <f t="array" aca="1" ref="D52" ca="1">_xlfn.LET(
    _xlpm.d, A52,
    _xlpm.debut, DATE(2026,8,1),
    _xlpm.m, DATEDIF(_xlpm.debut, _xlpm.d, "m"),
    _xlpm.col, 1 + _xlpm.m*3,
    _xlpm.dates, INDEX('Calendrier 2026-2027'!$C$13:$BC$43,,_xlpm.col),
    _xlpm.titres, INDEX('Calendrier 2026-2027'!$D$13:$BD$43,,_xlpm.col),
    _xlpm.r, _xlfn.XLOOKUP(_xlpm.d, _xlpm.dates, _xlpm.titres),
    IF(_xlpm.r=0,"",_xlpm.r)
)</f>
        <v>#NAME?</v>
      </c>
      <c r="E52" t="e" vm="2">
        <f t="shared" ca="1" si="2"/>
        <v>#NAME?</v>
      </c>
      <c r="F52" t="str">
        <f>_xlfn.XLOOKUP('Fiche formation'!$C$8,SitesFormations[Site de formation principal],SitesFormations[Mail pour assiduité],"")</f>
        <v>cfa-ensuplr-um-fds@umontpellier.fr</v>
      </c>
      <c r="G52" t="s">
        <v>2019</v>
      </c>
      <c r="H52" t="e" vm="2">
        <f ca="1">_xlfn.TEXTJOIN(" ",TRUE,
'Fiche formation'!$C$18,
_xlfn.SWITCH('Fiche formation'!$C$18,"DNO","2A","DE AUDIO","3A",
_xlfn.SWITCH('Fiche formation'!$C$15,"DEUST","2A","DSCG","2A","MASTER","2A","BUT","3A","DCG","3A","LG","3A","LP","3A","INGE","3A",""))
)</f>
        <v>#NAME?</v>
      </c>
    </row>
    <row r="53" spans="1:8" x14ac:dyDescent="0.2">
      <c r="A53" s="1">
        <f t="shared" si="3"/>
        <v>46260</v>
      </c>
      <c r="B53" t="e" vm="2">
        <f t="shared" ca="1" si="0"/>
        <v>#NAME?</v>
      </c>
      <c r="C53" t="e" vm="2">
        <f t="shared" ca="1" si="1"/>
        <v>#NAME?</v>
      </c>
      <c r="D53" s="12" t="e" cm="1" vm="1">
        <f t="array" aca="1" ref="D53" ca="1">_xlfn.LET(
    _xlpm.d, A53,
    _xlpm.debut, DATE(2026,8,1),
    _xlpm.m, DATEDIF(_xlpm.debut, _xlpm.d, "m"),
    _xlpm.col, 1 + _xlpm.m*3,
    _xlpm.dates, INDEX('Calendrier 2026-2027'!$C$13:$BC$43,,_xlpm.col),
    _xlpm.titres, INDEX('Calendrier 2026-2027'!$D$13:$BD$43,,_xlpm.col),
    _xlpm.r, _xlfn.XLOOKUP(_xlpm.d, _xlpm.dates, _xlpm.titres),
    IF(_xlpm.r=0,"",_xlpm.r)
)</f>
        <v>#NAME?</v>
      </c>
      <c r="E53" t="e" vm="2">
        <f t="shared" ca="1" si="2"/>
        <v>#NAME?</v>
      </c>
      <c r="F53" t="str">
        <f>_xlfn.XLOOKUP('Fiche formation'!$C$8,SitesFormations[Site de formation principal],SitesFormations[Mail pour assiduité],"")</f>
        <v>cfa-ensuplr-um-fds@umontpellier.fr</v>
      </c>
      <c r="G53" t="s">
        <v>2019</v>
      </c>
      <c r="H53" t="e" vm="2">
        <f ca="1">_xlfn.TEXTJOIN(" ",TRUE,
'Fiche formation'!$C$18,
_xlfn.SWITCH('Fiche formation'!$C$18,"DNO","2A","DE AUDIO","3A",
_xlfn.SWITCH('Fiche formation'!$C$15,"DEUST","2A","DSCG","2A","MASTER","2A","BUT","3A","DCG","3A","LG","3A","LP","3A","INGE","3A",""))
)</f>
        <v>#NAME?</v>
      </c>
    </row>
    <row r="54" spans="1:8" x14ac:dyDescent="0.2">
      <c r="A54" s="1">
        <f t="shared" si="3"/>
        <v>46261</v>
      </c>
      <c r="B54" t="e" vm="2">
        <f t="shared" ca="1" si="0"/>
        <v>#NAME?</v>
      </c>
      <c r="C54" t="e" vm="2">
        <f t="shared" ca="1" si="1"/>
        <v>#NAME?</v>
      </c>
      <c r="D54" s="12" t="e" cm="1" vm="1">
        <f t="array" aca="1" ref="D54" ca="1">_xlfn.LET(
    _xlpm.d, A54,
    _xlpm.debut, DATE(2026,8,1),
    _xlpm.m, DATEDIF(_xlpm.debut, _xlpm.d, "m"),
    _xlpm.col, 1 + _xlpm.m*3,
    _xlpm.dates, INDEX('Calendrier 2026-2027'!$C$13:$BC$43,,_xlpm.col),
    _xlpm.titres, INDEX('Calendrier 2026-2027'!$D$13:$BD$43,,_xlpm.col),
    _xlpm.r, _xlfn.XLOOKUP(_xlpm.d, _xlpm.dates, _xlpm.titres),
    IF(_xlpm.r=0,"",_xlpm.r)
)</f>
        <v>#NAME?</v>
      </c>
      <c r="E54" t="e" vm="2">
        <f t="shared" ca="1" si="2"/>
        <v>#NAME?</v>
      </c>
      <c r="F54" t="str">
        <f>_xlfn.XLOOKUP('Fiche formation'!$C$8,SitesFormations[Site de formation principal],SitesFormations[Mail pour assiduité],"")</f>
        <v>cfa-ensuplr-um-fds@umontpellier.fr</v>
      </c>
      <c r="G54" t="s">
        <v>2019</v>
      </c>
      <c r="H54" t="e" vm="2">
        <f ca="1">_xlfn.TEXTJOIN(" ",TRUE,
'Fiche formation'!$C$18,
_xlfn.SWITCH('Fiche formation'!$C$18,"DNO","2A","DE AUDIO","3A",
_xlfn.SWITCH('Fiche formation'!$C$15,"DEUST","2A","DSCG","2A","MASTER","2A","BUT","3A","DCG","3A","LG","3A","LP","3A","INGE","3A",""))
)</f>
        <v>#NAME?</v>
      </c>
    </row>
    <row r="55" spans="1:8" x14ac:dyDescent="0.2">
      <c r="A55" s="1">
        <f t="shared" si="3"/>
        <v>46261</v>
      </c>
      <c r="B55" t="e" vm="2">
        <f t="shared" ca="1" si="0"/>
        <v>#NAME?</v>
      </c>
      <c r="C55" t="e" vm="2">
        <f t="shared" ca="1" si="1"/>
        <v>#NAME?</v>
      </c>
      <c r="D55" s="12" t="e" cm="1" vm="1">
        <f t="array" aca="1" ref="D55" ca="1">_xlfn.LET(
    _xlpm.d, A55,
    _xlpm.debut, DATE(2026,8,1),
    _xlpm.m, DATEDIF(_xlpm.debut, _xlpm.d, "m"),
    _xlpm.col, 1 + _xlpm.m*3,
    _xlpm.dates, INDEX('Calendrier 2026-2027'!$C$13:$BC$43,,_xlpm.col),
    _xlpm.titres, INDEX('Calendrier 2026-2027'!$D$13:$BD$43,,_xlpm.col),
    _xlpm.r, _xlfn.XLOOKUP(_xlpm.d, _xlpm.dates, _xlpm.titres),
    IF(_xlpm.r=0,"",_xlpm.r)
)</f>
        <v>#NAME?</v>
      </c>
      <c r="E55" t="e" vm="2">
        <f t="shared" ca="1" si="2"/>
        <v>#NAME?</v>
      </c>
      <c r="F55" t="str">
        <f>_xlfn.XLOOKUP('Fiche formation'!$C$8,SitesFormations[Site de formation principal],SitesFormations[Mail pour assiduité],"")</f>
        <v>cfa-ensuplr-um-fds@umontpellier.fr</v>
      </c>
      <c r="G55" t="s">
        <v>2019</v>
      </c>
      <c r="H55" t="e" vm="2">
        <f ca="1">_xlfn.TEXTJOIN(" ",TRUE,
'Fiche formation'!$C$18,
_xlfn.SWITCH('Fiche formation'!$C$18,"DNO","2A","DE AUDIO","3A",
_xlfn.SWITCH('Fiche formation'!$C$15,"DEUST","2A","DSCG","2A","MASTER","2A","BUT","3A","DCG","3A","LG","3A","LP","3A","INGE","3A",""))
)</f>
        <v>#NAME?</v>
      </c>
    </row>
    <row r="56" spans="1:8" x14ac:dyDescent="0.2">
      <c r="A56" s="1">
        <f t="shared" si="3"/>
        <v>46262</v>
      </c>
      <c r="B56" t="e" vm="2">
        <f t="shared" ca="1" si="0"/>
        <v>#NAME?</v>
      </c>
      <c r="C56" t="e" vm="2">
        <f t="shared" ca="1" si="1"/>
        <v>#NAME?</v>
      </c>
      <c r="D56" s="12" t="e" cm="1" vm="1">
        <f t="array" aca="1" ref="D56" ca="1">_xlfn.LET(
    _xlpm.d, A56,
    _xlpm.debut, DATE(2026,8,1),
    _xlpm.m, DATEDIF(_xlpm.debut, _xlpm.d, "m"),
    _xlpm.col, 1 + _xlpm.m*3,
    _xlpm.dates, INDEX('Calendrier 2026-2027'!$C$13:$BC$43,,_xlpm.col),
    _xlpm.titres, INDEX('Calendrier 2026-2027'!$D$13:$BD$43,,_xlpm.col),
    _xlpm.r, _xlfn.XLOOKUP(_xlpm.d, _xlpm.dates, _xlpm.titres),
    IF(_xlpm.r=0,"",_xlpm.r)
)</f>
        <v>#NAME?</v>
      </c>
      <c r="E56" t="e" vm="2">
        <f t="shared" ca="1" si="2"/>
        <v>#NAME?</v>
      </c>
      <c r="F56" t="str">
        <f>_xlfn.XLOOKUP('Fiche formation'!$C$8,SitesFormations[Site de formation principal],SitesFormations[Mail pour assiduité],"")</f>
        <v>cfa-ensuplr-um-fds@umontpellier.fr</v>
      </c>
      <c r="G56" t="s">
        <v>2019</v>
      </c>
      <c r="H56" t="e" vm="2">
        <f ca="1">_xlfn.TEXTJOIN(" ",TRUE,
'Fiche formation'!$C$18,
_xlfn.SWITCH('Fiche formation'!$C$18,"DNO","2A","DE AUDIO","3A",
_xlfn.SWITCH('Fiche formation'!$C$15,"DEUST","2A","DSCG","2A","MASTER","2A","BUT","3A","DCG","3A","LG","3A","LP","3A","INGE","3A",""))
)</f>
        <v>#NAME?</v>
      </c>
    </row>
    <row r="57" spans="1:8" x14ac:dyDescent="0.2">
      <c r="A57" s="1">
        <f t="shared" si="3"/>
        <v>46262</v>
      </c>
      <c r="B57" t="e" vm="2">
        <f t="shared" ca="1" si="0"/>
        <v>#NAME?</v>
      </c>
      <c r="C57" t="e" vm="2">
        <f t="shared" ca="1" si="1"/>
        <v>#NAME?</v>
      </c>
      <c r="D57" s="12" t="e" cm="1" vm="1">
        <f t="array" aca="1" ref="D57" ca="1">_xlfn.LET(
    _xlpm.d, A57,
    _xlpm.debut, DATE(2026,8,1),
    _xlpm.m, DATEDIF(_xlpm.debut, _xlpm.d, "m"),
    _xlpm.col, 1 + _xlpm.m*3,
    _xlpm.dates, INDEX('Calendrier 2026-2027'!$C$13:$BC$43,,_xlpm.col),
    _xlpm.titres, INDEX('Calendrier 2026-2027'!$D$13:$BD$43,,_xlpm.col),
    _xlpm.r, _xlfn.XLOOKUP(_xlpm.d, _xlpm.dates, _xlpm.titres),
    IF(_xlpm.r=0,"",_xlpm.r)
)</f>
        <v>#NAME?</v>
      </c>
      <c r="E57" t="e" vm="2">
        <f t="shared" ca="1" si="2"/>
        <v>#NAME?</v>
      </c>
      <c r="F57" t="str">
        <f>_xlfn.XLOOKUP('Fiche formation'!$C$8,SitesFormations[Site de formation principal],SitesFormations[Mail pour assiduité],"")</f>
        <v>cfa-ensuplr-um-fds@umontpellier.fr</v>
      </c>
      <c r="G57" t="s">
        <v>2019</v>
      </c>
      <c r="H57" t="e" vm="2">
        <f ca="1">_xlfn.TEXTJOIN(" ",TRUE,
'Fiche formation'!$C$18,
_xlfn.SWITCH('Fiche formation'!$C$18,"DNO","2A","DE AUDIO","3A",
_xlfn.SWITCH('Fiche formation'!$C$15,"DEUST","2A","DSCG","2A","MASTER","2A","BUT","3A","DCG","3A","LG","3A","LP","3A","INGE","3A",""))
)</f>
        <v>#NAME?</v>
      </c>
    </row>
    <row r="58" spans="1:8" x14ac:dyDescent="0.2">
      <c r="A58" s="1">
        <f t="shared" si="3"/>
        <v>46263</v>
      </c>
      <c r="B58" t="e" vm="2">
        <f t="shared" ca="1" si="0"/>
        <v>#NAME?</v>
      </c>
      <c r="C58" t="e" vm="2">
        <f t="shared" ca="1" si="1"/>
        <v>#NAME?</v>
      </c>
      <c r="D58" s="12" t="e" cm="1" vm="1">
        <f t="array" aca="1" ref="D58" ca="1">_xlfn.LET(
    _xlpm.d, A58,
    _xlpm.debut, DATE(2026,8,1),
    _xlpm.m, DATEDIF(_xlpm.debut, _xlpm.d, "m"),
    _xlpm.col, 1 + _xlpm.m*3,
    _xlpm.dates, INDEX('Calendrier 2026-2027'!$C$13:$BC$43,,_xlpm.col),
    _xlpm.titres, INDEX('Calendrier 2026-2027'!$D$13:$BD$43,,_xlpm.col),
    _xlpm.r, _xlfn.XLOOKUP(_xlpm.d, _xlpm.dates, _xlpm.titres),
    IF(_xlpm.r=0,"",_xlpm.r)
)</f>
        <v>#NAME?</v>
      </c>
      <c r="E58" t="e" vm="2">
        <f t="shared" ca="1" si="2"/>
        <v>#NAME?</v>
      </c>
      <c r="F58" t="str">
        <f>_xlfn.XLOOKUP('Fiche formation'!$C$8,SitesFormations[Site de formation principal],SitesFormations[Mail pour assiduité],"")</f>
        <v>cfa-ensuplr-um-fds@umontpellier.fr</v>
      </c>
      <c r="G58" t="s">
        <v>2019</v>
      </c>
      <c r="H58" t="e" vm="2">
        <f ca="1">_xlfn.TEXTJOIN(" ",TRUE,
'Fiche formation'!$C$18,
_xlfn.SWITCH('Fiche formation'!$C$18,"DNO","2A","DE AUDIO","3A",
_xlfn.SWITCH('Fiche formation'!$C$15,"DEUST","2A","DSCG","2A","MASTER","2A","BUT","3A","DCG","3A","LG","3A","LP","3A","INGE","3A",""))
)</f>
        <v>#NAME?</v>
      </c>
    </row>
    <row r="59" spans="1:8" x14ac:dyDescent="0.2">
      <c r="A59" s="1">
        <f t="shared" si="3"/>
        <v>46263</v>
      </c>
      <c r="B59" t="e" vm="2">
        <f t="shared" ca="1" si="0"/>
        <v>#NAME?</v>
      </c>
      <c r="C59" t="e" vm="2">
        <f t="shared" ca="1" si="1"/>
        <v>#NAME?</v>
      </c>
      <c r="D59" s="12" t="e" cm="1" vm="1">
        <f t="array" aca="1" ref="D59" ca="1">_xlfn.LET(
    _xlpm.d, A59,
    _xlpm.debut, DATE(2026,8,1),
    _xlpm.m, DATEDIF(_xlpm.debut, _xlpm.d, "m"),
    _xlpm.col, 1 + _xlpm.m*3,
    _xlpm.dates, INDEX('Calendrier 2026-2027'!$C$13:$BC$43,,_xlpm.col),
    _xlpm.titres, INDEX('Calendrier 2026-2027'!$D$13:$BD$43,,_xlpm.col),
    _xlpm.r, _xlfn.XLOOKUP(_xlpm.d, _xlpm.dates, _xlpm.titres),
    IF(_xlpm.r=0,"",_xlpm.r)
)</f>
        <v>#NAME?</v>
      </c>
      <c r="E59" t="e" vm="2">
        <f t="shared" ca="1" si="2"/>
        <v>#NAME?</v>
      </c>
      <c r="F59" t="str">
        <f>_xlfn.XLOOKUP('Fiche formation'!$C$8,SitesFormations[Site de formation principal],SitesFormations[Mail pour assiduité],"")</f>
        <v>cfa-ensuplr-um-fds@umontpellier.fr</v>
      </c>
      <c r="G59" t="s">
        <v>2019</v>
      </c>
      <c r="H59" t="e" vm="2">
        <f ca="1">_xlfn.TEXTJOIN(" ",TRUE,
'Fiche formation'!$C$18,
_xlfn.SWITCH('Fiche formation'!$C$18,"DNO","2A","DE AUDIO","3A",
_xlfn.SWITCH('Fiche formation'!$C$15,"DEUST","2A","DSCG","2A","MASTER","2A","BUT","3A","DCG","3A","LG","3A","LP","3A","INGE","3A",""))
)</f>
        <v>#NAME?</v>
      </c>
    </row>
    <row r="60" spans="1:8" x14ac:dyDescent="0.2">
      <c r="A60" s="1">
        <f t="shared" si="3"/>
        <v>46264</v>
      </c>
      <c r="B60" t="e" vm="2">
        <f t="shared" ca="1" si="0"/>
        <v>#NAME?</v>
      </c>
      <c r="C60" t="e" vm="2">
        <f t="shared" ca="1" si="1"/>
        <v>#NAME?</v>
      </c>
      <c r="D60" s="12" t="e" cm="1" vm="1">
        <f t="array" aca="1" ref="D60" ca="1">_xlfn.LET(
    _xlpm.d, A60,
    _xlpm.debut, DATE(2026,8,1),
    _xlpm.m, DATEDIF(_xlpm.debut, _xlpm.d, "m"),
    _xlpm.col, 1 + _xlpm.m*3,
    _xlpm.dates, INDEX('Calendrier 2026-2027'!$C$13:$BC$43,,_xlpm.col),
    _xlpm.titres, INDEX('Calendrier 2026-2027'!$D$13:$BD$43,,_xlpm.col),
    _xlpm.r, _xlfn.XLOOKUP(_xlpm.d, _xlpm.dates, _xlpm.titres),
    IF(_xlpm.r=0,"",_xlpm.r)
)</f>
        <v>#NAME?</v>
      </c>
      <c r="E60" t="e" vm="2">
        <f t="shared" ca="1" si="2"/>
        <v>#NAME?</v>
      </c>
      <c r="F60" t="str">
        <f>_xlfn.XLOOKUP('Fiche formation'!$C$8,SitesFormations[Site de formation principal],SitesFormations[Mail pour assiduité],"")</f>
        <v>cfa-ensuplr-um-fds@umontpellier.fr</v>
      </c>
      <c r="G60" t="s">
        <v>2019</v>
      </c>
      <c r="H60" t="e" vm="2">
        <f ca="1">_xlfn.TEXTJOIN(" ",TRUE,
'Fiche formation'!$C$18,
_xlfn.SWITCH('Fiche formation'!$C$18,"DNO","2A","DE AUDIO","3A",
_xlfn.SWITCH('Fiche formation'!$C$15,"DEUST","2A","DSCG","2A","MASTER","2A","BUT","3A","DCG","3A","LG","3A","LP","3A","INGE","3A",""))
)</f>
        <v>#NAME?</v>
      </c>
    </row>
    <row r="61" spans="1:8" x14ac:dyDescent="0.2">
      <c r="A61" s="1">
        <f t="shared" si="3"/>
        <v>46264</v>
      </c>
      <c r="B61" t="e" vm="2">
        <f t="shared" ca="1" si="0"/>
        <v>#NAME?</v>
      </c>
      <c r="C61" t="e" vm="2">
        <f t="shared" ca="1" si="1"/>
        <v>#NAME?</v>
      </c>
      <c r="D61" s="12" t="e" cm="1" vm="1">
        <f t="array" aca="1" ref="D61" ca="1">_xlfn.LET(
    _xlpm.d, A61,
    _xlpm.debut, DATE(2026,8,1),
    _xlpm.m, DATEDIF(_xlpm.debut, _xlpm.d, "m"),
    _xlpm.col, 1 + _xlpm.m*3,
    _xlpm.dates, INDEX('Calendrier 2026-2027'!$C$13:$BC$43,,_xlpm.col),
    _xlpm.titres, INDEX('Calendrier 2026-2027'!$D$13:$BD$43,,_xlpm.col),
    _xlpm.r, _xlfn.XLOOKUP(_xlpm.d, _xlpm.dates, _xlpm.titres),
    IF(_xlpm.r=0,"",_xlpm.r)
)</f>
        <v>#NAME?</v>
      </c>
      <c r="E61" t="e" vm="2">
        <f t="shared" ca="1" si="2"/>
        <v>#NAME?</v>
      </c>
      <c r="F61" t="str">
        <f>_xlfn.XLOOKUP('Fiche formation'!$C$8,SitesFormations[Site de formation principal],SitesFormations[Mail pour assiduité],"")</f>
        <v>cfa-ensuplr-um-fds@umontpellier.fr</v>
      </c>
      <c r="G61" t="s">
        <v>2019</v>
      </c>
      <c r="H61" t="e" vm="2">
        <f ca="1">_xlfn.TEXTJOIN(" ",TRUE,
'Fiche formation'!$C$18,
_xlfn.SWITCH('Fiche formation'!$C$18,"DNO","2A","DE AUDIO","3A",
_xlfn.SWITCH('Fiche formation'!$C$15,"DEUST","2A","DSCG","2A","MASTER","2A","BUT","3A","DCG","3A","LG","3A","LP","3A","INGE","3A",""))
)</f>
        <v>#NAME?</v>
      </c>
    </row>
    <row r="62" spans="1:8" x14ac:dyDescent="0.2">
      <c r="A62" s="1">
        <f t="shared" si="3"/>
        <v>46265</v>
      </c>
      <c r="B62" t="e" vm="2">
        <f t="shared" ca="1" si="0"/>
        <v>#NAME?</v>
      </c>
      <c r="C62" t="e" vm="2">
        <f t="shared" ca="1" si="1"/>
        <v>#NAME?</v>
      </c>
      <c r="D62" s="12" t="e" cm="1" vm="1">
        <f t="array" aca="1" ref="D62" ca="1">_xlfn.LET(
    _xlpm.d, A62,
    _xlpm.debut, DATE(2026,8,1),
    _xlpm.m, DATEDIF(_xlpm.debut, _xlpm.d, "m"),
    _xlpm.col, 1 + _xlpm.m*3,
    _xlpm.dates, INDEX('Calendrier 2026-2027'!$C$13:$BC$43,,_xlpm.col),
    _xlpm.titres, INDEX('Calendrier 2026-2027'!$D$13:$BD$43,,_xlpm.col),
    _xlpm.r, _xlfn.XLOOKUP(_xlpm.d, _xlpm.dates, _xlpm.titres),
    IF(_xlpm.r=0,"",_xlpm.r)
)</f>
        <v>#NAME?</v>
      </c>
      <c r="E62" t="e" vm="2">
        <f t="shared" ca="1" si="2"/>
        <v>#NAME?</v>
      </c>
      <c r="F62" t="str">
        <f>_xlfn.XLOOKUP('Fiche formation'!$C$8,SitesFormations[Site de formation principal],SitesFormations[Mail pour assiduité],"")</f>
        <v>cfa-ensuplr-um-fds@umontpellier.fr</v>
      </c>
      <c r="G62" t="s">
        <v>2019</v>
      </c>
      <c r="H62" t="e" vm="2">
        <f ca="1">_xlfn.TEXTJOIN(" ",TRUE,
'Fiche formation'!$C$18,
_xlfn.SWITCH('Fiche formation'!$C$18,"DNO","2A","DE AUDIO","3A",
_xlfn.SWITCH('Fiche formation'!$C$15,"DEUST","2A","DSCG","2A","MASTER","2A","BUT","3A","DCG","3A","LG","3A","LP","3A","INGE","3A",""))
)</f>
        <v>#NAME?</v>
      </c>
    </row>
    <row r="63" spans="1:8" x14ac:dyDescent="0.2">
      <c r="A63" s="1">
        <f t="shared" si="3"/>
        <v>46265</v>
      </c>
      <c r="B63" t="e" vm="2">
        <f t="shared" ca="1" si="0"/>
        <v>#NAME?</v>
      </c>
      <c r="C63" t="e" vm="2">
        <f t="shared" ca="1" si="1"/>
        <v>#NAME?</v>
      </c>
      <c r="D63" s="12" t="e" cm="1" vm="1">
        <f t="array" aca="1" ref="D63" ca="1">_xlfn.LET(
    _xlpm.d, A63,
    _xlpm.debut, DATE(2026,8,1),
    _xlpm.m, DATEDIF(_xlpm.debut, _xlpm.d, "m"),
    _xlpm.col, 1 + _xlpm.m*3,
    _xlpm.dates, INDEX('Calendrier 2026-2027'!$C$13:$BC$43,,_xlpm.col),
    _xlpm.titres, INDEX('Calendrier 2026-2027'!$D$13:$BD$43,,_xlpm.col),
    _xlpm.r, _xlfn.XLOOKUP(_xlpm.d, _xlpm.dates, _xlpm.titres),
    IF(_xlpm.r=0,"",_xlpm.r)
)</f>
        <v>#NAME?</v>
      </c>
      <c r="E63" t="e" vm="2">
        <f t="shared" ca="1" si="2"/>
        <v>#NAME?</v>
      </c>
      <c r="F63" t="str">
        <f>_xlfn.XLOOKUP('Fiche formation'!$C$8,SitesFormations[Site de formation principal],SitesFormations[Mail pour assiduité],"")</f>
        <v>cfa-ensuplr-um-fds@umontpellier.fr</v>
      </c>
      <c r="G63" t="s">
        <v>2019</v>
      </c>
      <c r="H63" t="e" vm="2">
        <f ca="1">_xlfn.TEXTJOIN(" ",TRUE,
'Fiche formation'!$C$18,
_xlfn.SWITCH('Fiche formation'!$C$18,"DNO","2A","DE AUDIO","3A",
_xlfn.SWITCH('Fiche formation'!$C$15,"DEUST","2A","DSCG","2A","MASTER","2A","BUT","3A","DCG","3A","LG","3A","LP","3A","INGE","3A",""))
)</f>
        <v>#NAME?</v>
      </c>
    </row>
    <row r="64" spans="1:8" x14ac:dyDescent="0.2">
      <c r="A64" s="1">
        <f t="shared" si="3"/>
        <v>46266</v>
      </c>
      <c r="B64" t="e" vm="2">
        <f t="shared" ca="1" si="0"/>
        <v>#NAME?</v>
      </c>
      <c r="C64" t="e" vm="2">
        <f t="shared" ca="1" si="1"/>
        <v>#NAME?</v>
      </c>
      <c r="D64" s="12" t="e" cm="1" vm="1">
        <f t="array" aca="1" ref="D64" ca="1">_xlfn.LET(
    _xlpm.d, A64,
    _xlpm.debut, DATE(2026,8,1),
    _xlpm.m, DATEDIF(_xlpm.debut, _xlpm.d, "m"),
    _xlpm.col, 1 + _xlpm.m*3,
    _xlpm.dates, INDEX('Calendrier 2026-2027'!$C$13:$BC$43,,_xlpm.col),
    _xlpm.titres, INDEX('Calendrier 2026-2027'!$D$13:$BD$43,,_xlpm.col),
    _xlpm.r, _xlfn.XLOOKUP(_xlpm.d, _xlpm.dates, _xlpm.titres),
    IF(_xlpm.r=0,"",_xlpm.r)
)</f>
        <v>#NAME?</v>
      </c>
      <c r="E64" t="e" vm="2">
        <f t="shared" ca="1" si="2"/>
        <v>#NAME?</v>
      </c>
      <c r="F64" t="str">
        <f>_xlfn.XLOOKUP('Fiche formation'!$C$8,SitesFormations[Site de formation principal],SitesFormations[Mail pour assiduité],"")</f>
        <v>cfa-ensuplr-um-fds@umontpellier.fr</v>
      </c>
      <c r="G64" t="s">
        <v>2019</v>
      </c>
      <c r="H64" t="e" vm="2">
        <f ca="1">_xlfn.TEXTJOIN(" ",TRUE,
'Fiche formation'!$C$18,
_xlfn.SWITCH('Fiche formation'!$C$18,"DNO","2A","DE AUDIO","3A",
_xlfn.SWITCH('Fiche formation'!$C$15,"DEUST","2A","DSCG","2A","MASTER","2A","BUT","3A","DCG","3A","LG","3A","LP","3A","INGE","3A",""))
)</f>
        <v>#NAME?</v>
      </c>
    </row>
    <row r="65" spans="1:8" x14ac:dyDescent="0.2">
      <c r="A65" s="1">
        <f t="shared" si="3"/>
        <v>46266</v>
      </c>
      <c r="B65" t="e" vm="2">
        <f t="shared" ca="1" si="0"/>
        <v>#NAME?</v>
      </c>
      <c r="C65" t="e" vm="2">
        <f t="shared" ca="1" si="1"/>
        <v>#NAME?</v>
      </c>
      <c r="D65" s="12" t="e" cm="1" vm="1">
        <f t="array" aca="1" ref="D65" ca="1">_xlfn.LET(
    _xlpm.d, A65,
    _xlpm.debut, DATE(2026,8,1),
    _xlpm.m, DATEDIF(_xlpm.debut, _xlpm.d, "m"),
    _xlpm.col, 1 + _xlpm.m*3,
    _xlpm.dates, INDEX('Calendrier 2026-2027'!$C$13:$BC$43,,_xlpm.col),
    _xlpm.titres, INDEX('Calendrier 2026-2027'!$D$13:$BD$43,,_xlpm.col),
    _xlpm.r, _xlfn.XLOOKUP(_xlpm.d, _xlpm.dates, _xlpm.titres),
    IF(_xlpm.r=0,"",_xlpm.r)
)</f>
        <v>#NAME?</v>
      </c>
      <c r="E65" t="e" vm="2">
        <f t="shared" ca="1" si="2"/>
        <v>#NAME?</v>
      </c>
      <c r="F65" t="str">
        <f>_xlfn.XLOOKUP('Fiche formation'!$C$8,SitesFormations[Site de formation principal],SitesFormations[Mail pour assiduité],"")</f>
        <v>cfa-ensuplr-um-fds@umontpellier.fr</v>
      </c>
      <c r="G65" t="s">
        <v>2019</v>
      </c>
      <c r="H65" t="e" vm="2">
        <f ca="1">_xlfn.TEXTJOIN(" ",TRUE,
'Fiche formation'!$C$18,
_xlfn.SWITCH('Fiche formation'!$C$18,"DNO","2A","DE AUDIO","3A",
_xlfn.SWITCH('Fiche formation'!$C$15,"DEUST","2A","DSCG","2A","MASTER","2A","BUT","3A","DCG","3A","LG","3A","LP","3A","INGE","3A",""))
)</f>
        <v>#NAME?</v>
      </c>
    </row>
    <row r="66" spans="1:8" x14ac:dyDescent="0.2">
      <c r="A66" s="1">
        <f t="shared" si="3"/>
        <v>46267</v>
      </c>
      <c r="B66" t="e" vm="2">
        <f t="shared" ca="1" si="0"/>
        <v>#NAME?</v>
      </c>
      <c r="C66" t="e" vm="2">
        <f t="shared" ca="1" si="1"/>
        <v>#NAME?</v>
      </c>
      <c r="D66" s="12" t="e" cm="1" vm="1">
        <f t="array" aca="1" ref="D66" ca="1">_xlfn.LET(
    _xlpm.d, A66,
    _xlpm.debut, DATE(2026,8,1),
    _xlpm.m, DATEDIF(_xlpm.debut, _xlpm.d, "m"),
    _xlpm.col, 1 + _xlpm.m*3,
    _xlpm.dates, INDEX('Calendrier 2026-2027'!$C$13:$BC$43,,_xlpm.col),
    _xlpm.titres, INDEX('Calendrier 2026-2027'!$D$13:$BD$43,,_xlpm.col),
    _xlpm.r, _xlfn.XLOOKUP(_xlpm.d, _xlpm.dates, _xlpm.titres),
    IF(_xlpm.r=0,"",_xlpm.r)
)</f>
        <v>#NAME?</v>
      </c>
      <c r="E66" t="e" vm="2">
        <f t="shared" ca="1" si="2"/>
        <v>#NAME?</v>
      </c>
      <c r="F66" t="str">
        <f>_xlfn.XLOOKUP('Fiche formation'!$C$8,SitesFormations[Site de formation principal],SitesFormations[Mail pour assiduité],"")</f>
        <v>cfa-ensuplr-um-fds@umontpellier.fr</v>
      </c>
      <c r="G66" t="s">
        <v>2019</v>
      </c>
      <c r="H66" t="e" vm="2">
        <f ca="1">_xlfn.TEXTJOIN(" ",TRUE,
'Fiche formation'!$C$18,
_xlfn.SWITCH('Fiche formation'!$C$18,"DNO","2A","DE AUDIO","3A",
_xlfn.SWITCH('Fiche formation'!$C$15,"DEUST","2A","DSCG","2A","MASTER","2A","BUT","3A","DCG","3A","LG","3A","LP","3A","INGE","3A",""))
)</f>
        <v>#NAME?</v>
      </c>
    </row>
    <row r="67" spans="1:8" x14ac:dyDescent="0.2">
      <c r="A67" s="1">
        <f t="shared" si="3"/>
        <v>46267</v>
      </c>
      <c r="B67" t="e" vm="2">
        <f t="shared" ref="B67:B130" ca="1" si="4">IF(D67="","",IF($A67=$A66,"14:00","08:00"))</f>
        <v>#NAME?</v>
      </c>
      <c r="C67" t="e" vm="2">
        <f t="shared" ref="C67:C130" ca="1" si="5">IF(D67="","",IF($A67=$A66,"17:00","12:00"))</f>
        <v>#NAME?</v>
      </c>
      <c r="D67" s="12" t="e" cm="1" vm="1">
        <f t="array" aca="1" ref="D67" ca="1">_xlfn.LET(
    _xlpm.d, A67,
    _xlpm.debut, DATE(2026,8,1),
    _xlpm.m, DATEDIF(_xlpm.debut, _xlpm.d, "m"),
    _xlpm.col, 1 + _xlpm.m*3,
    _xlpm.dates, INDEX('Calendrier 2026-2027'!$C$13:$BC$43,,_xlpm.col),
    _xlpm.titres, INDEX('Calendrier 2026-2027'!$D$13:$BD$43,,_xlpm.col),
    _xlpm.r, _xlfn.XLOOKUP(_xlpm.d, _xlpm.dates, _xlpm.titres),
    IF(_xlpm.r=0,"",_xlpm.r)
)</f>
        <v>#NAME?</v>
      </c>
      <c r="E67" t="e" vm="2">
        <f t="shared" ref="E67:E130" ca="1" si="6">IF(D67="","",IF(OR(D67="Entreprise",D67="Révisions (Etp)"),0,1))</f>
        <v>#NAME?</v>
      </c>
      <c r="F67" t="str">
        <f>_xlfn.XLOOKUP('Fiche formation'!$C$8,SitesFormations[Site de formation principal],SitesFormations[Mail pour assiduité],"")</f>
        <v>cfa-ensuplr-um-fds@umontpellier.fr</v>
      </c>
      <c r="G67" t="s">
        <v>2019</v>
      </c>
      <c r="H67" t="e" vm="2">
        <f ca="1">_xlfn.TEXTJOIN(" ",TRUE,
'Fiche formation'!$C$18,
_xlfn.SWITCH('Fiche formation'!$C$18,"DNO","2A","DE AUDIO","3A",
_xlfn.SWITCH('Fiche formation'!$C$15,"DEUST","2A","DSCG","2A","MASTER","2A","BUT","3A","DCG","3A","LG","3A","LP","3A","INGE","3A",""))
)</f>
        <v>#NAME?</v>
      </c>
    </row>
    <row r="68" spans="1:8" x14ac:dyDescent="0.2">
      <c r="A68" s="1">
        <f t="shared" ref="A68:A131" si="7">IF(A67=A66,A67+1,A67)</f>
        <v>46268</v>
      </c>
      <c r="B68" t="e" vm="2">
        <f t="shared" ca="1" si="4"/>
        <v>#NAME?</v>
      </c>
      <c r="C68" t="e" vm="2">
        <f t="shared" ca="1" si="5"/>
        <v>#NAME?</v>
      </c>
      <c r="D68" s="12" t="e" cm="1" vm="1">
        <f t="array" aca="1" ref="D68" ca="1">_xlfn.LET(
    _xlpm.d, A68,
    _xlpm.debut, DATE(2026,8,1),
    _xlpm.m, DATEDIF(_xlpm.debut, _xlpm.d, "m"),
    _xlpm.col, 1 + _xlpm.m*3,
    _xlpm.dates, INDEX('Calendrier 2026-2027'!$C$13:$BC$43,,_xlpm.col),
    _xlpm.titres, INDEX('Calendrier 2026-2027'!$D$13:$BD$43,,_xlpm.col),
    _xlpm.r, _xlfn.XLOOKUP(_xlpm.d, _xlpm.dates, _xlpm.titres),
    IF(_xlpm.r=0,"",_xlpm.r)
)</f>
        <v>#NAME?</v>
      </c>
      <c r="E68" t="e" vm="2">
        <f t="shared" ca="1" si="6"/>
        <v>#NAME?</v>
      </c>
      <c r="F68" t="str">
        <f>_xlfn.XLOOKUP('Fiche formation'!$C$8,SitesFormations[Site de formation principal],SitesFormations[Mail pour assiduité],"")</f>
        <v>cfa-ensuplr-um-fds@umontpellier.fr</v>
      </c>
      <c r="G68" t="s">
        <v>2019</v>
      </c>
      <c r="H68" t="e" vm="2">
        <f ca="1">_xlfn.TEXTJOIN(" ",TRUE,
'Fiche formation'!$C$18,
_xlfn.SWITCH('Fiche formation'!$C$18,"DNO","2A","DE AUDIO","3A",
_xlfn.SWITCH('Fiche formation'!$C$15,"DEUST","2A","DSCG","2A","MASTER","2A","BUT","3A","DCG","3A","LG","3A","LP","3A","INGE","3A",""))
)</f>
        <v>#NAME?</v>
      </c>
    </row>
    <row r="69" spans="1:8" x14ac:dyDescent="0.2">
      <c r="A69" s="1">
        <f t="shared" si="7"/>
        <v>46268</v>
      </c>
      <c r="B69" t="e" vm="2">
        <f t="shared" ca="1" si="4"/>
        <v>#NAME?</v>
      </c>
      <c r="C69" t="e" vm="2">
        <f t="shared" ca="1" si="5"/>
        <v>#NAME?</v>
      </c>
      <c r="D69" s="12" t="e" cm="1" vm="1">
        <f t="array" aca="1" ref="D69" ca="1">_xlfn.LET(
    _xlpm.d, A69,
    _xlpm.debut, DATE(2026,8,1),
    _xlpm.m, DATEDIF(_xlpm.debut, _xlpm.d, "m"),
    _xlpm.col, 1 + _xlpm.m*3,
    _xlpm.dates, INDEX('Calendrier 2026-2027'!$C$13:$BC$43,,_xlpm.col),
    _xlpm.titres, INDEX('Calendrier 2026-2027'!$D$13:$BD$43,,_xlpm.col),
    _xlpm.r, _xlfn.XLOOKUP(_xlpm.d, _xlpm.dates, _xlpm.titres),
    IF(_xlpm.r=0,"",_xlpm.r)
)</f>
        <v>#NAME?</v>
      </c>
      <c r="E69" t="e" vm="2">
        <f t="shared" ca="1" si="6"/>
        <v>#NAME?</v>
      </c>
      <c r="F69" t="str">
        <f>_xlfn.XLOOKUP('Fiche formation'!$C$8,SitesFormations[Site de formation principal],SitesFormations[Mail pour assiduité],"")</f>
        <v>cfa-ensuplr-um-fds@umontpellier.fr</v>
      </c>
      <c r="G69" t="s">
        <v>2019</v>
      </c>
      <c r="H69" t="e" vm="2">
        <f ca="1">_xlfn.TEXTJOIN(" ",TRUE,
'Fiche formation'!$C$18,
_xlfn.SWITCH('Fiche formation'!$C$18,"DNO","2A","DE AUDIO","3A",
_xlfn.SWITCH('Fiche formation'!$C$15,"DEUST","2A","DSCG","2A","MASTER","2A","BUT","3A","DCG","3A","LG","3A","LP","3A","INGE","3A",""))
)</f>
        <v>#NAME?</v>
      </c>
    </row>
    <row r="70" spans="1:8" x14ac:dyDescent="0.2">
      <c r="A70" s="1">
        <f t="shared" si="7"/>
        <v>46269</v>
      </c>
      <c r="B70" t="e" vm="2">
        <f t="shared" ca="1" si="4"/>
        <v>#NAME?</v>
      </c>
      <c r="C70" t="e" vm="2">
        <f t="shared" ca="1" si="5"/>
        <v>#NAME?</v>
      </c>
      <c r="D70" s="12" t="e" cm="1" vm="1">
        <f t="array" aca="1" ref="D70" ca="1">_xlfn.LET(
    _xlpm.d, A70,
    _xlpm.debut, DATE(2026,8,1),
    _xlpm.m, DATEDIF(_xlpm.debut, _xlpm.d, "m"),
    _xlpm.col, 1 + _xlpm.m*3,
    _xlpm.dates, INDEX('Calendrier 2026-2027'!$C$13:$BC$43,,_xlpm.col),
    _xlpm.titres, INDEX('Calendrier 2026-2027'!$D$13:$BD$43,,_xlpm.col),
    _xlpm.r, _xlfn.XLOOKUP(_xlpm.d, _xlpm.dates, _xlpm.titres),
    IF(_xlpm.r=0,"",_xlpm.r)
)</f>
        <v>#NAME?</v>
      </c>
      <c r="E70" t="e" vm="2">
        <f t="shared" ca="1" si="6"/>
        <v>#NAME?</v>
      </c>
      <c r="F70" t="str">
        <f>_xlfn.XLOOKUP('Fiche formation'!$C$8,SitesFormations[Site de formation principal],SitesFormations[Mail pour assiduité],"")</f>
        <v>cfa-ensuplr-um-fds@umontpellier.fr</v>
      </c>
      <c r="G70" t="s">
        <v>2019</v>
      </c>
      <c r="H70" t="e" vm="2">
        <f ca="1">_xlfn.TEXTJOIN(" ",TRUE,
'Fiche formation'!$C$18,
_xlfn.SWITCH('Fiche formation'!$C$18,"DNO","2A","DE AUDIO","3A",
_xlfn.SWITCH('Fiche formation'!$C$15,"DEUST","2A","DSCG","2A","MASTER","2A","BUT","3A","DCG","3A","LG","3A","LP","3A","INGE","3A",""))
)</f>
        <v>#NAME?</v>
      </c>
    </row>
    <row r="71" spans="1:8" x14ac:dyDescent="0.2">
      <c r="A71" s="1">
        <f t="shared" si="7"/>
        <v>46269</v>
      </c>
      <c r="B71" t="e" vm="2">
        <f t="shared" ca="1" si="4"/>
        <v>#NAME?</v>
      </c>
      <c r="C71" t="e" vm="2">
        <f t="shared" ca="1" si="5"/>
        <v>#NAME?</v>
      </c>
      <c r="D71" s="12" t="e" cm="1" vm="1">
        <f t="array" aca="1" ref="D71" ca="1">_xlfn.LET(
    _xlpm.d, A71,
    _xlpm.debut, DATE(2026,8,1),
    _xlpm.m, DATEDIF(_xlpm.debut, _xlpm.d, "m"),
    _xlpm.col, 1 + _xlpm.m*3,
    _xlpm.dates, INDEX('Calendrier 2026-2027'!$C$13:$BC$43,,_xlpm.col),
    _xlpm.titres, INDEX('Calendrier 2026-2027'!$D$13:$BD$43,,_xlpm.col),
    _xlpm.r, _xlfn.XLOOKUP(_xlpm.d, _xlpm.dates, _xlpm.titres),
    IF(_xlpm.r=0,"",_xlpm.r)
)</f>
        <v>#NAME?</v>
      </c>
      <c r="E71" t="e" vm="2">
        <f t="shared" ca="1" si="6"/>
        <v>#NAME?</v>
      </c>
      <c r="F71" t="str">
        <f>_xlfn.XLOOKUP('Fiche formation'!$C$8,SitesFormations[Site de formation principal],SitesFormations[Mail pour assiduité],"")</f>
        <v>cfa-ensuplr-um-fds@umontpellier.fr</v>
      </c>
      <c r="G71" t="s">
        <v>2019</v>
      </c>
      <c r="H71" t="e" vm="2">
        <f ca="1">_xlfn.TEXTJOIN(" ",TRUE,
'Fiche formation'!$C$18,
_xlfn.SWITCH('Fiche formation'!$C$18,"DNO","2A","DE AUDIO","3A",
_xlfn.SWITCH('Fiche formation'!$C$15,"DEUST","2A","DSCG","2A","MASTER","2A","BUT","3A","DCG","3A","LG","3A","LP","3A","INGE","3A",""))
)</f>
        <v>#NAME?</v>
      </c>
    </row>
    <row r="72" spans="1:8" x14ac:dyDescent="0.2">
      <c r="A72" s="1">
        <f t="shared" si="7"/>
        <v>46270</v>
      </c>
      <c r="B72" t="e" vm="2">
        <f t="shared" ca="1" si="4"/>
        <v>#NAME?</v>
      </c>
      <c r="C72" t="e" vm="2">
        <f t="shared" ca="1" si="5"/>
        <v>#NAME?</v>
      </c>
      <c r="D72" s="12" t="e" cm="1" vm="1">
        <f t="array" aca="1" ref="D72" ca="1">_xlfn.LET(
    _xlpm.d, A72,
    _xlpm.debut, DATE(2026,8,1),
    _xlpm.m, DATEDIF(_xlpm.debut, _xlpm.d, "m"),
    _xlpm.col, 1 + _xlpm.m*3,
    _xlpm.dates, INDEX('Calendrier 2026-2027'!$C$13:$BC$43,,_xlpm.col),
    _xlpm.titres, INDEX('Calendrier 2026-2027'!$D$13:$BD$43,,_xlpm.col),
    _xlpm.r, _xlfn.XLOOKUP(_xlpm.d, _xlpm.dates, _xlpm.titres),
    IF(_xlpm.r=0,"",_xlpm.r)
)</f>
        <v>#NAME?</v>
      </c>
      <c r="E72" t="e" vm="2">
        <f t="shared" ca="1" si="6"/>
        <v>#NAME?</v>
      </c>
      <c r="F72" t="str">
        <f>_xlfn.XLOOKUP('Fiche formation'!$C$8,SitesFormations[Site de formation principal],SitesFormations[Mail pour assiduité],"")</f>
        <v>cfa-ensuplr-um-fds@umontpellier.fr</v>
      </c>
      <c r="G72" t="s">
        <v>2019</v>
      </c>
      <c r="H72" t="e" vm="2">
        <f ca="1">_xlfn.TEXTJOIN(" ",TRUE,
'Fiche formation'!$C$18,
_xlfn.SWITCH('Fiche formation'!$C$18,"DNO","2A","DE AUDIO","3A",
_xlfn.SWITCH('Fiche formation'!$C$15,"DEUST","2A","DSCG","2A","MASTER","2A","BUT","3A","DCG","3A","LG","3A","LP","3A","INGE","3A",""))
)</f>
        <v>#NAME?</v>
      </c>
    </row>
    <row r="73" spans="1:8" x14ac:dyDescent="0.2">
      <c r="A73" s="1">
        <f t="shared" si="7"/>
        <v>46270</v>
      </c>
      <c r="B73" t="e" vm="2">
        <f t="shared" ca="1" si="4"/>
        <v>#NAME?</v>
      </c>
      <c r="C73" t="e" vm="2">
        <f t="shared" ca="1" si="5"/>
        <v>#NAME?</v>
      </c>
      <c r="D73" s="12" t="e" cm="1" vm="1">
        <f t="array" aca="1" ref="D73" ca="1">_xlfn.LET(
    _xlpm.d, A73,
    _xlpm.debut, DATE(2026,8,1),
    _xlpm.m, DATEDIF(_xlpm.debut, _xlpm.d, "m"),
    _xlpm.col, 1 + _xlpm.m*3,
    _xlpm.dates, INDEX('Calendrier 2026-2027'!$C$13:$BC$43,,_xlpm.col),
    _xlpm.titres, INDEX('Calendrier 2026-2027'!$D$13:$BD$43,,_xlpm.col),
    _xlpm.r, _xlfn.XLOOKUP(_xlpm.d, _xlpm.dates, _xlpm.titres),
    IF(_xlpm.r=0,"",_xlpm.r)
)</f>
        <v>#NAME?</v>
      </c>
      <c r="E73" t="e" vm="2">
        <f t="shared" ca="1" si="6"/>
        <v>#NAME?</v>
      </c>
      <c r="F73" t="str">
        <f>_xlfn.XLOOKUP('Fiche formation'!$C$8,SitesFormations[Site de formation principal],SitesFormations[Mail pour assiduité],"")</f>
        <v>cfa-ensuplr-um-fds@umontpellier.fr</v>
      </c>
      <c r="G73" t="s">
        <v>2019</v>
      </c>
      <c r="H73" t="e" vm="2">
        <f ca="1">_xlfn.TEXTJOIN(" ",TRUE,
'Fiche formation'!$C$18,
_xlfn.SWITCH('Fiche formation'!$C$18,"DNO","2A","DE AUDIO","3A",
_xlfn.SWITCH('Fiche formation'!$C$15,"DEUST","2A","DSCG","2A","MASTER","2A","BUT","3A","DCG","3A","LG","3A","LP","3A","INGE","3A",""))
)</f>
        <v>#NAME?</v>
      </c>
    </row>
    <row r="74" spans="1:8" x14ac:dyDescent="0.2">
      <c r="A74" s="1">
        <f t="shared" si="7"/>
        <v>46271</v>
      </c>
      <c r="B74" t="e" vm="2">
        <f t="shared" ca="1" si="4"/>
        <v>#NAME?</v>
      </c>
      <c r="C74" t="e" vm="2">
        <f t="shared" ca="1" si="5"/>
        <v>#NAME?</v>
      </c>
      <c r="D74" s="12" t="e" cm="1" vm="1">
        <f t="array" aca="1" ref="D74" ca="1">_xlfn.LET(
    _xlpm.d, A74,
    _xlpm.debut, DATE(2026,8,1),
    _xlpm.m, DATEDIF(_xlpm.debut, _xlpm.d, "m"),
    _xlpm.col, 1 + _xlpm.m*3,
    _xlpm.dates, INDEX('Calendrier 2026-2027'!$C$13:$BC$43,,_xlpm.col),
    _xlpm.titres, INDEX('Calendrier 2026-2027'!$D$13:$BD$43,,_xlpm.col),
    _xlpm.r, _xlfn.XLOOKUP(_xlpm.d, _xlpm.dates, _xlpm.titres),
    IF(_xlpm.r=0,"",_xlpm.r)
)</f>
        <v>#NAME?</v>
      </c>
      <c r="E74" t="e" vm="2">
        <f t="shared" ca="1" si="6"/>
        <v>#NAME?</v>
      </c>
      <c r="F74" t="str">
        <f>_xlfn.XLOOKUP('Fiche formation'!$C$8,SitesFormations[Site de formation principal],SitesFormations[Mail pour assiduité],"")</f>
        <v>cfa-ensuplr-um-fds@umontpellier.fr</v>
      </c>
      <c r="G74" t="s">
        <v>2019</v>
      </c>
      <c r="H74" t="e" vm="2">
        <f ca="1">_xlfn.TEXTJOIN(" ",TRUE,
'Fiche formation'!$C$18,
_xlfn.SWITCH('Fiche formation'!$C$18,"DNO","2A","DE AUDIO","3A",
_xlfn.SWITCH('Fiche formation'!$C$15,"DEUST","2A","DSCG","2A","MASTER","2A","BUT","3A","DCG","3A","LG","3A","LP","3A","INGE","3A",""))
)</f>
        <v>#NAME?</v>
      </c>
    </row>
    <row r="75" spans="1:8" x14ac:dyDescent="0.2">
      <c r="A75" s="1">
        <f t="shared" si="7"/>
        <v>46271</v>
      </c>
      <c r="B75" t="e" vm="2">
        <f t="shared" ca="1" si="4"/>
        <v>#NAME?</v>
      </c>
      <c r="C75" t="e" vm="2">
        <f t="shared" ca="1" si="5"/>
        <v>#NAME?</v>
      </c>
      <c r="D75" s="12" t="e" cm="1" vm="1">
        <f t="array" aca="1" ref="D75" ca="1">_xlfn.LET(
    _xlpm.d, A75,
    _xlpm.debut, DATE(2026,8,1),
    _xlpm.m, DATEDIF(_xlpm.debut, _xlpm.d, "m"),
    _xlpm.col, 1 + _xlpm.m*3,
    _xlpm.dates, INDEX('Calendrier 2026-2027'!$C$13:$BC$43,,_xlpm.col),
    _xlpm.titres, INDEX('Calendrier 2026-2027'!$D$13:$BD$43,,_xlpm.col),
    _xlpm.r, _xlfn.XLOOKUP(_xlpm.d, _xlpm.dates, _xlpm.titres),
    IF(_xlpm.r=0,"",_xlpm.r)
)</f>
        <v>#NAME?</v>
      </c>
      <c r="E75" t="e" vm="2">
        <f t="shared" ca="1" si="6"/>
        <v>#NAME?</v>
      </c>
      <c r="F75" t="str">
        <f>_xlfn.XLOOKUP('Fiche formation'!$C$8,SitesFormations[Site de formation principal],SitesFormations[Mail pour assiduité],"")</f>
        <v>cfa-ensuplr-um-fds@umontpellier.fr</v>
      </c>
      <c r="G75" t="s">
        <v>2019</v>
      </c>
      <c r="H75" t="e" vm="2">
        <f ca="1">_xlfn.TEXTJOIN(" ",TRUE,
'Fiche formation'!$C$18,
_xlfn.SWITCH('Fiche formation'!$C$18,"DNO","2A","DE AUDIO","3A",
_xlfn.SWITCH('Fiche formation'!$C$15,"DEUST","2A","DSCG","2A","MASTER","2A","BUT","3A","DCG","3A","LG","3A","LP","3A","INGE","3A",""))
)</f>
        <v>#NAME?</v>
      </c>
    </row>
    <row r="76" spans="1:8" x14ac:dyDescent="0.2">
      <c r="A76" s="1">
        <f t="shared" si="7"/>
        <v>46272</v>
      </c>
      <c r="B76" t="e" vm="2">
        <f t="shared" ca="1" si="4"/>
        <v>#NAME?</v>
      </c>
      <c r="C76" t="e" vm="2">
        <f t="shared" ca="1" si="5"/>
        <v>#NAME?</v>
      </c>
      <c r="D76" s="12" t="e" cm="1" vm="1">
        <f t="array" aca="1" ref="D76" ca="1">_xlfn.LET(
    _xlpm.d, A76,
    _xlpm.debut, DATE(2026,8,1),
    _xlpm.m, DATEDIF(_xlpm.debut, _xlpm.d, "m"),
    _xlpm.col, 1 + _xlpm.m*3,
    _xlpm.dates, INDEX('Calendrier 2026-2027'!$C$13:$BC$43,,_xlpm.col),
    _xlpm.titres, INDEX('Calendrier 2026-2027'!$D$13:$BD$43,,_xlpm.col),
    _xlpm.r, _xlfn.XLOOKUP(_xlpm.d, _xlpm.dates, _xlpm.titres),
    IF(_xlpm.r=0,"",_xlpm.r)
)</f>
        <v>#NAME?</v>
      </c>
      <c r="E76" t="e" vm="2">
        <f t="shared" ca="1" si="6"/>
        <v>#NAME?</v>
      </c>
      <c r="F76" t="str">
        <f>_xlfn.XLOOKUP('Fiche formation'!$C$8,SitesFormations[Site de formation principal],SitesFormations[Mail pour assiduité],"")</f>
        <v>cfa-ensuplr-um-fds@umontpellier.fr</v>
      </c>
      <c r="G76" t="s">
        <v>2019</v>
      </c>
      <c r="H76" t="e" vm="2">
        <f ca="1">_xlfn.TEXTJOIN(" ",TRUE,
'Fiche formation'!$C$18,
_xlfn.SWITCH('Fiche formation'!$C$18,"DNO","2A","DE AUDIO","3A",
_xlfn.SWITCH('Fiche formation'!$C$15,"DEUST","2A","DSCG","2A","MASTER","2A","BUT","3A","DCG","3A","LG","3A","LP","3A","INGE","3A",""))
)</f>
        <v>#NAME?</v>
      </c>
    </row>
    <row r="77" spans="1:8" x14ac:dyDescent="0.2">
      <c r="A77" s="1">
        <f t="shared" si="7"/>
        <v>46272</v>
      </c>
      <c r="B77" t="e" vm="2">
        <f t="shared" ca="1" si="4"/>
        <v>#NAME?</v>
      </c>
      <c r="C77" t="e" vm="2">
        <f t="shared" ca="1" si="5"/>
        <v>#NAME?</v>
      </c>
      <c r="D77" s="12" t="e" cm="1" vm="1">
        <f t="array" aca="1" ref="D77" ca="1">_xlfn.LET(
    _xlpm.d, A77,
    _xlpm.debut, DATE(2026,8,1),
    _xlpm.m, DATEDIF(_xlpm.debut, _xlpm.d, "m"),
    _xlpm.col, 1 + _xlpm.m*3,
    _xlpm.dates, INDEX('Calendrier 2026-2027'!$C$13:$BC$43,,_xlpm.col),
    _xlpm.titres, INDEX('Calendrier 2026-2027'!$D$13:$BD$43,,_xlpm.col),
    _xlpm.r, _xlfn.XLOOKUP(_xlpm.d, _xlpm.dates, _xlpm.titres),
    IF(_xlpm.r=0,"",_xlpm.r)
)</f>
        <v>#NAME?</v>
      </c>
      <c r="E77" t="e" vm="2">
        <f t="shared" ca="1" si="6"/>
        <v>#NAME?</v>
      </c>
      <c r="F77" t="str">
        <f>_xlfn.XLOOKUP('Fiche formation'!$C$8,SitesFormations[Site de formation principal],SitesFormations[Mail pour assiduité],"")</f>
        <v>cfa-ensuplr-um-fds@umontpellier.fr</v>
      </c>
      <c r="G77" t="s">
        <v>2019</v>
      </c>
      <c r="H77" t="e" vm="2">
        <f ca="1">_xlfn.TEXTJOIN(" ",TRUE,
'Fiche formation'!$C$18,
_xlfn.SWITCH('Fiche formation'!$C$18,"DNO","2A","DE AUDIO","3A",
_xlfn.SWITCH('Fiche formation'!$C$15,"DEUST","2A","DSCG","2A","MASTER","2A","BUT","3A","DCG","3A","LG","3A","LP","3A","INGE","3A",""))
)</f>
        <v>#NAME?</v>
      </c>
    </row>
    <row r="78" spans="1:8" x14ac:dyDescent="0.2">
      <c r="A78" s="1">
        <f t="shared" si="7"/>
        <v>46273</v>
      </c>
      <c r="B78" t="e" vm="2">
        <f t="shared" ca="1" si="4"/>
        <v>#NAME?</v>
      </c>
      <c r="C78" t="e" vm="2">
        <f t="shared" ca="1" si="5"/>
        <v>#NAME?</v>
      </c>
      <c r="D78" s="12" t="e" cm="1" vm="1">
        <f t="array" aca="1" ref="D78" ca="1">_xlfn.LET(
    _xlpm.d, A78,
    _xlpm.debut, DATE(2026,8,1),
    _xlpm.m, DATEDIF(_xlpm.debut, _xlpm.d, "m"),
    _xlpm.col, 1 + _xlpm.m*3,
    _xlpm.dates, INDEX('Calendrier 2026-2027'!$C$13:$BC$43,,_xlpm.col),
    _xlpm.titres, INDEX('Calendrier 2026-2027'!$D$13:$BD$43,,_xlpm.col),
    _xlpm.r, _xlfn.XLOOKUP(_xlpm.d, _xlpm.dates, _xlpm.titres),
    IF(_xlpm.r=0,"",_xlpm.r)
)</f>
        <v>#NAME?</v>
      </c>
      <c r="E78" t="e" vm="2">
        <f t="shared" ca="1" si="6"/>
        <v>#NAME?</v>
      </c>
      <c r="F78" t="str">
        <f>_xlfn.XLOOKUP('Fiche formation'!$C$8,SitesFormations[Site de formation principal],SitesFormations[Mail pour assiduité],"")</f>
        <v>cfa-ensuplr-um-fds@umontpellier.fr</v>
      </c>
      <c r="G78" t="s">
        <v>2019</v>
      </c>
      <c r="H78" t="e" vm="2">
        <f ca="1">_xlfn.TEXTJOIN(" ",TRUE,
'Fiche formation'!$C$18,
_xlfn.SWITCH('Fiche formation'!$C$18,"DNO","2A","DE AUDIO","3A",
_xlfn.SWITCH('Fiche formation'!$C$15,"DEUST","2A","DSCG","2A","MASTER","2A","BUT","3A","DCG","3A","LG","3A","LP","3A","INGE","3A",""))
)</f>
        <v>#NAME?</v>
      </c>
    </row>
    <row r="79" spans="1:8" x14ac:dyDescent="0.2">
      <c r="A79" s="1">
        <f t="shared" si="7"/>
        <v>46273</v>
      </c>
      <c r="B79" t="e" vm="2">
        <f t="shared" ca="1" si="4"/>
        <v>#NAME?</v>
      </c>
      <c r="C79" t="e" vm="2">
        <f t="shared" ca="1" si="5"/>
        <v>#NAME?</v>
      </c>
      <c r="D79" s="12" t="e" cm="1" vm="1">
        <f t="array" aca="1" ref="D79" ca="1">_xlfn.LET(
    _xlpm.d, A79,
    _xlpm.debut, DATE(2026,8,1),
    _xlpm.m, DATEDIF(_xlpm.debut, _xlpm.d, "m"),
    _xlpm.col, 1 + _xlpm.m*3,
    _xlpm.dates, INDEX('Calendrier 2026-2027'!$C$13:$BC$43,,_xlpm.col),
    _xlpm.titres, INDEX('Calendrier 2026-2027'!$D$13:$BD$43,,_xlpm.col),
    _xlpm.r, _xlfn.XLOOKUP(_xlpm.d, _xlpm.dates, _xlpm.titres),
    IF(_xlpm.r=0,"",_xlpm.r)
)</f>
        <v>#NAME?</v>
      </c>
      <c r="E79" t="e" vm="2">
        <f t="shared" ca="1" si="6"/>
        <v>#NAME?</v>
      </c>
      <c r="F79" t="str">
        <f>_xlfn.XLOOKUP('Fiche formation'!$C$8,SitesFormations[Site de formation principal],SitesFormations[Mail pour assiduité],"")</f>
        <v>cfa-ensuplr-um-fds@umontpellier.fr</v>
      </c>
      <c r="G79" t="s">
        <v>2019</v>
      </c>
      <c r="H79" t="e" vm="2">
        <f ca="1">_xlfn.TEXTJOIN(" ",TRUE,
'Fiche formation'!$C$18,
_xlfn.SWITCH('Fiche formation'!$C$18,"DNO","2A","DE AUDIO","3A",
_xlfn.SWITCH('Fiche formation'!$C$15,"DEUST","2A","DSCG","2A","MASTER","2A","BUT","3A","DCG","3A","LG","3A","LP","3A","INGE","3A",""))
)</f>
        <v>#NAME?</v>
      </c>
    </row>
    <row r="80" spans="1:8" x14ac:dyDescent="0.2">
      <c r="A80" s="1">
        <f t="shared" si="7"/>
        <v>46274</v>
      </c>
      <c r="B80" t="e" vm="2">
        <f t="shared" ca="1" si="4"/>
        <v>#NAME?</v>
      </c>
      <c r="C80" t="e" vm="2">
        <f t="shared" ca="1" si="5"/>
        <v>#NAME?</v>
      </c>
      <c r="D80" s="12" t="e" cm="1" vm="1">
        <f t="array" aca="1" ref="D80" ca="1">_xlfn.LET(
    _xlpm.d, A80,
    _xlpm.debut, DATE(2026,8,1),
    _xlpm.m, DATEDIF(_xlpm.debut, _xlpm.d, "m"),
    _xlpm.col, 1 + _xlpm.m*3,
    _xlpm.dates, INDEX('Calendrier 2026-2027'!$C$13:$BC$43,,_xlpm.col),
    _xlpm.titres, INDEX('Calendrier 2026-2027'!$D$13:$BD$43,,_xlpm.col),
    _xlpm.r, _xlfn.XLOOKUP(_xlpm.d, _xlpm.dates, _xlpm.titres),
    IF(_xlpm.r=0,"",_xlpm.r)
)</f>
        <v>#NAME?</v>
      </c>
      <c r="E80" t="e" vm="2">
        <f t="shared" ca="1" si="6"/>
        <v>#NAME?</v>
      </c>
      <c r="F80" t="str">
        <f>_xlfn.XLOOKUP('Fiche formation'!$C$8,SitesFormations[Site de formation principal],SitesFormations[Mail pour assiduité],"")</f>
        <v>cfa-ensuplr-um-fds@umontpellier.fr</v>
      </c>
      <c r="G80" t="s">
        <v>2019</v>
      </c>
      <c r="H80" t="e" vm="2">
        <f ca="1">_xlfn.TEXTJOIN(" ",TRUE,
'Fiche formation'!$C$18,
_xlfn.SWITCH('Fiche formation'!$C$18,"DNO","2A","DE AUDIO","3A",
_xlfn.SWITCH('Fiche formation'!$C$15,"DEUST","2A","DSCG","2A","MASTER","2A","BUT","3A","DCG","3A","LG","3A","LP","3A","INGE","3A",""))
)</f>
        <v>#NAME?</v>
      </c>
    </row>
    <row r="81" spans="1:8" x14ac:dyDescent="0.2">
      <c r="A81" s="1">
        <f t="shared" si="7"/>
        <v>46274</v>
      </c>
      <c r="B81" t="e" vm="2">
        <f t="shared" ca="1" si="4"/>
        <v>#NAME?</v>
      </c>
      <c r="C81" t="e" vm="2">
        <f t="shared" ca="1" si="5"/>
        <v>#NAME?</v>
      </c>
      <c r="D81" s="12" t="e" cm="1" vm="1">
        <f t="array" aca="1" ref="D81" ca="1">_xlfn.LET(
    _xlpm.d, A81,
    _xlpm.debut, DATE(2026,8,1),
    _xlpm.m, DATEDIF(_xlpm.debut, _xlpm.d, "m"),
    _xlpm.col, 1 + _xlpm.m*3,
    _xlpm.dates, INDEX('Calendrier 2026-2027'!$C$13:$BC$43,,_xlpm.col),
    _xlpm.titres, INDEX('Calendrier 2026-2027'!$D$13:$BD$43,,_xlpm.col),
    _xlpm.r, _xlfn.XLOOKUP(_xlpm.d, _xlpm.dates, _xlpm.titres),
    IF(_xlpm.r=0,"",_xlpm.r)
)</f>
        <v>#NAME?</v>
      </c>
      <c r="E81" t="e" vm="2">
        <f t="shared" ca="1" si="6"/>
        <v>#NAME?</v>
      </c>
      <c r="F81" t="str">
        <f>_xlfn.XLOOKUP('Fiche formation'!$C$8,SitesFormations[Site de formation principal],SitesFormations[Mail pour assiduité],"")</f>
        <v>cfa-ensuplr-um-fds@umontpellier.fr</v>
      </c>
      <c r="G81" t="s">
        <v>2019</v>
      </c>
      <c r="H81" t="e" vm="2">
        <f ca="1">_xlfn.TEXTJOIN(" ",TRUE,
'Fiche formation'!$C$18,
_xlfn.SWITCH('Fiche formation'!$C$18,"DNO","2A","DE AUDIO","3A",
_xlfn.SWITCH('Fiche formation'!$C$15,"DEUST","2A","DSCG","2A","MASTER","2A","BUT","3A","DCG","3A","LG","3A","LP","3A","INGE","3A",""))
)</f>
        <v>#NAME?</v>
      </c>
    </row>
    <row r="82" spans="1:8" x14ac:dyDescent="0.2">
      <c r="A82" s="1">
        <f t="shared" si="7"/>
        <v>46275</v>
      </c>
      <c r="B82" t="e" vm="2">
        <f t="shared" ca="1" si="4"/>
        <v>#NAME?</v>
      </c>
      <c r="C82" t="e" vm="2">
        <f t="shared" ca="1" si="5"/>
        <v>#NAME?</v>
      </c>
      <c r="D82" s="12" t="e" cm="1" vm="1">
        <f t="array" aca="1" ref="D82" ca="1">_xlfn.LET(
    _xlpm.d, A82,
    _xlpm.debut, DATE(2026,8,1),
    _xlpm.m, DATEDIF(_xlpm.debut, _xlpm.d, "m"),
    _xlpm.col, 1 + _xlpm.m*3,
    _xlpm.dates, INDEX('Calendrier 2026-2027'!$C$13:$BC$43,,_xlpm.col),
    _xlpm.titres, INDEX('Calendrier 2026-2027'!$D$13:$BD$43,,_xlpm.col),
    _xlpm.r, _xlfn.XLOOKUP(_xlpm.d, _xlpm.dates, _xlpm.titres),
    IF(_xlpm.r=0,"",_xlpm.r)
)</f>
        <v>#NAME?</v>
      </c>
      <c r="E82" t="e" vm="2">
        <f t="shared" ca="1" si="6"/>
        <v>#NAME?</v>
      </c>
      <c r="F82" t="str">
        <f>_xlfn.XLOOKUP('Fiche formation'!$C$8,SitesFormations[Site de formation principal],SitesFormations[Mail pour assiduité],"")</f>
        <v>cfa-ensuplr-um-fds@umontpellier.fr</v>
      </c>
      <c r="G82" t="s">
        <v>2019</v>
      </c>
      <c r="H82" t="e" vm="2">
        <f ca="1">_xlfn.TEXTJOIN(" ",TRUE,
'Fiche formation'!$C$18,
_xlfn.SWITCH('Fiche formation'!$C$18,"DNO","2A","DE AUDIO","3A",
_xlfn.SWITCH('Fiche formation'!$C$15,"DEUST","2A","DSCG","2A","MASTER","2A","BUT","3A","DCG","3A","LG","3A","LP","3A","INGE","3A",""))
)</f>
        <v>#NAME?</v>
      </c>
    </row>
    <row r="83" spans="1:8" x14ac:dyDescent="0.2">
      <c r="A83" s="1">
        <f t="shared" si="7"/>
        <v>46275</v>
      </c>
      <c r="B83" t="e" vm="2">
        <f t="shared" ca="1" si="4"/>
        <v>#NAME?</v>
      </c>
      <c r="C83" t="e" vm="2">
        <f t="shared" ca="1" si="5"/>
        <v>#NAME?</v>
      </c>
      <c r="D83" s="12" t="e" cm="1" vm="1">
        <f t="array" aca="1" ref="D83" ca="1">_xlfn.LET(
    _xlpm.d, A83,
    _xlpm.debut, DATE(2026,8,1),
    _xlpm.m, DATEDIF(_xlpm.debut, _xlpm.d, "m"),
    _xlpm.col, 1 + _xlpm.m*3,
    _xlpm.dates, INDEX('Calendrier 2026-2027'!$C$13:$BC$43,,_xlpm.col),
    _xlpm.titres, INDEX('Calendrier 2026-2027'!$D$13:$BD$43,,_xlpm.col),
    _xlpm.r, _xlfn.XLOOKUP(_xlpm.d, _xlpm.dates, _xlpm.titres),
    IF(_xlpm.r=0,"",_xlpm.r)
)</f>
        <v>#NAME?</v>
      </c>
      <c r="E83" t="e" vm="2">
        <f t="shared" ca="1" si="6"/>
        <v>#NAME?</v>
      </c>
      <c r="F83" t="str">
        <f>_xlfn.XLOOKUP('Fiche formation'!$C$8,SitesFormations[Site de formation principal],SitesFormations[Mail pour assiduité],"")</f>
        <v>cfa-ensuplr-um-fds@umontpellier.fr</v>
      </c>
      <c r="G83" t="s">
        <v>2019</v>
      </c>
      <c r="H83" t="e" vm="2">
        <f ca="1">_xlfn.TEXTJOIN(" ",TRUE,
'Fiche formation'!$C$18,
_xlfn.SWITCH('Fiche formation'!$C$18,"DNO","2A","DE AUDIO","3A",
_xlfn.SWITCH('Fiche formation'!$C$15,"DEUST","2A","DSCG","2A","MASTER","2A","BUT","3A","DCG","3A","LG","3A","LP","3A","INGE","3A",""))
)</f>
        <v>#NAME?</v>
      </c>
    </row>
    <row r="84" spans="1:8" x14ac:dyDescent="0.2">
      <c r="A84" s="1">
        <f t="shared" si="7"/>
        <v>46276</v>
      </c>
      <c r="B84" t="e" vm="2">
        <f t="shared" ca="1" si="4"/>
        <v>#NAME?</v>
      </c>
      <c r="C84" t="e" vm="2">
        <f t="shared" ca="1" si="5"/>
        <v>#NAME?</v>
      </c>
      <c r="D84" s="12" t="e" cm="1" vm="1">
        <f t="array" aca="1" ref="D84" ca="1">_xlfn.LET(
    _xlpm.d, A84,
    _xlpm.debut, DATE(2026,8,1),
    _xlpm.m, DATEDIF(_xlpm.debut, _xlpm.d, "m"),
    _xlpm.col, 1 + _xlpm.m*3,
    _xlpm.dates, INDEX('Calendrier 2026-2027'!$C$13:$BC$43,,_xlpm.col),
    _xlpm.titres, INDEX('Calendrier 2026-2027'!$D$13:$BD$43,,_xlpm.col),
    _xlpm.r, _xlfn.XLOOKUP(_xlpm.d, _xlpm.dates, _xlpm.titres),
    IF(_xlpm.r=0,"",_xlpm.r)
)</f>
        <v>#NAME?</v>
      </c>
      <c r="E84" t="e" vm="2">
        <f t="shared" ca="1" si="6"/>
        <v>#NAME?</v>
      </c>
      <c r="F84" t="str">
        <f>_xlfn.XLOOKUP('Fiche formation'!$C$8,SitesFormations[Site de formation principal],SitesFormations[Mail pour assiduité],"")</f>
        <v>cfa-ensuplr-um-fds@umontpellier.fr</v>
      </c>
      <c r="G84" t="s">
        <v>2019</v>
      </c>
      <c r="H84" t="e" vm="2">
        <f ca="1">_xlfn.TEXTJOIN(" ",TRUE,
'Fiche formation'!$C$18,
_xlfn.SWITCH('Fiche formation'!$C$18,"DNO","2A","DE AUDIO","3A",
_xlfn.SWITCH('Fiche formation'!$C$15,"DEUST","2A","DSCG","2A","MASTER","2A","BUT","3A","DCG","3A","LG","3A","LP","3A","INGE","3A",""))
)</f>
        <v>#NAME?</v>
      </c>
    </row>
    <row r="85" spans="1:8" x14ac:dyDescent="0.2">
      <c r="A85" s="1">
        <f t="shared" si="7"/>
        <v>46276</v>
      </c>
      <c r="B85" t="e" vm="2">
        <f t="shared" ca="1" si="4"/>
        <v>#NAME?</v>
      </c>
      <c r="C85" t="e" vm="2">
        <f t="shared" ca="1" si="5"/>
        <v>#NAME?</v>
      </c>
      <c r="D85" s="12" t="e" cm="1" vm="1">
        <f t="array" aca="1" ref="D85" ca="1">_xlfn.LET(
    _xlpm.d, A85,
    _xlpm.debut, DATE(2026,8,1),
    _xlpm.m, DATEDIF(_xlpm.debut, _xlpm.d, "m"),
    _xlpm.col, 1 + _xlpm.m*3,
    _xlpm.dates, INDEX('Calendrier 2026-2027'!$C$13:$BC$43,,_xlpm.col),
    _xlpm.titres, INDEX('Calendrier 2026-2027'!$D$13:$BD$43,,_xlpm.col),
    _xlpm.r, _xlfn.XLOOKUP(_xlpm.d, _xlpm.dates, _xlpm.titres),
    IF(_xlpm.r=0,"",_xlpm.r)
)</f>
        <v>#NAME?</v>
      </c>
      <c r="E85" t="e" vm="2">
        <f t="shared" ca="1" si="6"/>
        <v>#NAME?</v>
      </c>
      <c r="F85" t="str">
        <f>_xlfn.XLOOKUP('Fiche formation'!$C$8,SitesFormations[Site de formation principal],SitesFormations[Mail pour assiduité],"")</f>
        <v>cfa-ensuplr-um-fds@umontpellier.fr</v>
      </c>
      <c r="G85" t="s">
        <v>2019</v>
      </c>
      <c r="H85" t="e" vm="2">
        <f ca="1">_xlfn.TEXTJOIN(" ",TRUE,
'Fiche formation'!$C$18,
_xlfn.SWITCH('Fiche formation'!$C$18,"DNO","2A","DE AUDIO","3A",
_xlfn.SWITCH('Fiche formation'!$C$15,"DEUST","2A","DSCG","2A","MASTER","2A","BUT","3A","DCG","3A","LG","3A","LP","3A","INGE","3A",""))
)</f>
        <v>#NAME?</v>
      </c>
    </row>
    <row r="86" spans="1:8" x14ac:dyDescent="0.2">
      <c r="A86" s="1">
        <f t="shared" si="7"/>
        <v>46277</v>
      </c>
      <c r="B86" t="e" vm="2">
        <f t="shared" ca="1" si="4"/>
        <v>#NAME?</v>
      </c>
      <c r="C86" t="e" vm="2">
        <f t="shared" ca="1" si="5"/>
        <v>#NAME?</v>
      </c>
      <c r="D86" s="12" t="e" cm="1" vm="1">
        <f t="array" aca="1" ref="D86" ca="1">_xlfn.LET(
    _xlpm.d, A86,
    _xlpm.debut, DATE(2026,8,1),
    _xlpm.m, DATEDIF(_xlpm.debut, _xlpm.d, "m"),
    _xlpm.col, 1 + _xlpm.m*3,
    _xlpm.dates, INDEX('Calendrier 2026-2027'!$C$13:$BC$43,,_xlpm.col),
    _xlpm.titres, INDEX('Calendrier 2026-2027'!$D$13:$BD$43,,_xlpm.col),
    _xlpm.r, _xlfn.XLOOKUP(_xlpm.d, _xlpm.dates, _xlpm.titres),
    IF(_xlpm.r=0,"",_xlpm.r)
)</f>
        <v>#NAME?</v>
      </c>
      <c r="E86" t="e" vm="2">
        <f t="shared" ca="1" si="6"/>
        <v>#NAME?</v>
      </c>
      <c r="F86" t="str">
        <f>_xlfn.XLOOKUP('Fiche formation'!$C$8,SitesFormations[Site de formation principal],SitesFormations[Mail pour assiduité],"")</f>
        <v>cfa-ensuplr-um-fds@umontpellier.fr</v>
      </c>
      <c r="G86" t="s">
        <v>2019</v>
      </c>
      <c r="H86" t="e" vm="2">
        <f ca="1">_xlfn.TEXTJOIN(" ",TRUE,
'Fiche formation'!$C$18,
_xlfn.SWITCH('Fiche formation'!$C$18,"DNO","2A","DE AUDIO","3A",
_xlfn.SWITCH('Fiche formation'!$C$15,"DEUST","2A","DSCG","2A","MASTER","2A","BUT","3A","DCG","3A","LG","3A","LP","3A","INGE","3A",""))
)</f>
        <v>#NAME?</v>
      </c>
    </row>
    <row r="87" spans="1:8" x14ac:dyDescent="0.2">
      <c r="A87" s="1">
        <f t="shared" si="7"/>
        <v>46277</v>
      </c>
      <c r="B87" t="e" vm="2">
        <f t="shared" ca="1" si="4"/>
        <v>#NAME?</v>
      </c>
      <c r="C87" t="e" vm="2">
        <f t="shared" ca="1" si="5"/>
        <v>#NAME?</v>
      </c>
      <c r="D87" s="12" t="e" cm="1" vm="1">
        <f t="array" aca="1" ref="D87" ca="1">_xlfn.LET(
    _xlpm.d, A87,
    _xlpm.debut, DATE(2026,8,1),
    _xlpm.m, DATEDIF(_xlpm.debut, _xlpm.d, "m"),
    _xlpm.col, 1 + _xlpm.m*3,
    _xlpm.dates, INDEX('Calendrier 2026-2027'!$C$13:$BC$43,,_xlpm.col),
    _xlpm.titres, INDEX('Calendrier 2026-2027'!$D$13:$BD$43,,_xlpm.col),
    _xlpm.r, _xlfn.XLOOKUP(_xlpm.d, _xlpm.dates, _xlpm.titres),
    IF(_xlpm.r=0,"",_xlpm.r)
)</f>
        <v>#NAME?</v>
      </c>
      <c r="E87" t="e" vm="2">
        <f t="shared" ca="1" si="6"/>
        <v>#NAME?</v>
      </c>
      <c r="F87" t="str">
        <f>_xlfn.XLOOKUP('Fiche formation'!$C$8,SitesFormations[Site de formation principal],SitesFormations[Mail pour assiduité],"")</f>
        <v>cfa-ensuplr-um-fds@umontpellier.fr</v>
      </c>
      <c r="G87" t="s">
        <v>2019</v>
      </c>
      <c r="H87" t="e" vm="2">
        <f ca="1">_xlfn.TEXTJOIN(" ",TRUE,
'Fiche formation'!$C$18,
_xlfn.SWITCH('Fiche formation'!$C$18,"DNO","2A","DE AUDIO","3A",
_xlfn.SWITCH('Fiche formation'!$C$15,"DEUST","2A","DSCG","2A","MASTER","2A","BUT","3A","DCG","3A","LG","3A","LP","3A","INGE","3A",""))
)</f>
        <v>#NAME?</v>
      </c>
    </row>
    <row r="88" spans="1:8" x14ac:dyDescent="0.2">
      <c r="A88" s="1">
        <f t="shared" si="7"/>
        <v>46278</v>
      </c>
      <c r="B88" t="e" vm="2">
        <f t="shared" ca="1" si="4"/>
        <v>#NAME?</v>
      </c>
      <c r="C88" t="e" vm="2">
        <f t="shared" ca="1" si="5"/>
        <v>#NAME?</v>
      </c>
      <c r="D88" s="12" t="e" cm="1" vm="1">
        <f t="array" aca="1" ref="D88" ca="1">_xlfn.LET(
    _xlpm.d, A88,
    _xlpm.debut, DATE(2026,8,1),
    _xlpm.m, DATEDIF(_xlpm.debut, _xlpm.d, "m"),
    _xlpm.col, 1 + _xlpm.m*3,
    _xlpm.dates, INDEX('Calendrier 2026-2027'!$C$13:$BC$43,,_xlpm.col),
    _xlpm.titres, INDEX('Calendrier 2026-2027'!$D$13:$BD$43,,_xlpm.col),
    _xlpm.r, _xlfn.XLOOKUP(_xlpm.d, _xlpm.dates, _xlpm.titres),
    IF(_xlpm.r=0,"",_xlpm.r)
)</f>
        <v>#NAME?</v>
      </c>
      <c r="E88" t="e" vm="2">
        <f t="shared" ca="1" si="6"/>
        <v>#NAME?</v>
      </c>
      <c r="F88" t="str">
        <f>_xlfn.XLOOKUP('Fiche formation'!$C$8,SitesFormations[Site de formation principal],SitesFormations[Mail pour assiduité],"")</f>
        <v>cfa-ensuplr-um-fds@umontpellier.fr</v>
      </c>
      <c r="G88" t="s">
        <v>2019</v>
      </c>
      <c r="H88" t="e" vm="2">
        <f ca="1">_xlfn.TEXTJOIN(" ",TRUE,
'Fiche formation'!$C$18,
_xlfn.SWITCH('Fiche formation'!$C$18,"DNO","2A","DE AUDIO","3A",
_xlfn.SWITCH('Fiche formation'!$C$15,"DEUST","2A","DSCG","2A","MASTER","2A","BUT","3A","DCG","3A","LG","3A","LP","3A","INGE","3A",""))
)</f>
        <v>#NAME?</v>
      </c>
    </row>
    <row r="89" spans="1:8" x14ac:dyDescent="0.2">
      <c r="A89" s="1">
        <f t="shared" si="7"/>
        <v>46278</v>
      </c>
      <c r="B89" t="e" vm="2">
        <f t="shared" ca="1" si="4"/>
        <v>#NAME?</v>
      </c>
      <c r="C89" t="e" vm="2">
        <f t="shared" ca="1" si="5"/>
        <v>#NAME?</v>
      </c>
      <c r="D89" s="12" t="e" cm="1" vm="1">
        <f t="array" aca="1" ref="D89" ca="1">_xlfn.LET(
    _xlpm.d, A89,
    _xlpm.debut, DATE(2026,8,1),
    _xlpm.m, DATEDIF(_xlpm.debut, _xlpm.d, "m"),
    _xlpm.col, 1 + _xlpm.m*3,
    _xlpm.dates, INDEX('Calendrier 2026-2027'!$C$13:$BC$43,,_xlpm.col),
    _xlpm.titres, INDEX('Calendrier 2026-2027'!$D$13:$BD$43,,_xlpm.col),
    _xlpm.r, _xlfn.XLOOKUP(_xlpm.d, _xlpm.dates, _xlpm.titres),
    IF(_xlpm.r=0,"",_xlpm.r)
)</f>
        <v>#NAME?</v>
      </c>
      <c r="E89" t="e" vm="2">
        <f t="shared" ca="1" si="6"/>
        <v>#NAME?</v>
      </c>
      <c r="F89" t="str">
        <f>_xlfn.XLOOKUP('Fiche formation'!$C$8,SitesFormations[Site de formation principal],SitesFormations[Mail pour assiduité],"")</f>
        <v>cfa-ensuplr-um-fds@umontpellier.fr</v>
      </c>
      <c r="G89" t="s">
        <v>2019</v>
      </c>
      <c r="H89" t="e" vm="2">
        <f ca="1">_xlfn.TEXTJOIN(" ",TRUE,
'Fiche formation'!$C$18,
_xlfn.SWITCH('Fiche formation'!$C$18,"DNO","2A","DE AUDIO","3A",
_xlfn.SWITCH('Fiche formation'!$C$15,"DEUST","2A","DSCG","2A","MASTER","2A","BUT","3A","DCG","3A","LG","3A","LP","3A","INGE","3A",""))
)</f>
        <v>#NAME?</v>
      </c>
    </row>
    <row r="90" spans="1:8" x14ac:dyDescent="0.2">
      <c r="A90" s="1">
        <f t="shared" si="7"/>
        <v>46279</v>
      </c>
      <c r="B90" t="e" vm="2">
        <f t="shared" ca="1" si="4"/>
        <v>#NAME?</v>
      </c>
      <c r="C90" t="e" vm="2">
        <f t="shared" ca="1" si="5"/>
        <v>#NAME?</v>
      </c>
      <c r="D90" s="12" t="e" cm="1" vm="1">
        <f t="array" aca="1" ref="D90" ca="1">_xlfn.LET(
    _xlpm.d, A90,
    _xlpm.debut, DATE(2026,8,1),
    _xlpm.m, DATEDIF(_xlpm.debut, _xlpm.d, "m"),
    _xlpm.col, 1 + _xlpm.m*3,
    _xlpm.dates, INDEX('Calendrier 2026-2027'!$C$13:$BC$43,,_xlpm.col),
    _xlpm.titres, INDEX('Calendrier 2026-2027'!$D$13:$BD$43,,_xlpm.col),
    _xlpm.r, _xlfn.XLOOKUP(_xlpm.d, _xlpm.dates, _xlpm.titres),
    IF(_xlpm.r=0,"",_xlpm.r)
)</f>
        <v>#NAME?</v>
      </c>
      <c r="E90" t="e" vm="2">
        <f t="shared" ca="1" si="6"/>
        <v>#NAME?</v>
      </c>
      <c r="F90" t="str">
        <f>_xlfn.XLOOKUP('Fiche formation'!$C$8,SitesFormations[Site de formation principal],SitesFormations[Mail pour assiduité],"")</f>
        <v>cfa-ensuplr-um-fds@umontpellier.fr</v>
      </c>
      <c r="G90" t="s">
        <v>2019</v>
      </c>
      <c r="H90" t="e" vm="2">
        <f ca="1">_xlfn.TEXTJOIN(" ",TRUE,
'Fiche formation'!$C$18,
_xlfn.SWITCH('Fiche formation'!$C$18,"DNO","2A","DE AUDIO","3A",
_xlfn.SWITCH('Fiche formation'!$C$15,"DEUST","2A","DSCG","2A","MASTER","2A","BUT","3A","DCG","3A","LG","3A","LP","3A","INGE","3A",""))
)</f>
        <v>#NAME?</v>
      </c>
    </row>
    <row r="91" spans="1:8" x14ac:dyDescent="0.2">
      <c r="A91" s="1">
        <f t="shared" si="7"/>
        <v>46279</v>
      </c>
      <c r="B91" t="e" vm="2">
        <f t="shared" ca="1" si="4"/>
        <v>#NAME?</v>
      </c>
      <c r="C91" t="e" vm="2">
        <f t="shared" ca="1" si="5"/>
        <v>#NAME?</v>
      </c>
      <c r="D91" s="12" t="e" cm="1" vm="1">
        <f t="array" aca="1" ref="D91" ca="1">_xlfn.LET(
    _xlpm.d, A91,
    _xlpm.debut, DATE(2026,8,1),
    _xlpm.m, DATEDIF(_xlpm.debut, _xlpm.d, "m"),
    _xlpm.col, 1 + _xlpm.m*3,
    _xlpm.dates, INDEX('Calendrier 2026-2027'!$C$13:$BC$43,,_xlpm.col),
    _xlpm.titres, INDEX('Calendrier 2026-2027'!$D$13:$BD$43,,_xlpm.col),
    _xlpm.r, _xlfn.XLOOKUP(_xlpm.d, _xlpm.dates, _xlpm.titres),
    IF(_xlpm.r=0,"",_xlpm.r)
)</f>
        <v>#NAME?</v>
      </c>
      <c r="E91" t="e" vm="2">
        <f t="shared" ca="1" si="6"/>
        <v>#NAME?</v>
      </c>
      <c r="F91" t="str">
        <f>_xlfn.XLOOKUP('Fiche formation'!$C$8,SitesFormations[Site de formation principal],SitesFormations[Mail pour assiduité],"")</f>
        <v>cfa-ensuplr-um-fds@umontpellier.fr</v>
      </c>
      <c r="G91" t="s">
        <v>2019</v>
      </c>
      <c r="H91" t="e" vm="2">
        <f ca="1">_xlfn.TEXTJOIN(" ",TRUE,
'Fiche formation'!$C$18,
_xlfn.SWITCH('Fiche formation'!$C$18,"DNO","2A","DE AUDIO","3A",
_xlfn.SWITCH('Fiche formation'!$C$15,"DEUST","2A","DSCG","2A","MASTER","2A","BUT","3A","DCG","3A","LG","3A","LP","3A","INGE","3A",""))
)</f>
        <v>#NAME?</v>
      </c>
    </row>
    <row r="92" spans="1:8" x14ac:dyDescent="0.2">
      <c r="A92" s="1">
        <f t="shared" si="7"/>
        <v>46280</v>
      </c>
      <c r="B92" t="e" vm="2">
        <f t="shared" ca="1" si="4"/>
        <v>#NAME?</v>
      </c>
      <c r="C92" t="e" vm="2">
        <f t="shared" ca="1" si="5"/>
        <v>#NAME?</v>
      </c>
      <c r="D92" s="12" t="e" cm="1" vm="1">
        <f t="array" aca="1" ref="D92" ca="1">_xlfn.LET(
    _xlpm.d, A92,
    _xlpm.debut, DATE(2026,8,1),
    _xlpm.m, DATEDIF(_xlpm.debut, _xlpm.d, "m"),
    _xlpm.col, 1 + _xlpm.m*3,
    _xlpm.dates, INDEX('Calendrier 2026-2027'!$C$13:$BC$43,,_xlpm.col),
    _xlpm.titres, INDEX('Calendrier 2026-2027'!$D$13:$BD$43,,_xlpm.col),
    _xlpm.r, _xlfn.XLOOKUP(_xlpm.d, _xlpm.dates, _xlpm.titres),
    IF(_xlpm.r=0,"",_xlpm.r)
)</f>
        <v>#NAME?</v>
      </c>
      <c r="E92" t="e" vm="2">
        <f t="shared" ca="1" si="6"/>
        <v>#NAME?</v>
      </c>
      <c r="F92" t="str">
        <f>_xlfn.XLOOKUP('Fiche formation'!$C$8,SitesFormations[Site de formation principal],SitesFormations[Mail pour assiduité],"")</f>
        <v>cfa-ensuplr-um-fds@umontpellier.fr</v>
      </c>
      <c r="G92" t="s">
        <v>2019</v>
      </c>
      <c r="H92" t="e" vm="2">
        <f ca="1">_xlfn.TEXTJOIN(" ",TRUE,
'Fiche formation'!$C$18,
_xlfn.SWITCH('Fiche formation'!$C$18,"DNO","2A","DE AUDIO","3A",
_xlfn.SWITCH('Fiche formation'!$C$15,"DEUST","2A","DSCG","2A","MASTER","2A","BUT","3A","DCG","3A","LG","3A","LP","3A","INGE","3A",""))
)</f>
        <v>#NAME?</v>
      </c>
    </row>
    <row r="93" spans="1:8" x14ac:dyDescent="0.2">
      <c r="A93" s="1">
        <f t="shared" si="7"/>
        <v>46280</v>
      </c>
      <c r="B93" t="e" vm="2">
        <f t="shared" ca="1" si="4"/>
        <v>#NAME?</v>
      </c>
      <c r="C93" t="e" vm="2">
        <f t="shared" ca="1" si="5"/>
        <v>#NAME?</v>
      </c>
      <c r="D93" s="12" t="e" cm="1" vm="1">
        <f t="array" aca="1" ref="D93" ca="1">_xlfn.LET(
    _xlpm.d, A93,
    _xlpm.debut, DATE(2026,8,1),
    _xlpm.m, DATEDIF(_xlpm.debut, _xlpm.d, "m"),
    _xlpm.col, 1 + _xlpm.m*3,
    _xlpm.dates, INDEX('Calendrier 2026-2027'!$C$13:$BC$43,,_xlpm.col),
    _xlpm.titres, INDEX('Calendrier 2026-2027'!$D$13:$BD$43,,_xlpm.col),
    _xlpm.r, _xlfn.XLOOKUP(_xlpm.d, _xlpm.dates, _xlpm.titres),
    IF(_xlpm.r=0,"",_xlpm.r)
)</f>
        <v>#NAME?</v>
      </c>
      <c r="E93" t="e" vm="2">
        <f t="shared" ca="1" si="6"/>
        <v>#NAME?</v>
      </c>
      <c r="F93" t="str">
        <f>_xlfn.XLOOKUP('Fiche formation'!$C$8,SitesFormations[Site de formation principal],SitesFormations[Mail pour assiduité],"")</f>
        <v>cfa-ensuplr-um-fds@umontpellier.fr</v>
      </c>
      <c r="G93" t="s">
        <v>2019</v>
      </c>
      <c r="H93" t="e" vm="2">
        <f ca="1">_xlfn.TEXTJOIN(" ",TRUE,
'Fiche formation'!$C$18,
_xlfn.SWITCH('Fiche formation'!$C$18,"DNO","2A","DE AUDIO","3A",
_xlfn.SWITCH('Fiche formation'!$C$15,"DEUST","2A","DSCG","2A","MASTER","2A","BUT","3A","DCG","3A","LG","3A","LP","3A","INGE","3A",""))
)</f>
        <v>#NAME?</v>
      </c>
    </row>
    <row r="94" spans="1:8" x14ac:dyDescent="0.2">
      <c r="A94" s="1">
        <f t="shared" si="7"/>
        <v>46281</v>
      </c>
      <c r="B94" t="e" vm="2">
        <f t="shared" ca="1" si="4"/>
        <v>#NAME?</v>
      </c>
      <c r="C94" t="e" vm="2">
        <f t="shared" ca="1" si="5"/>
        <v>#NAME?</v>
      </c>
      <c r="D94" s="12" t="e" cm="1" vm="1">
        <f t="array" aca="1" ref="D94" ca="1">_xlfn.LET(
    _xlpm.d, A94,
    _xlpm.debut, DATE(2026,8,1),
    _xlpm.m, DATEDIF(_xlpm.debut, _xlpm.d, "m"),
    _xlpm.col, 1 + _xlpm.m*3,
    _xlpm.dates, INDEX('Calendrier 2026-2027'!$C$13:$BC$43,,_xlpm.col),
    _xlpm.titres, INDEX('Calendrier 2026-2027'!$D$13:$BD$43,,_xlpm.col),
    _xlpm.r, _xlfn.XLOOKUP(_xlpm.d, _xlpm.dates, _xlpm.titres),
    IF(_xlpm.r=0,"",_xlpm.r)
)</f>
        <v>#NAME?</v>
      </c>
      <c r="E94" t="e" vm="2">
        <f t="shared" ca="1" si="6"/>
        <v>#NAME?</v>
      </c>
      <c r="F94" t="str">
        <f>_xlfn.XLOOKUP('Fiche formation'!$C$8,SitesFormations[Site de formation principal],SitesFormations[Mail pour assiduité],"")</f>
        <v>cfa-ensuplr-um-fds@umontpellier.fr</v>
      </c>
      <c r="G94" t="s">
        <v>2019</v>
      </c>
      <c r="H94" t="e" vm="2">
        <f ca="1">_xlfn.TEXTJOIN(" ",TRUE,
'Fiche formation'!$C$18,
_xlfn.SWITCH('Fiche formation'!$C$18,"DNO","2A","DE AUDIO","3A",
_xlfn.SWITCH('Fiche formation'!$C$15,"DEUST","2A","DSCG","2A","MASTER","2A","BUT","3A","DCG","3A","LG","3A","LP","3A","INGE","3A",""))
)</f>
        <v>#NAME?</v>
      </c>
    </row>
    <row r="95" spans="1:8" x14ac:dyDescent="0.2">
      <c r="A95" s="1">
        <f t="shared" si="7"/>
        <v>46281</v>
      </c>
      <c r="B95" t="e" vm="2">
        <f t="shared" ca="1" si="4"/>
        <v>#NAME?</v>
      </c>
      <c r="C95" t="e" vm="2">
        <f t="shared" ca="1" si="5"/>
        <v>#NAME?</v>
      </c>
      <c r="D95" s="12" t="e" cm="1" vm="1">
        <f t="array" aca="1" ref="D95" ca="1">_xlfn.LET(
    _xlpm.d, A95,
    _xlpm.debut, DATE(2026,8,1),
    _xlpm.m, DATEDIF(_xlpm.debut, _xlpm.d, "m"),
    _xlpm.col, 1 + _xlpm.m*3,
    _xlpm.dates, INDEX('Calendrier 2026-2027'!$C$13:$BC$43,,_xlpm.col),
    _xlpm.titres, INDEX('Calendrier 2026-2027'!$D$13:$BD$43,,_xlpm.col),
    _xlpm.r, _xlfn.XLOOKUP(_xlpm.d, _xlpm.dates, _xlpm.titres),
    IF(_xlpm.r=0,"",_xlpm.r)
)</f>
        <v>#NAME?</v>
      </c>
      <c r="E95" t="e" vm="2">
        <f t="shared" ca="1" si="6"/>
        <v>#NAME?</v>
      </c>
      <c r="F95" t="str">
        <f>_xlfn.XLOOKUP('Fiche formation'!$C$8,SitesFormations[Site de formation principal],SitesFormations[Mail pour assiduité],"")</f>
        <v>cfa-ensuplr-um-fds@umontpellier.fr</v>
      </c>
      <c r="G95" t="s">
        <v>2019</v>
      </c>
      <c r="H95" t="e" vm="2">
        <f ca="1">_xlfn.TEXTJOIN(" ",TRUE,
'Fiche formation'!$C$18,
_xlfn.SWITCH('Fiche formation'!$C$18,"DNO","2A","DE AUDIO","3A",
_xlfn.SWITCH('Fiche formation'!$C$15,"DEUST","2A","DSCG","2A","MASTER","2A","BUT","3A","DCG","3A","LG","3A","LP","3A","INGE","3A",""))
)</f>
        <v>#NAME?</v>
      </c>
    </row>
    <row r="96" spans="1:8" x14ac:dyDescent="0.2">
      <c r="A96" s="1">
        <f t="shared" si="7"/>
        <v>46282</v>
      </c>
      <c r="B96" t="e" vm="2">
        <f t="shared" ca="1" si="4"/>
        <v>#NAME?</v>
      </c>
      <c r="C96" t="e" vm="2">
        <f t="shared" ca="1" si="5"/>
        <v>#NAME?</v>
      </c>
      <c r="D96" s="12" t="e" cm="1" vm="1">
        <f t="array" aca="1" ref="D96" ca="1">_xlfn.LET(
    _xlpm.d, A96,
    _xlpm.debut, DATE(2026,8,1),
    _xlpm.m, DATEDIF(_xlpm.debut, _xlpm.d, "m"),
    _xlpm.col, 1 + _xlpm.m*3,
    _xlpm.dates, INDEX('Calendrier 2026-2027'!$C$13:$BC$43,,_xlpm.col),
    _xlpm.titres, INDEX('Calendrier 2026-2027'!$D$13:$BD$43,,_xlpm.col),
    _xlpm.r, _xlfn.XLOOKUP(_xlpm.d, _xlpm.dates, _xlpm.titres),
    IF(_xlpm.r=0,"",_xlpm.r)
)</f>
        <v>#NAME?</v>
      </c>
      <c r="E96" t="e" vm="2">
        <f t="shared" ca="1" si="6"/>
        <v>#NAME?</v>
      </c>
      <c r="F96" t="str">
        <f>_xlfn.XLOOKUP('Fiche formation'!$C$8,SitesFormations[Site de formation principal],SitesFormations[Mail pour assiduité],"")</f>
        <v>cfa-ensuplr-um-fds@umontpellier.fr</v>
      </c>
      <c r="G96" t="s">
        <v>2019</v>
      </c>
      <c r="H96" t="e" vm="2">
        <f ca="1">_xlfn.TEXTJOIN(" ",TRUE,
'Fiche formation'!$C$18,
_xlfn.SWITCH('Fiche formation'!$C$18,"DNO","2A","DE AUDIO","3A",
_xlfn.SWITCH('Fiche formation'!$C$15,"DEUST","2A","DSCG","2A","MASTER","2A","BUT","3A","DCG","3A","LG","3A","LP","3A","INGE","3A",""))
)</f>
        <v>#NAME?</v>
      </c>
    </row>
    <row r="97" spans="1:8" x14ac:dyDescent="0.2">
      <c r="A97" s="1">
        <f t="shared" si="7"/>
        <v>46282</v>
      </c>
      <c r="B97" t="e" vm="2">
        <f t="shared" ca="1" si="4"/>
        <v>#NAME?</v>
      </c>
      <c r="C97" t="e" vm="2">
        <f t="shared" ca="1" si="5"/>
        <v>#NAME?</v>
      </c>
      <c r="D97" s="12" t="e" cm="1" vm="1">
        <f t="array" aca="1" ref="D97" ca="1">_xlfn.LET(
    _xlpm.d, A97,
    _xlpm.debut, DATE(2026,8,1),
    _xlpm.m, DATEDIF(_xlpm.debut, _xlpm.d, "m"),
    _xlpm.col, 1 + _xlpm.m*3,
    _xlpm.dates, INDEX('Calendrier 2026-2027'!$C$13:$BC$43,,_xlpm.col),
    _xlpm.titres, INDEX('Calendrier 2026-2027'!$D$13:$BD$43,,_xlpm.col),
    _xlpm.r, _xlfn.XLOOKUP(_xlpm.d, _xlpm.dates, _xlpm.titres),
    IF(_xlpm.r=0,"",_xlpm.r)
)</f>
        <v>#NAME?</v>
      </c>
      <c r="E97" t="e" vm="2">
        <f t="shared" ca="1" si="6"/>
        <v>#NAME?</v>
      </c>
      <c r="F97" t="str">
        <f>_xlfn.XLOOKUP('Fiche formation'!$C$8,SitesFormations[Site de formation principal],SitesFormations[Mail pour assiduité],"")</f>
        <v>cfa-ensuplr-um-fds@umontpellier.fr</v>
      </c>
      <c r="G97" t="s">
        <v>2019</v>
      </c>
      <c r="H97" t="e" vm="2">
        <f ca="1">_xlfn.TEXTJOIN(" ",TRUE,
'Fiche formation'!$C$18,
_xlfn.SWITCH('Fiche formation'!$C$18,"DNO","2A","DE AUDIO","3A",
_xlfn.SWITCH('Fiche formation'!$C$15,"DEUST","2A","DSCG","2A","MASTER","2A","BUT","3A","DCG","3A","LG","3A","LP","3A","INGE","3A",""))
)</f>
        <v>#NAME?</v>
      </c>
    </row>
    <row r="98" spans="1:8" x14ac:dyDescent="0.2">
      <c r="A98" s="1">
        <f t="shared" si="7"/>
        <v>46283</v>
      </c>
      <c r="B98" t="e" vm="2">
        <f t="shared" ca="1" si="4"/>
        <v>#NAME?</v>
      </c>
      <c r="C98" t="e" vm="2">
        <f t="shared" ca="1" si="5"/>
        <v>#NAME?</v>
      </c>
      <c r="D98" s="12" t="e" cm="1" vm="1">
        <f t="array" aca="1" ref="D98" ca="1">_xlfn.LET(
    _xlpm.d, A98,
    _xlpm.debut, DATE(2026,8,1),
    _xlpm.m, DATEDIF(_xlpm.debut, _xlpm.d, "m"),
    _xlpm.col, 1 + _xlpm.m*3,
    _xlpm.dates, INDEX('Calendrier 2026-2027'!$C$13:$BC$43,,_xlpm.col),
    _xlpm.titres, INDEX('Calendrier 2026-2027'!$D$13:$BD$43,,_xlpm.col),
    _xlpm.r, _xlfn.XLOOKUP(_xlpm.d, _xlpm.dates, _xlpm.titres),
    IF(_xlpm.r=0,"",_xlpm.r)
)</f>
        <v>#NAME?</v>
      </c>
      <c r="E98" t="e" vm="2">
        <f t="shared" ca="1" si="6"/>
        <v>#NAME?</v>
      </c>
      <c r="F98" t="str">
        <f>_xlfn.XLOOKUP('Fiche formation'!$C$8,SitesFormations[Site de formation principal],SitesFormations[Mail pour assiduité],"")</f>
        <v>cfa-ensuplr-um-fds@umontpellier.fr</v>
      </c>
      <c r="G98" t="s">
        <v>2019</v>
      </c>
      <c r="H98" t="e" vm="2">
        <f ca="1">_xlfn.TEXTJOIN(" ",TRUE,
'Fiche formation'!$C$18,
_xlfn.SWITCH('Fiche formation'!$C$18,"DNO","2A","DE AUDIO","3A",
_xlfn.SWITCH('Fiche formation'!$C$15,"DEUST","2A","DSCG","2A","MASTER","2A","BUT","3A","DCG","3A","LG","3A","LP","3A","INGE","3A",""))
)</f>
        <v>#NAME?</v>
      </c>
    </row>
    <row r="99" spans="1:8" x14ac:dyDescent="0.2">
      <c r="A99" s="1">
        <f t="shared" si="7"/>
        <v>46283</v>
      </c>
      <c r="B99" t="e" vm="2">
        <f t="shared" ca="1" si="4"/>
        <v>#NAME?</v>
      </c>
      <c r="C99" t="e" vm="2">
        <f t="shared" ca="1" si="5"/>
        <v>#NAME?</v>
      </c>
      <c r="D99" s="12" t="e" cm="1" vm="1">
        <f t="array" aca="1" ref="D99" ca="1">_xlfn.LET(
    _xlpm.d, A99,
    _xlpm.debut, DATE(2026,8,1),
    _xlpm.m, DATEDIF(_xlpm.debut, _xlpm.d, "m"),
    _xlpm.col, 1 + _xlpm.m*3,
    _xlpm.dates, INDEX('Calendrier 2026-2027'!$C$13:$BC$43,,_xlpm.col),
    _xlpm.titres, INDEX('Calendrier 2026-2027'!$D$13:$BD$43,,_xlpm.col),
    _xlpm.r, _xlfn.XLOOKUP(_xlpm.d, _xlpm.dates, _xlpm.titres),
    IF(_xlpm.r=0,"",_xlpm.r)
)</f>
        <v>#NAME?</v>
      </c>
      <c r="E99" t="e" vm="2">
        <f t="shared" ca="1" si="6"/>
        <v>#NAME?</v>
      </c>
      <c r="F99" t="str">
        <f>_xlfn.XLOOKUP('Fiche formation'!$C$8,SitesFormations[Site de formation principal],SitesFormations[Mail pour assiduité],"")</f>
        <v>cfa-ensuplr-um-fds@umontpellier.fr</v>
      </c>
      <c r="G99" t="s">
        <v>2019</v>
      </c>
      <c r="H99" t="e" vm="2">
        <f ca="1">_xlfn.TEXTJOIN(" ",TRUE,
'Fiche formation'!$C$18,
_xlfn.SWITCH('Fiche formation'!$C$18,"DNO","2A","DE AUDIO","3A",
_xlfn.SWITCH('Fiche formation'!$C$15,"DEUST","2A","DSCG","2A","MASTER","2A","BUT","3A","DCG","3A","LG","3A","LP","3A","INGE","3A",""))
)</f>
        <v>#NAME?</v>
      </c>
    </row>
    <row r="100" spans="1:8" x14ac:dyDescent="0.2">
      <c r="A100" s="1">
        <f t="shared" si="7"/>
        <v>46284</v>
      </c>
      <c r="B100" t="e" vm="2">
        <f t="shared" ca="1" si="4"/>
        <v>#NAME?</v>
      </c>
      <c r="C100" t="e" vm="2">
        <f t="shared" ca="1" si="5"/>
        <v>#NAME?</v>
      </c>
      <c r="D100" s="12" t="e" cm="1" vm="1">
        <f t="array" aca="1" ref="D100" ca="1">_xlfn.LET(
    _xlpm.d, A100,
    _xlpm.debut, DATE(2026,8,1),
    _xlpm.m, DATEDIF(_xlpm.debut, _xlpm.d, "m"),
    _xlpm.col, 1 + _xlpm.m*3,
    _xlpm.dates, INDEX('Calendrier 2026-2027'!$C$13:$BC$43,,_xlpm.col),
    _xlpm.titres, INDEX('Calendrier 2026-2027'!$D$13:$BD$43,,_xlpm.col),
    _xlpm.r, _xlfn.XLOOKUP(_xlpm.d, _xlpm.dates, _xlpm.titres),
    IF(_xlpm.r=0,"",_xlpm.r)
)</f>
        <v>#NAME?</v>
      </c>
      <c r="E100" t="e" vm="2">
        <f t="shared" ca="1" si="6"/>
        <v>#NAME?</v>
      </c>
      <c r="F100" t="str">
        <f>_xlfn.XLOOKUP('Fiche formation'!$C$8,SitesFormations[Site de formation principal],SitesFormations[Mail pour assiduité],"")</f>
        <v>cfa-ensuplr-um-fds@umontpellier.fr</v>
      </c>
      <c r="G100" t="s">
        <v>2019</v>
      </c>
      <c r="H100" t="e" vm="2">
        <f ca="1">_xlfn.TEXTJOIN(" ",TRUE,
'Fiche formation'!$C$18,
_xlfn.SWITCH('Fiche formation'!$C$18,"DNO","2A","DE AUDIO","3A",
_xlfn.SWITCH('Fiche formation'!$C$15,"DEUST","2A","DSCG","2A","MASTER","2A","BUT","3A","DCG","3A","LG","3A","LP","3A","INGE","3A",""))
)</f>
        <v>#NAME?</v>
      </c>
    </row>
    <row r="101" spans="1:8" x14ac:dyDescent="0.2">
      <c r="A101" s="1">
        <f t="shared" si="7"/>
        <v>46284</v>
      </c>
      <c r="B101" t="e" vm="2">
        <f t="shared" ca="1" si="4"/>
        <v>#NAME?</v>
      </c>
      <c r="C101" t="e" vm="2">
        <f t="shared" ca="1" si="5"/>
        <v>#NAME?</v>
      </c>
      <c r="D101" s="12" t="e" cm="1" vm="1">
        <f t="array" aca="1" ref="D101" ca="1">_xlfn.LET(
    _xlpm.d, A101,
    _xlpm.debut, DATE(2026,8,1),
    _xlpm.m, DATEDIF(_xlpm.debut, _xlpm.d, "m"),
    _xlpm.col, 1 + _xlpm.m*3,
    _xlpm.dates, INDEX('Calendrier 2026-2027'!$C$13:$BC$43,,_xlpm.col),
    _xlpm.titres, INDEX('Calendrier 2026-2027'!$D$13:$BD$43,,_xlpm.col),
    _xlpm.r, _xlfn.XLOOKUP(_xlpm.d, _xlpm.dates, _xlpm.titres),
    IF(_xlpm.r=0,"",_xlpm.r)
)</f>
        <v>#NAME?</v>
      </c>
      <c r="E101" t="e" vm="2">
        <f t="shared" ca="1" si="6"/>
        <v>#NAME?</v>
      </c>
      <c r="F101" t="str">
        <f>_xlfn.XLOOKUP('Fiche formation'!$C$8,SitesFormations[Site de formation principal],SitesFormations[Mail pour assiduité],"")</f>
        <v>cfa-ensuplr-um-fds@umontpellier.fr</v>
      </c>
      <c r="G101" t="s">
        <v>2019</v>
      </c>
      <c r="H101" t="e" vm="2">
        <f ca="1">_xlfn.TEXTJOIN(" ",TRUE,
'Fiche formation'!$C$18,
_xlfn.SWITCH('Fiche formation'!$C$18,"DNO","2A","DE AUDIO","3A",
_xlfn.SWITCH('Fiche formation'!$C$15,"DEUST","2A","DSCG","2A","MASTER","2A","BUT","3A","DCG","3A","LG","3A","LP","3A","INGE","3A",""))
)</f>
        <v>#NAME?</v>
      </c>
    </row>
    <row r="102" spans="1:8" x14ac:dyDescent="0.2">
      <c r="A102" s="1">
        <f t="shared" si="7"/>
        <v>46285</v>
      </c>
      <c r="B102" t="e" vm="2">
        <f t="shared" ca="1" si="4"/>
        <v>#NAME?</v>
      </c>
      <c r="C102" t="e" vm="2">
        <f t="shared" ca="1" si="5"/>
        <v>#NAME?</v>
      </c>
      <c r="D102" s="12" t="e" cm="1" vm="1">
        <f t="array" aca="1" ref="D102" ca="1">_xlfn.LET(
    _xlpm.d, A102,
    _xlpm.debut, DATE(2026,8,1),
    _xlpm.m, DATEDIF(_xlpm.debut, _xlpm.d, "m"),
    _xlpm.col, 1 + _xlpm.m*3,
    _xlpm.dates, INDEX('Calendrier 2026-2027'!$C$13:$BC$43,,_xlpm.col),
    _xlpm.titres, INDEX('Calendrier 2026-2027'!$D$13:$BD$43,,_xlpm.col),
    _xlpm.r, _xlfn.XLOOKUP(_xlpm.d, _xlpm.dates, _xlpm.titres),
    IF(_xlpm.r=0,"",_xlpm.r)
)</f>
        <v>#NAME?</v>
      </c>
      <c r="E102" t="e" vm="2">
        <f t="shared" ca="1" si="6"/>
        <v>#NAME?</v>
      </c>
      <c r="F102" t="str">
        <f>_xlfn.XLOOKUP('Fiche formation'!$C$8,SitesFormations[Site de formation principal],SitesFormations[Mail pour assiduité],"")</f>
        <v>cfa-ensuplr-um-fds@umontpellier.fr</v>
      </c>
      <c r="G102" t="s">
        <v>2019</v>
      </c>
      <c r="H102" t="e" vm="2">
        <f ca="1">_xlfn.TEXTJOIN(" ",TRUE,
'Fiche formation'!$C$18,
_xlfn.SWITCH('Fiche formation'!$C$18,"DNO","2A","DE AUDIO","3A",
_xlfn.SWITCH('Fiche formation'!$C$15,"DEUST","2A","DSCG","2A","MASTER","2A","BUT","3A","DCG","3A","LG","3A","LP","3A","INGE","3A",""))
)</f>
        <v>#NAME?</v>
      </c>
    </row>
    <row r="103" spans="1:8" x14ac:dyDescent="0.2">
      <c r="A103" s="1">
        <f t="shared" si="7"/>
        <v>46285</v>
      </c>
      <c r="B103" t="e" vm="2">
        <f t="shared" ca="1" si="4"/>
        <v>#NAME?</v>
      </c>
      <c r="C103" t="e" vm="2">
        <f t="shared" ca="1" si="5"/>
        <v>#NAME?</v>
      </c>
      <c r="D103" s="12" t="e" cm="1" vm="1">
        <f t="array" aca="1" ref="D103" ca="1">_xlfn.LET(
    _xlpm.d, A103,
    _xlpm.debut, DATE(2026,8,1),
    _xlpm.m, DATEDIF(_xlpm.debut, _xlpm.d, "m"),
    _xlpm.col, 1 + _xlpm.m*3,
    _xlpm.dates, INDEX('Calendrier 2026-2027'!$C$13:$BC$43,,_xlpm.col),
    _xlpm.titres, INDEX('Calendrier 2026-2027'!$D$13:$BD$43,,_xlpm.col),
    _xlpm.r, _xlfn.XLOOKUP(_xlpm.d, _xlpm.dates, _xlpm.titres),
    IF(_xlpm.r=0,"",_xlpm.r)
)</f>
        <v>#NAME?</v>
      </c>
      <c r="E103" t="e" vm="2">
        <f t="shared" ca="1" si="6"/>
        <v>#NAME?</v>
      </c>
      <c r="F103" t="str">
        <f>_xlfn.XLOOKUP('Fiche formation'!$C$8,SitesFormations[Site de formation principal],SitesFormations[Mail pour assiduité],"")</f>
        <v>cfa-ensuplr-um-fds@umontpellier.fr</v>
      </c>
      <c r="G103" t="s">
        <v>2019</v>
      </c>
      <c r="H103" t="e" vm="2">
        <f ca="1">_xlfn.TEXTJOIN(" ",TRUE,
'Fiche formation'!$C$18,
_xlfn.SWITCH('Fiche formation'!$C$18,"DNO","2A","DE AUDIO","3A",
_xlfn.SWITCH('Fiche formation'!$C$15,"DEUST","2A","DSCG","2A","MASTER","2A","BUT","3A","DCG","3A","LG","3A","LP","3A","INGE","3A",""))
)</f>
        <v>#NAME?</v>
      </c>
    </row>
    <row r="104" spans="1:8" x14ac:dyDescent="0.2">
      <c r="A104" s="1">
        <f t="shared" si="7"/>
        <v>46286</v>
      </c>
      <c r="B104" t="e" vm="2">
        <f t="shared" ca="1" si="4"/>
        <v>#NAME?</v>
      </c>
      <c r="C104" t="e" vm="2">
        <f t="shared" ca="1" si="5"/>
        <v>#NAME?</v>
      </c>
      <c r="D104" s="12" t="e" cm="1" vm="1">
        <f t="array" aca="1" ref="D104" ca="1">_xlfn.LET(
    _xlpm.d, A104,
    _xlpm.debut, DATE(2026,8,1),
    _xlpm.m, DATEDIF(_xlpm.debut, _xlpm.d, "m"),
    _xlpm.col, 1 + _xlpm.m*3,
    _xlpm.dates, INDEX('Calendrier 2026-2027'!$C$13:$BC$43,,_xlpm.col),
    _xlpm.titres, INDEX('Calendrier 2026-2027'!$D$13:$BD$43,,_xlpm.col),
    _xlpm.r, _xlfn.XLOOKUP(_xlpm.d, _xlpm.dates, _xlpm.titres),
    IF(_xlpm.r=0,"",_xlpm.r)
)</f>
        <v>#NAME?</v>
      </c>
      <c r="E104" t="e" vm="2">
        <f t="shared" ca="1" si="6"/>
        <v>#NAME?</v>
      </c>
      <c r="F104" t="str">
        <f>_xlfn.XLOOKUP('Fiche formation'!$C$8,SitesFormations[Site de formation principal],SitesFormations[Mail pour assiduité],"")</f>
        <v>cfa-ensuplr-um-fds@umontpellier.fr</v>
      </c>
      <c r="G104" t="s">
        <v>2019</v>
      </c>
      <c r="H104" t="e" vm="2">
        <f ca="1">_xlfn.TEXTJOIN(" ",TRUE,
'Fiche formation'!$C$18,
_xlfn.SWITCH('Fiche formation'!$C$18,"DNO","2A","DE AUDIO","3A",
_xlfn.SWITCH('Fiche formation'!$C$15,"DEUST","2A","DSCG","2A","MASTER","2A","BUT","3A","DCG","3A","LG","3A","LP","3A","INGE","3A",""))
)</f>
        <v>#NAME?</v>
      </c>
    </row>
    <row r="105" spans="1:8" x14ac:dyDescent="0.2">
      <c r="A105" s="1">
        <f t="shared" si="7"/>
        <v>46286</v>
      </c>
      <c r="B105" t="e" vm="2">
        <f t="shared" ca="1" si="4"/>
        <v>#NAME?</v>
      </c>
      <c r="C105" t="e" vm="2">
        <f t="shared" ca="1" si="5"/>
        <v>#NAME?</v>
      </c>
      <c r="D105" s="12" t="e" cm="1" vm="1">
        <f t="array" aca="1" ref="D105" ca="1">_xlfn.LET(
    _xlpm.d, A105,
    _xlpm.debut, DATE(2026,8,1),
    _xlpm.m, DATEDIF(_xlpm.debut, _xlpm.d, "m"),
    _xlpm.col, 1 + _xlpm.m*3,
    _xlpm.dates, INDEX('Calendrier 2026-2027'!$C$13:$BC$43,,_xlpm.col),
    _xlpm.titres, INDEX('Calendrier 2026-2027'!$D$13:$BD$43,,_xlpm.col),
    _xlpm.r, _xlfn.XLOOKUP(_xlpm.d, _xlpm.dates, _xlpm.titres),
    IF(_xlpm.r=0,"",_xlpm.r)
)</f>
        <v>#NAME?</v>
      </c>
      <c r="E105" t="e" vm="2">
        <f t="shared" ca="1" si="6"/>
        <v>#NAME?</v>
      </c>
      <c r="F105" t="str">
        <f>_xlfn.XLOOKUP('Fiche formation'!$C$8,SitesFormations[Site de formation principal],SitesFormations[Mail pour assiduité],"")</f>
        <v>cfa-ensuplr-um-fds@umontpellier.fr</v>
      </c>
      <c r="G105" t="s">
        <v>2019</v>
      </c>
      <c r="H105" t="e" vm="2">
        <f ca="1">_xlfn.TEXTJOIN(" ",TRUE,
'Fiche formation'!$C$18,
_xlfn.SWITCH('Fiche formation'!$C$18,"DNO","2A","DE AUDIO","3A",
_xlfn.SWITCH('Fiche formation'!$C$15,"DEUST","2A","DSCG","2A","MASTER","2A","BUT","3A","DCG","3A","LG","3A","LP","3A","INGE","3A",""))
)</f>
        <v>#NAME?</v>
      </c>
    </row>
    <row r="106" spans="1:8" x14ac:dyDescent="0.2">
      <c r="A106" s="1">
        <f t="shared" si="7"/>
        <v>46287</v>
      </c>
      <c r="B106" t="e" vm="2">
        <f t="shared" ca="1" si="4"/>
        <v>#NAME?</v>
      </c>
      <c r="C106" t="e" vm="2">
        <f t="shared" ca="1" si="5"/>
        <v>#NAME?</v>
      </c>
      <c r="D106" s="12" t="e" cm="1" vm="1">
        <f t="array" aca="1" ref="D106" ca="1">_xlfn.LET(
    _xlpm.d, A106,
    _xlpm.debut, DATE(2026,8,1),
    _xlpm.m, DATEDIF(_xlpm.debut, _xlpm.d, "m"),
    _xlpm.col, 1 + _xlpm.m*3,
    _xlpm.dates, INDEX('Calendrier 2026-2027'!$C$13:$BC$43,,_xlpm.col),
    _xlpm.titres, INDEX('Calendrier 2026-2027'!$D$13:$BD$43,,_xlpm.col),
    _xlpm.r, _xlfn.XLOOKUP(_xlpm.d, _xlpm.dates, _xlpm.titres),
    IF(_xlpm.r=0,"",_xlpm.r)
)</f>
        <v>#NAME?</v>
      </c>
      <c r="E106" t="e" vm="2">
        <f t="shared" ca="1" si="6"/>
        <v>#NAME?</v>
      </c>
      <c r="F106" t="str">
        <f>_xlfn.XLOOKUP('Fiche formation'!$C$8,SitesFormations[Site de formation principal],SitesFormations[Mail pour assiduité],"")</f>
        <v>cfa-ensuplr-um-fds@umontpellier.fr</v>
      </c>
      <c r="G106" t="s">
        <v>2019</v>
      </c>
      <c r="H106" t="e" vm="2">
        <f ca="1">_xlfn.TEXTJOIN(" ",TRUE,
'Fiche formation'!$C$18,
_xlfn.SWITCH('Fiche formation'!$C$18,"DNO","2A","DE AUDIO","3A",
_xlfn.SWITCH('Fiche formation'!$C$15,"DEUST","2A","DSCG","2A","MASTER","2A","BUT","3A","DCG","3A","LG","3A","LP","3A","INGE","3A",""))
)</f>
        <v>#NAME?</v>
      </c>
    </row>
    <row r="107" spans="1:8" x14ac:dyDescent="0.2">
      <c r="A107" s="1">
        <f t="shared" si="7"/>
        <v>46287</v>
      </c>
      <c r="B107" t="e" vm="2">
        <f t="shared" ca="1" si="4"/>
        <v>#NAME?</v>
      </c>
      <c r="C107" t="e" vm="2">
        <f t="shared" ca="1" si="5"/>
        <v>#NAME?</v>
      </c>
      <c r="D107" s="12" t="e" cm="1" vm="1">
        <f t="array" aca="1" ref="D107" ca="1">_xlfn.LET(
    _xlpm.d, A107,
    _xlpm.debut, DATE(2026,8,1),
    _xlpm.m, DATEDIF(_xlpm.debut, _xlpm.d, "m"),
    _xlpm.col, 1 + _xlpm.m*3,
    _xlpm.dates, INDEX('Calendrier 2026-2027'!$C$13:$BC$43,,_xlpm.col),
    _xlpm.titres, INDEX('Calendrier 2026-2027'!$D$13:$BD$43,,_xlpm.col),
    _xlpm.r, _xlfn.XLOOKUP(_xlpm.d, _xlpm.dates, _xlpm.titres),
    IF(_xlpm.r=0,"",_xlpm.r)
)</f>
        <v>#NAME?</v>
      </c>
      <c r="E107" t="e" vm="2">
        <f t="shared" ca="1" si="6"/>
        <v>#NAME?</v>
      </c>
      <c r="F107" t="str">
        <f>_xlfn.XLOOKUP('Fiche formation'!$C$8,SitesFormations[Site de formation principal],SitesFormations[Mail pour assiduité],"")</f>
        <v>cfa-ensuplr-um-fds@umontpellier.fr</v>
      </c>
      <c r="G107" t="s">
        <v>2019</v>
      </c>
      <c r="H107" t="e" vm="2">
        <f ca="1">_xlfn.TEXTJOIN(" ",TRUE,
'Fiche formation'!$C$18,
_xlfn.SWITCH('Fiche formation'!$C$18,"DNO","2A","DE AUDIO","3A",
_xlfn.SWITCH('Fiche formation'!$C$15,"DEUST","2A","DSCG","2A","MASTER","2A","BUT","3A","DCG","3A","LG","3A","LP","3A","INGE","3A",""))
)</f>
        <v>#NAME?</v>
      </c>
    </row>
    <row r="108" spans="1:8" x14ac:dyDescent="0.2">
      <c r="A108" s="1">
        <f t="shared" si="7"/>
        <v>46288</v>
      </c>
      <c r="B108" t="e" vm="2">
        <f t="shared" ca="1" si="4"/>
        <v>#NAME?</v>
      </c>
      <c r="C108" t="e" vm="2">
        <f t="shared" ca="1" si="5"/>
        <v>#NAME?</v>
      </c>
      <c r="D108" s="12" t="e" cm="1" vm="1">
        <f t="array" aca="1" ref="D108" ca="1">_xlfn.LET(
    _xlpm.d, A108,
    _xlpm.debut, DATE(2026,8,1),
    _xlpm.m, DATEDIF(_xlpm.debut, _xlpm.d, "m"),
    _xlpm.col, 1 + _xlpm.m*3,
    _xlpm.dates, INDEX('Calendrier 2026-2027'!$C$13:$BC$43,,_xlpm.col),
    _xlpm.titres, INDEX('Calendrier 2026-2027'!$D$13:$BD$43,,_xlpm.col),
    _xlpm.r, _xlfn.XLOOKUP(_xlpm.d, _xlpm.dates, _xlpm.titres),
    IF(_xlpm.r=0,"",_xlpm.r)
)</f>
        <v>#NAME?</v>
      </c>
      <c r="E108" t="e" vm="2">
        <f t="shared" ca="1" si="6"/>
        <v>#NAME?</v>
      </c>
      <c r="F108" t="str">
        <f>_xlfn.XLOOKUP('Fiche formation'!$C$8,SitesFormations[Site de formation principal],SitesFormations[Mail pour assiduité],"")</f>
        <v>cfa-ensuplr-um-fds@umontpellier.fr</v>
      </c>
      <c r="G108" t="s">
        <v>2019</v>
      </c>
      <c r="H108" t="e" vm="2">
        <f ca="1">_xlfn.TEXTJOIN(" ",TRUE,
'Fiche formation'!$C$18,
_xlfn.SWITCH('Fiche formation'!$C$18,"DNO","2A","DE AUDIO","3A",
_xlfn.SWITCH('Fiche formation'!$C$15,"DEUST","2A","DSCG","2A","MASTER","2A","BUT","3A","DCG","3A","LG","3A","LP","3A","INGE","3A",""))
)</f>
        <v>#NAME?</v>
      </c>
    </row>
    <row r="109" spans="1:8" x14ac:dyDescent="0.2">
      <c r="A109" s="1">
        <f t="shared" si="7"/>
        <v>46288</v>
      </c>
      <c r="B109" t="e" vm="2">
        <f t="shared" ca="1" si="4"/>
        <v>#NAME?</v>
      </c>
      <c r="C109" t="e" vm="2">
        <f t="shared" ca="1" si="5"/>
        <v>#NAME?</v>
      </c>
      <c r="D109" s="12" t="e" cm="1" vm="1">
        <f t="array" aca="1" ref="D109" ca="1">_xlfn.LET(
    _xlpm.d, A109,
    _xlpm.debut, DATE(2026,8,1),
    _xlpm.m, DATEDIF(_xlpm.debut, _xlpm.d, "m"),
    _xlpm.col, 1 + _xlpm.m*3,
    _xlpm.dates, INDEX('Calendrier 2026-2027'!$C$13:$BC$43,,_xlpm.col),
    _xlpm.titres, INDEX('Calendrier 2026-2027'!$D$13:$BD$43,,_xlpm.col),
    _xlpm.r, _xlfn.XLOOKUP(_xlpm.d, _xlpm.dates, _xlpm.titres),
    IF(_xlpm.r=0,"",_xlpm.r)
)</f>
        <v>#NAME?</v>
      </c>
      <c r="E109" t="e" vm="2">
        <f t="shared" ca="1" si="6"/>
        <v>#NAME?</v>
      </c>
      <c r="F109" t="str">
        <f>_xlfn.XLOOKUP('Fiche formation'!$C$8,SitesFormations[Site de formation principal],SitesFormations[Mail pour assiduité],"")</f>
        <v>cfa-ensuplr-um-fds@umontpellier.fr</v>
      </c>
      <c r="G109" t="s">
        <v>2019</v>
      </c>
      <c r="H109" t="e" vm="2">
        <f ca="1">_xlfn.TEXTJOIN(" ",TRUE,
'Fiche formation'!$C$18,
_xlfn.SWITCH('Fiche formation'!$C$18,"DNO","2A","DE AUDIO","3A",
_xlfn.SWITCH('Fiche formation'!$C$15,"DEUST","2A","DSCG","2A","MASTER","2A","BUT","3A","DCG","3A","LG","3A","LP","3A","INGE","3A",""))
)</f>
        <v>#NAME?</v>
      </c>
    </row>
    <row r="110" spans="1:8" x14ac:dyDescent="0.2">
      <c r="A110" s="1">
        <f t="shared" si="7"/>
        <v>46289</v>
      </c>
      <c r="B110" t="e" vm="2">
        <f t="shared" ca="1" si="4"/>
        <v>#NAME?</v>
      </c>
      <c r="C110" t="e" vm="2">
        <f t="shared" ca="1" si="5"/>
        <v>#NAME?</v>
      </c>
      <c r="D110" s="12" t="e" cm="1" vm="1">
        <f t="array" aca="1" ref="D110" ca="1">_xlfn.LET(
    _xlpm.d, A110,
    _xlpm.debut, DATE(2026,8,1),
    _xlpm.m, DATEDIF(_xlpm.debut, _xlpm.d, "m"),
    _xlpm.col, 1 + _xlpm.m*3,
    _xlpm.dates, INDEX('Calendrier 2026-2027'!$C$13:$BC$43,,_xlpm.col),
    _xlpm.titres, INDEX('Calendrier 2026-2027'!$D$13:$BD$43,,_xlpm.col),
    _xlpm.r, _xlfn.XLOOKUP(_xlpm.d, _xlpm.dates, _xlpm.titres),
    IF(_xlpm.r=0,"",_xlpm.r)
)</f>
        <v>#NAME?</v>
      </c>
      <c r="E110" t="e" vm="2">
        <f t="shared" ca="1" si="6"/>
        <v>#NAME?</v>
      </c>
      <c r="F110" t="str">
        <f>_xlfn.XLOOKUP('Fiche formation'!$C$8,SitesFormations[Site de formation principal],SitesFormations[Mail pour assiduité],"")</f>
        <v>cfa-ensuplr-um-fds@umontpellier.fr</v>
      </c>
      <c r="G110" t="s">
        <v>2019</v>
      </c>
      <c r="H110" t="e" vm="2">
        <f ca="1">_xlfn.TEXTJOIN(" ",TRUE,
'Fiche formation'!$C$18,
_xlfn.SWITCH('Fiche formation'!$C$18,"DNO","2A","DE AUDIO","3A",
_xlfn.SWITCH('Fiche formation'!$C$15,"DEUST","2A","DSCG","2A","MASTER","2A","BUT","3A","DCG","3A","LG","3A","LP","3A","INGE","3A",""))
)</f>
        <v>#NAME?</v>
      </c>
    </row>
    <row r="111" spans="1:8" x14ac:dyDescent="0.2">
      <c r="A111" s="1">
        <f t="shared" si="7"/>
        <v>46289</v>
      </c>
      <c r="B111" t="e" vm="2">
        <f t="shared" ca="1" si="4"/>
        <v>#NAME?</v>
      </c>
      <c r="C111" t="e" vm="2">
        <f t="shared" ca="1" si="5"/>
        <v>#NAME?</v>
      </c>
      <c r="D111" s="12" t="e" cm="1" vm="1">
        <f t="array" aca="1" ref="D111" ca="1">_xlfn.LET(
    _xlpm.d, A111,
    _xlpm.debut, DATE(2026,8,1),
    _xlpm.m, DATEDIF(_xlpm.debut, _xlpm.d, "m"),
    _xlpm.col, 1 + _xlpm.m*3,
    _xlpm.dates, INDEX('Calendrier 2026-2027'!$C$13:$BC$43,,_xlpm.col),
    _xlpm.titres, INDEX('Calendrier 2026-2027'!$D$13:$BD$43,,_xlpm.col),
    _xlpm.r, _xlfn.XLOOKUP(_xlpm.d, _xlpm.dates, _xlpm.titres),
    IF(_xlpm.r=0,"",_xlpm.r)
)</f>
        <v>#NAME?</v>
      </c>
      <c r="E111" t="e" vm="2">
        <f t="shared" ca="1" si="6"/>
        <v>#NAME?</v>
      </c>
      <c r="F111" t="str">
        <f>_xlfn.XLOOKUP('Fiche formation'!$C$8,SitesFormations[Site de formation principal],SitesFormations[Mail pour assiduité],"")</f>
        <v>cfa-ensuplr-um-fds@umontpellier.fr</v>
      </c>
      <c r="G111" t="s">
        <v>2019</v>
      </c>
      <c r="H111" t="e" vm="2">
        <f ca="1">_xlfn.TEXTJOIN(" ",TRUE,
'Fiche formation'!$C$18,
_xlfn.SWITCH('Fiche formation'!$C$18,"DNO","2A","DE AUDIO","3A",
_xlfn.SWITCH('Fiche formation'!$C$15,"DEUST","2A","DSCG","2A","MASTER","2A","BUT","3A","DCG","3A","LG","3A","LP","3A","INGE","3A",""))
)</f>
        <v>#NAME?</v>
      </c>
    </row>
    <row r="112" spans="1:8" x14ac:dyDescent="0.2">
      <c r="A112" s="1">
        <f t="shared" si="7"/>
        <v>46290</v>
      </c>
      <c r="B112" t="e" vm="2">
        <f t="shared" ca="1" si="4"/>
        <v>#NAME?</v>
      </c>
      <c r="C112" t="e" vm="2">
        <f t="shared" ca="1" si="5"/>
        <v>#NAME?</v>
      </c>
      <c r="D112" s="12" t="e" cm="1" vm="1">
        <f t="array" aca="1" ref="D112" ca="1">_xlfn.LET(
    _xlpm.d, A112,
    _xlpm.debut, DATE(2026,8,1),
    _xlpm.m, DATEDIF(_xlpm.debut, _xlpm.d, "m"),
    _xlpm.col, 1 + _xlpm.m*3,
    _xlpm.dates, INDEX('Calendrier 2026-2027'!$C$13:$BC$43,,_xlpm.col),
    _xlpm.titres, INDEX('Calendrier 2026-2027'!$D$13:$BD$43,,_xlpm.col),
    _xlpm.r, _xlfn.XLOOKUP(_xlpm.d, _xlpm.dates, _xlpm.titres),
    IF(_xlpm.r=0,"",_xlpm.r)
)</f>
        <v>#NAME?</v>
      </c>
      <c r="E112" t="e" vm="2">
        <f t="shared" ca="1" si="6"/>
        <v>#NAME?</v>
      </c>
      <c r="F112" t="str">
        <f>_xlfn.XLOOKUP('Fiche formation'!$C$8,SitesFormations[Site de formation principal],SitesFormations[Mail pour assiduité],"")</f>
        <v>cfa-ensuplr-um-fds@umontpellier.fr</v>
      </c>
      <c r="G112" t="s">
        <v>2019</v>
      </c>
      <c r="H112" t="e" vm="2">
        <f ca="1">_xlfn.TEXTJOIN(" ",TRUE,
'Fiche formation'!$C$18,
_xlfn.SWITCH('Fiche formation'!$C$18,"DNO","2A","DE AUDIO","3A",
_xlfn.SWITCH('Fiche formation'!$C$15,"DEUST","2A","DSCG","2A","MASTER","2A","BUT","3A","DCG","3A","LG","3A","LP","3A","INGE","3A",""))
)</f>
        <v>#NAME?</v>
      </c>
    </row>
    <row r="113" spans="1:8" x14ac:dyDescent="0.2">
      <c r="A113" s="1">
        <f t="shared" si="7"/>
        <v>46290</v>
      </c>
      <c r="B113" t="e" vm="2">
        <f t="shared" ca="1" si="4"/>
        <v>#NAME?</v>
      </c>
      <c r="C113" t="e" vm="2">
        <f t="shared" ca="1" si="5"/>
        <v>#NAME?</v>
      </c>
      <c r="D113" s="12" t="e" cm="1" vm="1">
        <f t="array" aca="1" ref="D113" ca="1">_xlfn.LET(
    _xlpm.d, A113,
    _xlpm.debut, DATE(2026,8,1),
    _xlpm.m, DATEDIF(_xlpm.debut, _xlpm.d, "m"),
    _xlpm.col, 1 + _xlpm.m*3,
    _xlpm.dates, INDEX('Calendrier 2026-2027'!$C$13:$BC$43,,_xlpm.col),
    _xlpm.titres, INDEX('Calendrier 2026-2027'!$D$13:$BD$43,,_xlpm.col),
    _xlpm.r, _xlfn.XLOOKUP(_xlpm.d, _xlpm.dates, _xlpm.titres),
    IF(_xlpm.r=0,"",_xlpm.r)
)</f>
        <v>#NAME?</v>
      </c>
      <c r="E113" t="e" vm="2">
        <f t="shared" ca="1" si="6"/>
        <v>#NAME?</v>
      </c>
      <c r="F113" t="str">
        <f>_xlfn.XLOOKUP('Fiche formation'!$C$8,SitesFormations[Site de formation principal],SitesFormations[Mail pour assiduité],"")</f>
        <v>cfa-ensuplr-um-fds@umontpellier.fr</v>
      </c>
      <c r="G113" t="s">
        <v>2019</v>
      </c>
      <c r="H113" t="e" vm="2">
        <f ca="1">_xlfn.TEXTJOIN(" ",TRUE,
'Fiche formation'!$C$18,
_xlfn.SWITCH('Fiche formation'!$C$18,"DNO","2A","DE AUDIO","3A",
_xlfn.SWITCH('Fiche formation'!$C$15,"DEUST","2A","DSCG","2A","MASTER","2A","BUT","3A","DCG","3A","LG","3A","LP","3A","INGE","3A",""))
)</f>
        <v>#NAME?</v>
      </c>
    </row>
    <row r="114" spans="1:8" x14ac:dyDescent="0.2">
      <c r="A114" s="1">
        <f t="shared" si="7"/>
        <v>46291</v>
      </c>
      <c r="B114" t="e" vm="2">
        <f t="shared" ca="1" si="4"/>
        <v>#NAME?</v>
      </c>
      <c r="C114" t="e" vm="2">
        <f t="shared" ca="1" si="5"/>
        <v>#NAME?</v>
      </c>
      <c r="D114" s="12" t="e" cm="1" vm="1">
        <f t="array" aca="1" ref="D114" ca="1">_xlfn.LET(
    _xlpm.d, A114,
    _xlpm.debut, DATE(2026,8,1),
    _xlpm.m, DATEDIF(_xlpm.debut, _xlpm.d, "m"),
    _xlpm.col, 1 + _xlpm.m*3,
    _xlpm.dates, INDEX('Calendrier 2026-2027'!$C$13:$BC$43,,_xlpm.col),
    _xlpm.titres, INDEX('Calendrier 2026-2027'!$D$13:$BD$43,,_xlpm.col),
    _xlpm.r, _xlfn.XLOOKUP(_xlpm.d, _xlpm.dates, _xlpm.titres),
    IF(_xlpm.r=0,"",_xlpm.r)
)</f>
        <v>#NAME?</v>
      </c>
      <c r="E114" t="e" vm="2">
        <f t="shared" ca="1" si="6"/>
        <v>#NAME?</v>
      </c>
      <c r="F114" t="str">
        <f>_xlfn.XLOOKUP('Fiche formation'!$C$8,SitesFormations[Site de formation principal],SitesFormations[Mail pour assiduité],"")</f>
        <v>cfa-ensuplr-um-fds@umontpellier.fr</v>
      </c>
      <c r="G114" t="s">
        <v>2019</v>
      </c>
      <c r="H114" t="e" vm="2">
        <f ca="1">_xlfn.TEXTJOIN(" ",TRUE,
'Fiche formation'!$C$18,
_xlfn.SWITCH('Fiche formation'!$C$18,"DNO","2A","DE AUDIO","3A",
_xlfn.SWITCH('Fiche formation'!$C$15,"DEUST","2A","DSCG","2A","MASTER","2A","BUT","3A","DCG","3A","LG","3A","LP","3A","INGE","3A",""))
)</f>
        <v>#NAME?</v>
      </c>
    </row>
    <row r="115" spans="1:8" x14ac:dyDescent="0.2">
      <c r="A115" s="1">
        <f t="shared" si="7"/>
        <v>46291</v>
      </c>
      <c r="B115" t="e" vm="2">
        <f t="shared" ca="1" si="4"/>
        <v>#NAME?</v>
      </c>
      <c r="C115" t="e" vm="2">
        <f t="shared" ca="1" si="5"/>
        <v>#NAME?</v>
      </c>
      <c r="D115" s="12" t="e" cm="1" vm="1">
        <f t="array" aca="1" ref="D115" ca="1">_xlfn.LET(
    _xlpm.d, A115,
    _xlpm.debut, DATE(2026,8,1),
    _xlpm.m, DATEDIF(_xlpm.debut, _xlpm.d, "m"),
    _xlpm.col, 1 + _xlpm.m*3,
    _xlpm.dates, INDEX('Calendrier 2026-2027'!$C$13:$BC$43,,_xlpm.col),
    _xlpm.titres, INDEX('Calendrier 2026-2027'!$D$13:$BD$43,,_xlpm.col),
    _xlpm.r, _xlfn.XLOOKUP(_xlpm.d, _xlpm.dates, _xlpm.titres),
    IF(_xlpm.r=0,"",_xlpm.r)
)</f>
        <v>#NAME?</v>
      </c>
      <c r="E115" t="e" vm="2">
        <f t="shared" ca="1" si="6"/>
        <v>#NAME?</v>
      </c>
      <c r="F115" t="str">
        <f>_xlfn.XLOOKUP('Fiche formation'!$C$8,SitesFormations[Site de formation principal],SitesFormations[Mail pour assiduité],"")</f>
        <v>cfa-ensuplr-um-fds@umontpellier.fr</v>
      </c>
      <c r="G115" t="s">
        <v>2019</v>
      </c>
      <c r="H115" t="e" vm="2">
        <f ca="1">_xlfn.TEXTJOIN(" ",TRUE,
'Fiche formation'!$C$18,
_xlfn.SWITCH('Fiche formation'!$C$18,"DNO","2A","DE AUDIO","3A",
_xlfn.SWITCH('Fiche formation'!$C$15,"DEUST","2A","DSCG","2A","MASTER","2A","BUT","3A","DCG","3A","LG","3A","LP","3A","INGE","3A",""))
)</f>
        <v>#NAME?</v>
      </c>
    </row>
    <row r="116" spans="1:8" x14ac:dyDescent="0.2">
      <c r="A116" s="1">
        <f t="shared" si="7"/>
        <v>46292</v>
      </c>
      <c r="B116" t="e" vm="2">
        <f t="shared" ca="1" si="4"/>
        <v>#NAME?</v>
      </c>
      <c r="C116" t="e" vm="2">
        <f t="shared" ca="1" si="5"/>
        <v>#NAME?</v>
      </c>
      <c r="D116" s="12" t="e" cm="1" vm="1">
        <f t="array" aca="1" ref="D116" ca="1">_xlfn.LET(
    _xlpm.d, A116,
    _xlpm.debut, DATE(2026,8,1),
    _xlpm.m, DATEDIF(_xlpm.debut, _xlpm.d, "m"),
    _xlpm.col, 1 + _xlpm.m*3,
    _xlpm.dates, INDEX('Calendrier 2026-2027'!$C$13:$BC$43,,_xlpm.col),
    _xlpm.titres, INDEX('Calendrier 2026-2027'!$D$13:$BD$43,,_xlpm.col),
    _xlpm.r, _xlfn.XLOOKUP(_xlpm.d, _xlpm.dates, _xlpm.titres),
    IF(_xlpm.r=0,"",_xlpm.r)
)</f>
        <v>#NAME?</v>
      </c>
      <c r="E116" t="e" vm="2">
        <f t="shared" ca="1" si="6"/>
        <v>#NAME?</v>
      </c>
      <c r="F116" t="str">
        <f>_xlfn.XLOOKUP('Fiche formation'!$C$8,SitesFormations[Site de formation principal],SitesFormations[Mail pour assiduité],"")</f>
        <v>cfa-ensuplr-um-fds@umontpellier.fr</v>
      </c>
      <c r="G116" t="s">
        <v>2019</v>
      </c>
      <c r="H116" t="e" vm="2">
        <f ca="1">_xlfn.TEXTJOIN(" ",TRUE,
'Fiche formation'!$C$18,
_xlfn.SWITCH('Fiche formation'!$C$18,"DNO","2A","DE AUDIO","3A",
_xlfn.SWITCH('Fiche formation'!$C$15,"DEUST","2A","DSCG","2A","MASTER","2A","BUT","3A","DCG","3A","LG","3A","LP","3A","INGE","3A",""))
)</f>
        <v>#NAME?</v>
      </c>
    </row>
    <row r="117" spans="1:8" x14ac:dyDescent="0.2">
      <c r="A117" s="1">
        <f t="shared" si="7"/>
        <v>46292</v>
      </c>
      <c r="B117" t="e" vm="2">
        <f t="shared" ca="1" si="4"/>
        <v>#NAME?</v>
      </c>
      <c r="C117" t="e" vm="2">
        <f t="shared" ca="1" si="5"/>
        <v>#NAME?</v>
      </c>
      <c r="D117" s="12" t="e" cm="1" vm="1">
        <f t="array" aca="1" ref="D117" ca="1">_xlfn.LET(
    _xlpm.d, A117,
    _xlpm.debut, DATE(2026,8,1),
    _xlpm.m, DATEDIF(_xlpm.debut, _xlpm.d, "m"),
    _xlpm.col, 1 + _xlpm.m*3,
    _xlpm.dates, INDEX('Calendrier 2026-2027'!$C$13:$BC$43,,_xlpm.col),
    _xlpm.titres, INDEX('Calendrier 2026-2027'!$D$13:$BD$43,,_xlpm.col),
    _xlpm.r, _xlfn.XLOOKUP(_xlpm.d, _xlpm.dates, _xlpm.titres),
    IF(_xlpm.r=0,"",_xlpm.r)
)</f>
        <v>#NAME?</v>
      </c>
      <c r="E117" t="e" vm="2">
        <f t="shared" ca="1" si="6"/>
        <v>#NAME?</v>
      </c>
      <c r="F117" t="str">
        <f>_xlfn.XLOOKUP('Fiche formation'!$C$8,SitesFormations[Site de formation principal],SitesFormations[Mail pour assiduité],"")</f>
        <v>cfa-ensuplr-um-fds@umontpellier.fr</v>
      </c>
      <c r="G117" t="s">
        <v>2019</v>
      </c>
      <c r="H117" t="e" vm="2">
        <f ca="1">_xlfn.TEXTJOIN(" ",TRUE,
'Fiche formation'!$C$18,
_xlfn.SWITCH('Fiche formation'!$C$18,"DNO","2A","DE AUDIO","3A",
_xlfn.SWITCH('Fiche formation'!$C$15,"DEUST","2A","DSCG","2A","MASTER","2A","BUT","3A","DCG","3A","LG","3A","LP","3A","INGE","3A",""))
)</f>
        <v>#NAME?</v>
      </c>
    </row>
    <row r="118" spans="1:8" x14ac:dyDescent="0.2">
      <c r="A118" s="1">
        <f t="shared" si="7"/>
        <v>46293</v>
      </c>
      <c r="B118" t="e" vm="2">
        <f t="shared" ca="1" si="4"/>
        <v>#NAME?</v>
      </c>
      <c r="C118" t="e" vm="2">
        <f t="shared" ca="1" si="5"/>
        <v>#NAME?</v>
      </c>
      <c r="D118" s="12" t="e" cm="1" vm="1">
        <f t="array" aca="1" ref="D118" ca="1">_xlfn.LET(
    _xlpm.d, A118,
    _xlpm.debut, DATE(2026,8,1),
    _xlpm.m, DATEDIF(_xlpm.debut, _xlpm.d, "m"),
    _xlpm.col, 1 + _xlpm.m*3,
    _xlpm.dates, INDEX('Calendrier 2026-2027'!$C$13:$BC$43,,_xlpm.col),
    _xlpm.titres, INDEX('Calendrier 2026-2027'!$D$13:$BD$43,,_xlpm.col),
    _xlpm.r, _xlfn.XLOOKUP(_xlpm.d, _xlpm.dates, _xlpm.titres),
    IF(_xlpm.r=0,"",_xlpm.r)
)</f>
        <v>#NAME?</v>
      </c>
      <c r="E118" t="e" vm="2">
        <f t="shared" ca="1" si="6"/>
        <v>#NAME?</v>
      </c>
      <c r="F118" t="str">
        <f>_xlfn.XLOOKUP('Fiche formation'!$C$8,SitesFormations[Site de formation principal],SitesFormations[Mail pour assiduité],"")</f>
        <v>cfa-ensuplr-um-fds@umontpellier.fr</v>
      </c>
      <c r="G118" t="s">
        <v>2019</v>
      </c>
      <c r="H118" t="e" vm="2">
        <f ca="1">_xlfn.TEXTJOIN(" ",TRUE,
'Fiche formation'!$C$18,
_xlfn.SWITCH('Fiche formation'!$C$18,"DNO","2A","DE AUDIO","3A",
_xlfn.SWITCH('Fiche formation'!$C$15,"DEUST","2A","DSCG","2A","MASTER","2A","BUT","3A","DCG","3A","LG","3A","LP","3A","INGE","3A",""))
)</f>
        <v>#NAME?</v>
      </c>
    </row>
    <row r="119" spans="1:8" x14ac:dyDescent="0.2">
      <c r="A119" s="1">
        <f t="shared" si="7"/>
        <v>46293</v>
      </c>
      <c r="B119" t="e" vm="2">
        <f t="shared" ca="1" si="4"/>
        <v>#NAME?</v>
      </c>
      <c r="C119" t="e" vm="2">
        <f t="shared" ca="1" si="5"/>
        <v>#NAME?</v>
      </c>
      <c r="D119" s="12" t="e" cm="1" vm="1">
        <f t="array" aca="1" ref="D119" ca="1">_xlfn.LET(
    _xlpm.d, A119,
    _xlpm.debut, DATE(2026,8,1),
    _xlpm.m, DATEDIF(_xlpm.debut, _xlpm.d, "m"),
    _xlpm.col, 1 + _xlpm.m*3,
    _xlpm.dates, INDEX('Calendrier 2026-2027'!$C$13:$BC$43,,_xlpm.col),
    _xlpm.titres, INDEX('Calendrier 2026-2027'!$D$13:$BD$43,,_xlpm.col),
    _xlpm.r, _xlfn.XLOOKUP(_xlpm.d, _xlpm.dates, _xlpm.titres),
    IF(_xlpm.r=0,"",_xlpm.r)
)</f>
        <v>#NAME?</v>
      </c>
      <c r="E119" t="e" vm="2">
        <f t="shared" ca="1" si="6"/>
        <v>#NAME?</v>
      </c>
      <c r="F119" t="str">
        <f>_xlfn.XLOOKUP('Fiche formation'!$C$8,SitesFormations[Site de formation principal],SitesFormations[Mail pour assiduité],"")</f>
        <v>cfa-ensuplr-um-fds@umontpellier.fr</v>
      </c>
      <c r="G119" t="s">
        <v>2019</v>
      </c>
      <c r="H119" t="e" vm="2">
        <f ca="1">_xlfn.TEXTJOIN(" ",TRUE,
'Fiche formation'!$C$18,
_xlfn.SWITCH('Fiche formation'!$C$18,"DNO","2A","DE AUDIO","3A",
_xlfn.SWITCH('Fiche formation'!$C$15,"DEUST","2A","DSCG","2A","MASTER","2A","BUT","3A","DCG","3A","LG","3A","LP","3A","INGE","3A",""))
)</f>
        <v>#NAME?</v>
      </c>
    </row>
    <row r="120" spans="1:8" x14ac:dyDescent="0.2">
      <c r="A120" s="1">
        <f t="shared" si="7"/>
        <v>46294</v>
      </c>
      <c r="B120" t="e" vm="2">
        <f t="shared" ca="1" si="4"/>
        <v>#NAME?</v>
      </c>
      <c r="C120" t="e" vm="2">
        <f t="shared" ca="1" si="5"/>
        <v>#NAME?</v>
      </c>
      <c r="D120" s="12" t="e" cm="1" vm="1">
        <f t="array" aca="1" ref="D120" ca="1">_xlfn.LET(
    _xlpm.d, A120,
    _xlpm.debut, DATE(2026,8,1),
    _xlpm.m, DATEDIF(_xlpm.debut, _xlpm.d, "m"),
    _xlpm.col, 1 + _xlpm.m*3,
    _xlpm.dates, INDEX('Calendrier 2026-2027'!$C$13:$BC$43,,_xlpm.col),
    _xlpm.titres, INDEX('Calendrier 2026-2027'!$D$13:$BD$43,,_xlpm.col),
    _xlpm.r, _xlfn.XLOOKUP(_xlpm.d, _xlpm.dates, _xlpm.titres),
    IF(_xlpm.r=0,"",_xlpm.r)
)</f>
        <v>#NAME?</v>
      </c>
      <c r="E120" t="e" vm="2">
        <f t="shared" ca="1" si="6"/>
        <v>#NAME?</v>
      </c>
      <c r="F120" t="str">
        <f>_xlfn.XLOOKUP('Fiche formation'!$C$8,SitesFormations[Site de formation principal],SitesFormations[Mail pour assiduité],"")</f>
        <v>cfa-ensuplr-um-fds@umontpellier.fr</v>
      </c>
      <c r="G120" t="s">
        <v>2019</v>
      </c>
      <c r="H120" t="e" vm="2">
        <f ca="1">_xlfn.TEXTJOIN(" ",TRUE,
'Fiche formation'!$C$18,
_xlfn.SWITCH('Fiche formation'!$C$18,"DNO","2A","DE AUDIO","3A",
_xlfn.SWITCH('Fiche formation'!$C$15,"DEUST","2A","DSCG","2A","MASTER","2A","BUT","3A","DCG","3A","LG","3A","LP","3A","INGE","3A",""))
)</f>
        <v>#NAME?</v>
      </c>
    </row>
    <row r="121" spans="1:8" x14ac:dyDescent="0.2">
      <c r="A121" s="1">
        <f t="shared" si="7"/>
        <v>46294</v>
      </c>
      <c r="B121" t="e" vm="2">
        <f t="shared" ca="1" si="4"/>
        <v>#NAME?</v>
      </c>
      <c r="C121" t="e" vm="2">
        <f t="shared" ca="1" si="5"/>
        <v>#NAME?</v>
      </c>
      <c r="D121" s="12" t="e" cm="1" vm="1">
        <f t="array" aca="1" ref="D121" ca="1">_xlfn.LET(
    _xlpm.d, A121,
    _xlpm.debut, DATE(2026,8,1),
    _xlpm.m, DATEDIF(_xlpm.debut, _xlpm.d, "m"),
    _xlpm.col, 1 + _xlpm.m*3,
    _xlpm.dates, INDEX('Calendrier 2026-2027'!$C$13:$BC$43,,_xlpm.col),
    _xlpm.titres, INDEX('Calendrier 2026-2027'!$D$13:$BD$43,,_xlpm.col),
    _xlpm.r, _xlfn.XLOOKUP(_xlpm.d, _xlpm.dates, _xlpm.titres),
    IF(_xlpm.r=0,"",_xlpm.r)
)</f>
        <v>#NAME?</v>
      </c>
      <c r="E121" t="e" vm="2">
        <f t="shared" ca="1" si="6"/>
        <v>#NAME?</v>
      </c>
      <c r="F121" t="str">
        <f>_xlfn.XLOOKUP('Fiche formation'!$C$8,SitesFormations[Site de formation principal],SitesFormations[Mail pour assiduité],"")</f>
        <v>cfa-ensuplr-um-fds@umontpellier.fr</v>
      </c>
      <c r="G121" t="s">
        <v>2019</v>
      </c>
      <c r="H121" t="e" vm="2">
        <f ca="1">_xlfn.TEXTJOIN(" ",TRUE,
'Fiche formation'!$C$18,
_xlfn.SWITCH('Fiche formation'!$C$18,"DNO","2A","DE AUDIO","3A",
_xlfn.SWITCH('Fiche formation'!$C$15,"DEUST","2A","DSCG","2A","MASTER","2A","BUT","3A","DCG","3A","LG","3A","LP","3A","INGE","3A",""))
)</f>
        <v>#NAME?</v>
      </c>
    </row>
    <row r="122" spans="1:8" x14ac:dyDescent="0.2">
      <c r="A122" s="1">
        <f t="shared" si="7"/>
        <v>46295</v>
      </c>
      <c r="B122" t="e" vm="2">
        <f t="shared" ca="1" si="4"/>
        <v>#NAME?</v>
      </c>
      <c r="C122" t="e" vm="2">
        <f t="shared" ca="1" si="5"/>
        <v>#NAME?</v>
      </c>
      <c r="D122" s="12" t="e" cm="1" vm="1">
        <f t="array" aca="1" ref="D122" ca="1">_xlfn.LET(
    _xlpm.d, A122,
    _xlpm.debut, DATE(2026,8,1),
    _xlpm.m, DATEDIF(_xlpm.debut, _xlpm.d, "m"),
    _xlpm.col, 1 + _xlpm.m*3,
    _xlpm.dates, INDEX('Calendrier 2026-2027'!$C$13:$BC$43,,_xlpm.col),
    _xlpm.titres, INDEX('Calendrier 2026-2027'!$D$13:$BD$43,,_xlpm.col),
    _xlpm.r, _xlfn.XLOOKUP(_xlpm.d, _xlpm.dates, _xlpm.titres),
    IF(_xlpm.r=0,"",_xlpm.r)
)</f>
        <v>#NAME?</v>
      </c>
      <c r="E122" t="e" vm="2">
        <f t="shared" ca="1" si="6"/>
        <v>#NAME?</v>
      </c>
      <c r="F122" t="str">
        <f>_xlfn.XLOOKUP('Fiche formation'!$C$8,SitesFormations[Site de formation principal],SitesFormations[Mail pour assiduité],"")</f>
        <v>cfa-ensuplr-um-fds@umontpellier.fr</v>
      </c>
      <c r="G122" t="s">
        <v>2019</v>
      </c>
      <c r="H122" t="e" vm="2">
        <f ca="1">_xlfn.TEXTJOIN(" ",TRUE,
'Fiche formation'!$C$18,
_xlfn.SWITCH('Fiche formation'!$C$18,"DNO","2A","DE AUDIO","3A",
_xlfn.SWITCH('Fiche formation'!$C$15,"DEUST","2A","DSCG","2A","MASTER","2A","BUT","3A","DCG","3A","LG","3A","LP","3A","INGE","3A",""))
)</f>
        <v>#NAME?</v>
      </c>
    </row>
    <row r="123" spans="1:8" x14ac:dyDescent="0.2">
      <c r="A123" s="1">
        <f t="shared" si="7"/>
        <v>46295</v>
      </c>
      <c r="B123" t="e" vm="2">
        <f t="shared" ca="1" si="4"/>
        <v>#NAME?</v>
      </c>
      <c r="C123" t="e" vm="2">
        <f t="shared" ca="1" si="5"/>
        <v>#NAME?</v>
      </c>
      <c r="D123" s="12" t="e" cm="1" vm="1">
        <f t="array" aca="1" ref="D123" ca="1">_xlfn.LET(
    _xlpm.d, A123,
    _xlpm.debut, DATE(2026,8,1),
    _xlpm.m, DATEDIF(_xlpm.debut, _xlpm.d, "m"),
    _xlpm.col, 1 + _xlpm.m*3,
    _xlpm.dates, INDEX('Calendrier 2026-2027'!$C$13:$BC$43,,_xlpm.col),
    _xlpm.titres, INDEX('Calendrier 2026-2027'!$D$13:$BD$43,,_xlpm.col),
    _xlpm.r, _xlfn.XLOOKUP(_xlpm.d, _xlpm.dates, _xlpm.titres),
    IF(_xlpm.r=0,"",_xlpm.r)
)</f>
        <v>#NAME?</v>
      </c>
      <c r="E123" t="e" vm="2">
        <f t="shared" ca="1" si="6"/>
        <v>#NAME?</v>
      </c>
      <c r="F123" t="str">
        <f>_xlfn.XLOOKUP('Fiche formation'!$C$8,SitesFormations[Site de formation principal],SitesFormations[Mail pour assiduité],"")</f>
        <v>cfa-ensuplr-um-fds@umontpellier.fr</v>
      </c>
      <c r="G123" t="s">
        <v>2019</v>
      </c>
      <c r="H123" t="e" vm="2">
        <f ca="1">_xlfn.TEXTJOIN(" ",TRUE,
'Fiche formation'!$C$18,
_xlfn.SWITCH('Fiche formation'!$C$18,"DNO","2A","DE AUDIO","3A",
_xlfn.SWITCH('Fiche formation'!$C$15,"DEUST","2A","DSCG","2A","MASTER","2A","BUT","3A","DCG","3A","LG","3A","LP","3A","INGE","3A",""))
)</f>
        <v>#NAME?</v>
      </c>
    </row>
    <row r="124" spans="1:8" x14ac:dyDescent="0.2">
      <c r="A124" s="1">
        <f t="shared" si="7"/>
        <v>46296</v>
      </c>
      <c r="B124" t="e" vm="2">
        <f t="shared" ca="1" si="4"/>
        <v>#NAME?</v>
      </c>
      <c r="C124" t="e" vm="2">
        <f t="shared" ca="1" si="5"/>
        <v>#NAME?</v>
      </c>
      <c r="D124" s="12" t="e" cm="1" vm="1">
        <f t="array" aca="1" ref="D124" ca="1">_xlfn.LET(
    _xlpm.d, A124,
    _xlpm.debut, DATE(2026,8,1),
    _xlpm.m, DATEDIF(_xlpm.debut, _xlpm.d, "m"),
    _xlpm.col, 1 + _xlpm.m*3,
    _xlpm.dates, INDEX('Calendrier 2026-2027'!$C$13:$BC$43,,_xlpm.col),
    _xlpm.titres, INDEX('Calendrier 2026-2027'!$D$13:$BD$43,,_xlpm.col),
    _xlpm.r, _xlfn.XLOOKUP(_xlpm.d, _xlpm.dates, _xlpm.titres),
    IF(_xlpm.r=0,"",_xlpm.r)
)</f>
        <v>#NAME?</v>
      </c>
      <c r="E124" t="e" vm="2">
        <f t="shared" ca="1" si="6"/>
        <v>#NAME?</v>
      </c>
      <c r="F124" t="str">
        <f>_xlfn.XLOOKUP('Fiche formation'!$C$8,SitesFormations[Site de formation principal],SitesFormations[Mail pour assiduité],"")</f>
        <v>cfa-ensuplr-um-fds@umontpellier.fr</v>
      </c>
      <c r="G124" t="s">
        <v>2019</v>
      </c>
      <c r="H124" t="e" vm="2">
        <f ca="1">_xlfn.TEXTJOIN(" ",TRUE,
'Fiche formation'!$C$18,
_xlfn.SWITCH('Fiche formation'!$C$18,"DNO","2A","DE AUDIO","3A",
_xlfn.SWITCH('Fiche formation'!$C$15,"DEUST","2A","DSCG","2A","MASTER","2A","BUT","3A","DCG","3A","LG","3A","LP","3A","INGE","3A",""))
)</f>
        <v>#NAME?</v>
      </c>
    </row>
    <row r="125" spans="1:8" x14ac:dyDescent="0.2">
      <c r="A125" s="1">
        <f t="shared" si="7"/>
        <v>46296</v>
      </c>
      <c r="B125" t="e" vm="2">
        <f t="shared" ca="1" si="4"/>
        <v>#NAME?</v>
      </c>
      <c r="C125" t="e" vm="2">
        <f t="shared" ca="1" si="5"/>
        <v>#NAME?</v>
      </c>
      <c r="D125" s="12" t="e" cm="1" vm="1">
        <f t="array" aca="1" ref="D125" ca="1">_xlfn.LET(
    _xlpm.d, A125,
    _xlpm.debut, DATE(2026,8,1),
    _xlpm.m, DATEDIF(_xlpm.debut, _xlpm.d, "m"),
    _xlpm.col, 1 + _xlpm.m*3,
    _xlpm.dates, INDEX('Calendrier 2026-2027'!$C$13:$BC$43,,_xlpm.col),
    _xlpm.titres, INDEX('Calendrier 2026-2027'!$D$13:$BD$43,,_xlpm.col),
    _xlpm.r, _xlfn.XLOOKUP(_xlpm.d, _xlpm.dates, _xlpm.titres),
    IF(_xlpm.r=0,"",_xlpm.r)
)</f>
        <v>#NAME?</v>
      </c>
      <c r="E125" t="e" vm="2">
        <f t="shared" ca="1" si="6"/>
        <v>#NAME?</v>
      </c>
      <c r="F125" t="str">
        <f>_xlfn.XLOOKUP('Fiche formation'!$C$8,SitesFormations[Site de formation principal],SitesFormations[Mail pour assiduité],"")</f>
        <v>cfa-ensuplr-um-fds@umontpellier.fr</v>
      </c>
      <c r="G125" t="s">
        <v>2019</v>
      </c>
      <c r="H125" t="e" vm="2">
        <f ca="1">_xlfn.TEXTJOIN(" ",TRUE,
'Fiche formation'!$C$18,
_xlfn.SWITCH('Fiche formation'!$C$18,"DNO","2A","DE AUDIO","3A",
_xlfn.SWITCH('Fiche formation'!$C$15,"DEUST","2A","DSCG","2A","MASTER","2A","BUT","3A","DCG","3A","LG","3A","LP","3A","INGE","3A",""))
)</f>
        <v>#NAME?</v>
      </c>
    </row>
    <row r="126" spans="1:8" x14ac:dyDescent="0.2">
      <c r="A126" s="1">
        <f t="shared" si="7"/>
        <v>46297</v>
      </c>
      <c r="B126" t="e" vm="2">
        <f t="shared" ca="1" si="4"/>
        <v>#NAME?</v>
      </c>
      <c r="C126" t="e" vm="2">
        <f t="shared" ca="1" si="5"/>
        <v>#NAME?</v>
      </c>
      <c r="D126" s="12" t="e" cm="1" vm="1">
        <f t="array" aca="1" ref="D126" ca="1">_xlfn.LET(
    _xlpm.d, A126,
    _xlpm.debut, DATE(2026,8,1),
    _xlpm.m, DATEDIF(_xlpm.debut, _xlpm.d, "m"),
    _xlpm.col, 1 + _xlpm.m*3,
    _xlpm.dates, INDEX('Calendrier 2026-2027'!$C$13:$BC$43,,_xlpm.col),
    _xlpm.titres, INDEX('Calendrier 2026-2027'!$D$13:$BD$43,,_xlpm.col),
    _xlpm.r, _xlfn.XLOOKUP(_xlpm.d, _xlpm.dates, _xlpm.titres),
    IF(_xlpm.r=0,"",_xlpm.r)
)</f>
        <v>#NAME?</v>
      </c>
      <c r="E126" t="e" vm="2">
        <f t="shared" ca="1" si="6"/>
        <v>#NAME?</v>
      </c>
      <c r="F126" t="str">
        <f>_xlfn.XLOOKUP('Fiche formation'!$C$8,SitesFormations[Site de formation principal],SitesFormations[Mail pour assiduité],"")</f>
        <v>cfa-ensuplr-um-fds@umontpellier.fr</v>
      </c>
      <c r="G126" t="s">
        <v>2019</v>
      </c>
      <c r="H126" t="e" vm="2">
        <f ca="1">_xlfn.TEXTJOIN(" ",TRUE,
'Fiche formation'!$C$18,
_xlfn.SWITCH('Fiche formation'!$C$18,"DNO","2A","DE AUDIO","3A",
_xlfn.SWITCH('Fiche formation'!$C$15,"DEUST","2A","DSCG","2A","MASTER","2A","BUT","3A","DCG","3A","LG","3A","LP","3A","INGE","3A",""))
)</f>
        <v>#NAME?</v>
      </c>
    </row>
    <row r="127" spans="1:8" x14ac:dyDescent="0.2">
      <c r="A127" s="1">
        <f t="shared" si="7"/>
        <v>46297</v>
      </c>
      <c r="B127" t="e" vm="2">
        <f t="shared" ca="1" si="4"/>
        <v>#NAME?</v>
      </c>
      <c r="C127" t="e" vm="2">
        <f t="shared" ca="1" si="5"/>
        <v>#NAME?</v>
      </c>
      <c r="D127" s="12" t="e" cm="1" vm="1">
        <f t="array" aca="1" ref="D127" ca="1">_xlfn.LET(
    _xlpm.d, A127,
    _xlpm.debut, DATE(2026,8,1),
    _xlpm.m, DATEDIF(_xlpm.debut, _xlpm.d, "m"),
    _xlpm.col, 1 + _xlpm.m*3,
    _xlpm.dates, INDEX('Calendrier 2026-2027'!$C$13:$BC$43,,_xlpm.col),
    _xlpm.titres, INDEX('Calendrier 2026-2027'!$D$13:$BD$43,,_xlpm.col),
    _xlpm.r, _xlfn.XLOOKUP(_xlpm.d, _xlpm.dates, _xlpm.titres),
    IF(_xlpm.r=0,"",_xlpm.r)
)</f>
        <v>#NAME?</v>
      </c>
      <c r="E127" t="e" vm="2">
        <f t="shared" ca="1" si="6"/>
        <v>#NAME?</v>
      </c>
      <c r="F127" t="str">
        <f>_xlfn.XLOOKUP('Fiche formation'!$C$8,SitesFormations[Site de formation principal],SitesFormations[Mail pour assiduité],"")</f>
        <v>cfa-ensuplr-um-fds@umontpellier.fr</v>
      </c>
      <c r="G127" t="s">
        <v>2019</v>
      </c>
      <c r="H127" t="e" vm="2">
        <f ca="1">_xlfn.TEXTJOIN(" ",TRUE,
'Fiche formation'!$C$18,
_xlfn.SWITCH('Fiche formation'!$C$18,"DNO","2A","DE AUDIO","3A",
_xlfn.SWITCH('Fiche formation'!$C$15,"DEUST","2A","DSCG","2A","MASTER","2A","BUT","3A","DCG","3A","LG","3A","LP","3A","INGE","3A",""))
)</f>
        <v>#NAME?</v>
      </c>
    </row>
    <row r="128" spans="1:8" x14ac:dyDescent="0.2">
      <c r="A128" s="1">
        <f t="shared" si="7"/>
        <v>46298</v>
      </c>
      <c r="B128" t="e" vm="2">
        <f t="shared" ca="1" si="4"/>
        <v>#NAME?</v>
      </c>
      <c r="C128" t="e" vm="2">
        <f t="shared" ca="1" si="5"/>
        <v>#NAME?</v>
      </c>
      <c r="D128" s="12" t="e" cm="1" vm="1">
        <f t="array" aca="1" ref="D128" ca="1">_xlfn.LET(
    _xlpm.d, A128,
    _xlpm.debut, DATE(2026,8,1),
    _xlpm.m, DATEDIF(_xlpm.debut, _xlpm.d, "m"),
    _xlpm.col, 1 + _xlpm.m*3,
    _xlpm.dates, INDEX('Calendrier 2026-2027'!$C$13:$BC$43,,_xlpm.col),
    _xlpm.titres, INDEX('Calendrier 2026-2027'!$D$13:$BD$43,,_xlpm.col),
    _xlpm.r, _xlfn.XLOOKUP(_xlpm.d, _xlpm.dates, _xlpm.titres),
    IF(_xlpm.r=0,"",_xlpm.r)
)</f>
        <v>#NAME?</v>
      </c>
      <c r="E128" t="e" vm="2">
        <f t="shared" ca="1" si="6"/>
        <v>#NAME?</v>
      </c>
      <c r="F128" t="str">
        <f>_xlfn.XLOOKUP('Fiche formation'!$C$8,SitesFormations[Site de formation principal],SitesFormations[Mail pour assiduité],"")</f>
        <v>cfa-ensuplr-um-fds@umontpellier.fr</v>
      </c>
      <c r="G128" t="s">
        <v>2019</v>
      </c>
      <c r="H128" t="e" vm="2">
        <f ca="1">_xlfn.TEXTJOIN(" ",TRUE,
'Fiche formation'!$C$18,
_xlfn.SWITCH('Fiche formation'!$C$18,"DNO","2A","DE AUDIO","3A",
_xlfn.SWITCH('Fiche formation'!$C$15,"DEUST","2A","DSCG","2A","MASTER","2A","BUT","3A","DCG","3A","LG","3A","LP","3A","INGE","3A",""))
)</f>
        <v>#NAME?</v>
      </c>
    </row>
    <row r="129" spans="1:8" x14ac:dyDescent="0.2">
      <c r="A129" s="1">
        <f t="shared" si="7"/>
        <v>46298</v>
      </c>
      <c r="B129" t="e" vm="2">
        <f t="shared" ca="1" si="4"/>
        <v>#NAME?</v>
      </c>
      <c r="C129" t="e" vm="2">
        <f t="shared" ca="1" si="5"/>
        <v>#NAME?</v>
      </c>
      <c r="D129" s="12" t="e" cm="1" vm="1">
        <f t="array" aca="1" ref="D129" ca="1">_xlfn.LET(
    _xlpm.d, A129,
    _xlpm.debut, DATE(2026,8,1),
    _xlpm.m, DATEDIF(_xlpm.debut, _xlpm.d, "m"),
    _xlpm.col, 1 + _xlpm.m*3,
    _xlpm.dates, INDEX('Calendrier 2026-2027'!$C$13:$BC$43,,_xlpm.col),
    _xlpm.titres, INDEX('Calendrier 2026-2027'!$D$13:$BD$43,,_xlpm.col),
    _xlpm.r, _xlfn.XLOOKUP(_xlpm.d, _xlpm.dates, _xlpm.titres),
    IF(_xlpm.r=0,"",_xlpm.r)
)</f>
        <v>#NAME?</v>
      </c>
      <c r="E129" t="e" vm="2">
        <f t="shared" ca="1" si="6"/>
        <v>#NAME?</v>
      </c>
      <c r="F129" t="str">
        <f>_xlfn.XLOOKUP('Fiche formation'!$C$8,SitesFormations[Site de formation principal],SitesFormations[Mail pour assiduité],"")</f>
        <v>cfa-ensuplr-um-fds@umontpellier.fr</v>
      </c>
      <c r="G129" t="s">
        <v>2019</v>
      </c>
      <c r="H129" t="e" vm="2">
        <f ca="1">_xlfn.TEXTJOIN(" ",TRUE,
'Fiche formation'!$C$18,
_xlfn.SWITCH('Fiche formation'!$C$18,"DNO","2A","DE AUDIO","3A",
_xlfn.SWITCH('Fiche formation'!$C$15,"DEUST","2A","DSCG","2A","MASTER","2A","BUT","3A","DCG","3A","LG","3A","LP","3A","INGE","3A",""))
)</f>
        <v>#NAME?</v>
      </c>
    </row>
    <row r="130" spans="1:8" x14ac:dyDescent="0.2">
      <c r="A130" s="1">
        <f t="shared" si="7"/>
        <v>46299</v>
      </c>
      <c r="B130" t="e" vm="2">
        <f t="shared" ca="1" si="4"/>
        <v>#NAME?</v>
      </c>
      <c r="C130" t="e" vm="2">
        <f t="shared" ca="1" si="5"/>
        <v>#NAME?</v>
      </c>
      <c r="D130" s="12" t="e" cm="1" vm="1">
        <f t="array" aca="1" ref="D130" ca="1">_xlfn.LET(
    _xlpm.d, A130,
    _xlpm.debut, DATE(2026,8,1),
    _xlpm.m, DATEDIF(_xlpm.debut, _xlpm.d, "m"),
    _xlpm.col, 1 + _xlpm.m*3,
    _xlpm.dates, INDEX('Calendrier 2026-2027'!$C$13:$BC$43,,_xlpm.col),
    _xlpm.titres, INDEX('Calendrier 2026-2027'!$D$13:$BD$43,,_xlpm.col),
    _xlpm.r, _xlfn.XLOOKUP(_xlpm.d, _xlpm.dates, _xlpm.titres),
    IF(_xlpm.r=0,"",_xlpm.r)
)</f>
        <v>#NAME?</v>
      </c>
      <c r="E130" t="e" vm="2">
        <f t="shared" ca="1" si="6"/>
        <v>#NAME?</v>
      </c>
      <c r="F130" t="str">
        <f>_xlfn.XLOOKUP('Fiche formation'!$C$8,SitesFormations[Site de formation principal],SitesFormations[Mail pour assiduité],"")</f>
        <v>cfa-ensuplr-um-fds@umontpellier.fr</v>
      </c>
      <c r="G130" t="s">
        <v>2019</v>
      </c>
      <c r="H130" t="e" vm="2">
        <f ca="1">_xlfn.TEXTJOIN(" ",TRUE,
'Fiche formation'!$C$18,
_xlfn.SWITCH('Fiche formation'!$C$18,"DNO","2A","DE AUDIO","3A",
_xlfn.SWITCH('Fiche formation'!$C$15,"DEUST","2A","DSCG","2A","MASTER","2A","BUT","3A","DCG","3A","LG","3A","LP","3A","INGE","3A",""))
)</f>
        <v>#NAME?</v>
      </c>
    </row>
    <row r="131" spans="1:8" x14ac:dyDescent="0.2">
      <c r="A131" s="1">
        <f t="shared" si="7"/>
        <v>46299</v>
      </c>
      <c r="B131" t="e" vm="2">
        <f t="shared" ref="B131:B194" ca="1" si="8">IF(D131="","",IF($A131=$A130,"14:00","08:00"))</f>
        <v>#NAME?</v>
      </c>
      <c r="C131" t="e" vm="2">
        <f t="shared" ref="C131:C194" ca="1" si="9">IF(D131="","",IF($A131=$A130,"17:00","12:00"))</f>
        <v>#NAME?</v>
      </c>
      <c r="D131" s="12" t="e" cm="1" vm="1">
        <f t="array" aca="1" ref="D131" ca="1">_xlfn.LET(
    _xlpm.d, A131,
    _xlpm.debut, DATE(2026,8,1),
    _xlpm.m, DATEDIF(_xlpm.debut, _xlpm.d, "m"),
    _xlpm.col, 1 + _xlpm.m*3,
    _xlpm.dates, INDEX('Calendrier 2026-2027'!$C$13:$BC$43,,_xlpm.col),
    _xlpm.titres, INDEX('Calendrier 2026-2027'!$D$13:$BD$43,,_xlpm.col),
    _xlpm.r, _xlfn.XLOOKUP(_xlpm.d, _xlpm.dates, _xlpm.titres),
    IF(_xlpm.r=0,"",_xlpm.r)
)</f>
        <v>#NAME?</v>
      </c>
      <c r="E131" t="e" vm="2">
        <f t="shared" ref="E131:E194" ca="1" si="10">IF(D131="","",IF(OR(D131="Entreprise",D131="Révisions (Etp)"),0,1))</f>
        <v>#NAME?</v>
      </c>
      <c r="F131" t="str">
        <f>_xlfn.XLOOKUP('Fiche formation'!$C$8,SitesFormations[Site de formation principal],SitesFormations[Mail pour assiduité],"")</f>
        <v>cfa-ensuplr-um-fds@umontpellier.fr</v>
      </c>
      <c r="G131" t="s">
        <v>2019</v>
      </c>
      <c r="H131" t="e" vm="2">
        <f ca="1">_xlfn.TEXTJOIN(" ",TRUE,
'Fiche formation'!$C$18,
_xlfn.SWITCH('Fiche formation'!$C$18,"DNO","2A","DE AUDIO","3A",
_xlfn.SWITCH('Fiche formation'!$C$15,"DEUST","2A","DSCG","2A","MASTER","2A","BUT","3A","DCG","3A","LG","3A","LP","3A","INGE","3A",""))
)</f>
        <v>#NAME?</v>
      </c>
    </row>
    <row r="132" spans="1:8" x14ac:dyDescent="0.2">
      <c r="A132" s="1">
        <f t="shared" ref="A132:A195" si="11">IF(A131=A130,A131+1,A131)</f>
        <v>46300</v>
      </c>
      <c r="B132" t="e" vm="2">
        <f t="shared" ca="1" si="8"/>
        <v>#NAME?</v>
      </c>
      <c r="C132" t="e" vm="2">
        <f t="shared" ca="1" si="9"/>
        <v>#NAME?</v>
      </c>
      <c r="D132" s="12" t="e" cm="1" vm="1">
        <f t="array" aca="1" ref="D132" ca="1">_xlfn.LET(
    _xlpm.d, A132,
    _xlpm.debut, DATE(2026,8,1),
    _xlpm.m, DATEDIF(_xlpm.debut, _xlpm.d, "m"),
    _xlpm.col, 1 + _xlpm.m*3,
    _xlpm.dates, INDEX('Calendrier 2026-2027'!$C$13:$BC$43,,_xlpm.col),
    _xlpm.titres, INDEX('Calendrier 2026-2027'!$D$13:$BD$43,,_xlpm.col),
    _xlpm.r, _xlfn.XLOOKUP(_xlpm.d, _xlpm.dates, _xlpm.titres),
    IF(_xlpm.r=0,"",_xlpm.r)
)</f>
        <v>#NAME?</v>
      </c>
      <c r="E132" t="e" vm="2">
        <f t="shared" ca="1" si="10"/>
        <v>#NAME?</v>
      </c>
      <c r="F132" t="str">
        <f>_xlfn.XLOOKUP('Fiche formation'!$C$8,SitesFormations[Site de formation principal],SitesFormations[Mail pour assiduité],"")</f>
        <v>cfa-ensuplr-um-fds@umontpellier.fr</v>
      </c>
      <c r="G132" t="s">
        <v>2019</v>
      </c>
      <c r="H132" t="e" vm="2">
        <f ca="1">_xlfn.TEXTJOIN(" ",TRUE,
'Fiche formation'!$C$18,
_xlfn.SWITCH('Fiche formation'!$C$18,"DNO","2A","DE AUDIO","3A",
_xlfn.SWITCH('Fiche formation'!$C$15,"DEUST","2A","DSCG","2A","MASTER","2A","BUT","3A","DCG","3A","LG","3A","LP","3A","INGE","3A",""))
)</f>
        <v>#NAME?</v>
      </c>
    </row>
    <row r="133" spans="1:8" x14ac:dyDescent="0.2">
      <c r="A133" s="1">
        <f t="shared" si="11"/>
        <v>46300</v>
      </c>
      <c r="B133" t="e" vm="2">
        <f t="shared" ca="1" si="8"/>
        <v>#NAME?</v>
      </c>
      <c r="C133" t="e" vm="2">
        <f t="shared" ca="1" si="9"/>
        <v>#NAME?</v>
      </c>
      <c r="D133" s="12" t="e" cm="1" vm="1">
        <f t="array" aca="1" ref="D133" ca="1">_xlfn.LET(
    _xlpm.d, A133,
    _xlpm.debut, DATE(2026,8,1),
    _xlpm.m, DATEDIF(_xlpm.debut, _xlpm.d, "m"),
    _xlpm.col, 1 + _xlpm.m*3,
    _xlpm.dates, INDEX('Calendrier 2026-2027'!$C$13:$BC$43,,_xlpm.col),
    _xlpm.titres, INDEX('Calendrier 2026-2027'!$D$13:$BD$43,,_xlpm.col),
    _xlpm.r, _xlfn.XLOOKUP(_xlpm.d, _xlpm.dates, _xlpm.titres),
    IF(_xlpm.r=0,"",_xlpm.r)
)</f>
        <v>#NAME?</v>
      </c>
      <c r="E133" t="e" vm="2">
        <f t="shared" ca="1" si="10"/>
        <v>#NAME?</v>
      </c>
      <c r="F133" t="str">
        <f>_xlfn.XLOOKUP('Fiche formation'!$C$8,SitesFormations[Site de formation principal],SitesFormations[Mail pour assiduité],"")</f>
        <v>cfa-ensuplr-um-fds@umontpellier.fr</v>
      </c>
      <c r="G133" t="s">
        <v>2019</v>
      </c>
      <c r="H133" t="e" vm="2">
        <f ca="1">_xlfn.TEXTJOIN(" ",TRUE,
'Fiche formation'!$C$18,
_xlfn.SWITCH('Fiche formation'!$C$18,"DNO","2A","DE AUDIO","3A",
_xlfn.SWITCH('Fiche formation'!$C$15,"DEUST","2A","DSCG","2A","MASTER","2A","BUT","3A","DCG","3A","LG","3A","LP","3A","INGE","3A",""))
)</f>
        <v>#NAME?</v>
      </c>
    </row>
    <row r="134" spans="1:8" x14ac:dyDescent="0.2">
      <c r="A134" s="1">
        <f t="shared" si="11"/>
        <v>46301</v>
      </c>
      <c r="B134" t="e" vm="2">
        <f t="shared" ca="1" si="8"/>
        <v>#NAME?</v>
      </c>
      <c r="C134" t="e" vm="2">
        <f t="shared" ca="1" si="9"/>
        <v>#NAME?</v>
      </c>
      <c r="D134" s="12" t="e" cm="1" vm="1">
        <f t="array" aca="1" ref="D134" ca="1">_xlfn.LET(
    _xlpm.d, A134,
    _xlpm.debut, DATE(2026,8,1),
    _xlpm.m, DATEDIF(_xlpm.debut, _xlpm.d, "m"),
    _xlpm.col, 1 + _xlpm.m*3,
    _xlpm.dates, INDEX('Calendrier 2026-2027'!$C$13:$BC$43,,_xlpm.col),
    _xlpm.titres, INDEX('Calendrier 2026-2027'!$D$13:$BD$43,,_xlpm.col),
    _xlpm.r, _xlfn.XLOOKUP(_xlpm.d, _xlpm.dates, _xlpm.titres),
    IF(_xlpm.r=0,"",_xlpm.r)
)</f>
        <v>#NAME?</v>
      </c>
      <c r="E134" t="e" vm="2">
        <f t="shared" ca="1" si="10"/>
        <v>#NAME?</v>
      </c>
      <c r="F134" t="str">
        <f>_xlfn.XLOOKUP('Fiche formation'!$C$8,SitesFormations[Site de formation principal],SitesFormations[Mail pour assiduité],"")</f>
        <v>cfa-ensuplr-um-fds@umontpellier.fr</v>
      </c>
      <c r="G134" t="s">
        <v>2019</v>
      </c>
      <c r="H134" t="e" vm="2">
        <f ca="1">_xlfn.TEXTJOIN(" ",TRUE,
'Fiche formation'!$C$18,
_xlfn.SWITCH('Fiche formation'!$C$18,"DNO","2A","DE AUDIO","3A",
_xlfn.SWITCH('Fiche formation'!$C$15,"DEUST","2A","DSCG","2A","MASTER","2A","BUT","3A","DCG","3A","LG","3A","LP","3A","INGE","3A",""))
)</f>
        <v>#NAME?</v>
      </c>
    </row>
    <row r="135" spans="1:8" x14ac:dyDescent="0.2">
      <c r="A135" s="1">
        <f t="shared" si="11"/>
        <v>46301</v>
      </c>
      <c r="B135" t="e" vm="2">
        <f t="shared" ca="1" si="8"/>
        <v>#NAME?</v>
      </c>
      <c r="C135" t="e" vm="2">
        <f t="shared" ca="1" si="9"/>
        <v>#NAME?</v>
      </c>
      <c r="D135" s="12" t="e" cm="1" vm="1">
        <f t="array" aca="1" ref="D135" ca="1">_xlfn.LET(
    _xlpm.d, A135,
    _xlpm.debut, DATE(2026,8,1),
    _xlpm.m, DATEDIF(_xlpm.debut, _xlpm.d, "m"),
    _xlpm.col, 1 + _xlpm.m*3,
    _xlpm.dates, INDEX('Calendrier 2026-2027'!$C$13:$BC$43,,_xlpm.col),
    _xlpm.titres, INDEX('Calendrier 2026-2027'!$D$13:$BD$43,,_xlpm.col),
    _xlpm.r, _xlfn.XLOOKUP(_xlpm.d, _xlpm.dates, _xlpm.titres),
    IF(_xlpm.r=0,"",_xlpm.r)
)</f>
        <v>#NAME?</v>
      </c>
      <c r="E135" t="e" vm="2">
        <f t="shared" ca="1" si="10"/>
        <v>#NAME?</v>
      </c>
      <c r="F135" t="str">
        <f>_xlfn.XLOOKUP('Fiche formation'!$C$8,SitesFormations[Site de formation principal],SitesFormations[Mail pour assiduité],"")</f>
        <v>cfa-ensuplr-um-fds@umontpellier.fr</v>
      </c>
      <c r="G135" t="s">
        <v>2019</v>
      </c>
      <c r="H135" t="e" vm="2">
        <f ca="1">_xlfn.TEXTJOIN(" ",TRUE,
'Fiche formation'!$C$18,
_xlfn.SWITCH('Fiche formation'!$C$18,"DNO","2A","DE AUDIO","3A",
_xlfn.SWITCH('Fiche formation'!$C$15,"DEUST","2A","DSCG","2A","MASTER","2A","BUT","3A","DCG","3A","LG","3A","LP","3A","INGE","3A",""))
)</f>
        <v>#NAME?</v>
      </c>
    </row>
    <row r="136" spans="1:8" x14ac:dyDescent="0.2">
      <c r="A136" s="1">
        <f t="shared" si="11"/>
        <v>46302</v>
      </c>
      <c r="B136" t="e" vm="2">
        <f t="shared" ca="1" si="8"/>
        <v>#NAME?</v>
      </c>
      <c r="C136" t="e" vm="2">
        <f t="shared" ca="1" si="9"/>
        <v>#NAME?</v>
      </c>
      <c r="D136" s="12" t="e" cm="1" vm="1">
        <f t="array" aca="1" ref="D136" ca="1">_xlfn.LET(
    _xlpm.d, A136,
    _xlpm.debut, DATE(2026,8,1),
    _xlpm.m, DATEDIF(_xlpm.debut, _xlpm.d, "m"),
    _xlpm.col, 1 + _xlpm.m*3,
    _xlpm.dates, INDEX('Calendrier 2026-2027'!$C$13:$BC$43,,_xlpm.col),
    _xlpm.titres, INDEX('Calendrier 2026-2027'!$D$13:$BD$43,,_xlpm.col),
    _xlpm.r, _xlfn.XLOOKUP(_xlpm.d, _xlpm.dates, _xlpm.titres),
    IF(_xlpm.r=0,"",_xlpm.r)
)</f>
        <v>#NAME?</v>
      </c>
      <c r="E136" t="e" vm="2">
        <f t="shared" ca="1" si="10"/>
        <v>#NAME?</v>
      </c>
      <c r="F136" t="str">
        <f>_xlfn.XLOOKUP('Fiche formation'!$C$8,SitesFormations[Site de formation principal],SitesFormations[Mail pour assiduité],"")</f>
        <v>cfa-ensuplr-um-fds@umontpellier.fr</v>
      </c>
      <c r="G136" t="s">
        <v>2019</v>
      </c>
      <c r="H136" t="e" vm="2">
        <f ca="1">_xlfn.TEXTJOIN(" ",TRUE,
'Fiche formation'!$C$18,
_xlfn.SWITCH('Fiche formation'!$C$18,"DNO","2A","DE AUDIO","3A",
_xlfn.SWITCH('Fiche formation'!$C$15,"DEUST","2A","DSCG","2A","MASTER","2A","BUT","3A","DCG","3A","LG","3A","LP","3A","INGE","3A",""))
)</f>
        <v>#NAME?</v>
      </c>
    </row>
    <row r="137" spans="1:8" x14ac:dyDescent="0.2">
      <c r="A137" s="1">
        <f t="shared" si="11"/>
        <v>46302</v>
      </c>
      <c r="B137" t="e" vm="2">
        <f t="shared" ca="1" si="8"/>
        <v>#NAME?</v>
      </c>
      <c r="C137" t="e" vm="2">
        <f t="shared" ca="1" si="9"/>
        <v>#NAME?</v>
      </c>
      <c r="D137" s="12" t="e" cm="1" vm="1">
        <f t="array" aca="1" ref="D137" ca="1">_xlfn.LET(
    _xlpm.d, A137,
    _xlpm.debut, DATE(2026,8,1),
    _xlpm.m, DATEDIF(_xlpm.debut, _xlpm.d, "m"),
    _xlpm.col, 1 + _xlpm.m*3,
    _xlpm.dates, INDEX('Calendrier 2026-2027'!$C$13:$BC$43,,_xlpm.col),
    _xlpm.titres, INDEX('Calendrier 2026-2027'!$D$13:$BD$43,,_xlpm.col),
    _xlpm.r, _xlfn.XLOOKUP(_xlpm.d, _xlpm.dates, _xlpm.titres),
    IF(_xlpm.r=0,"",_xlpm.r)
)</f>
        <v>#NAME?</v>
      </c>
      <c r="E137" t="e" vm="2">
        <f t="shared" ca="1" si="10"/>
        <v>#NAME?</v>
      </c>
      <c r="F137" t="str">
        <f>_xlfn.XLOOKUP('Fiche formation'!$C$8,SitesFormations[Site de formation principal],SitesFormations[Mail pour assiduité],"")</f>
        <v>cfa-ensuplr-um-fds@umontpellier.fr</v>
      </c>
      <c r="G137" t="s">
        <v>2019</v>
      </c>
      <c r="H137" t="e" vm="2">
        <f ca="1">_xlfn.TEXTJOIN(" ",TRUE,
'Fiche formation'!$C$18,
_xlfn.SWITCH('Fiche formation'!$C$18,"DNO","2A","DE AUDIO","3A",
_xlfn.SWITCH('Fiche formation'!$C$15,"DEUST","2A","DSCG","2A","MASTER","2A","BUT","3A","DCG","3A","LG","3A","LP","3A","INGE","3A",""))
)</f>
        <v>#NAME?</v>
      </c>
    </row>
    <row r="138" spans="1:8" x14ac:dyDescent="0.2">
      <c r="A138" s="1">
        <f t="shared" si="11"/>
        <v>46303</v>
      </c>
      <c r="B138" t="e" vm="2">
        <f t="shared" ca="1" si="8"/>
        <v>#NAME?</v>
      </c>
      <c r="C138" t="e" vm="2">
        <f t="shared" ca="1" si="9"/>
        <v>#NAME?</v>
      </c>
      <c r="D138" s="12" t="e" cm="1" vm="1">
        <f t="array" aca="1" ref="D138" ca="1">_xlfn.LET(
    _xlpm.d, A138,
    _xlpm.debut, DATE(2026,8,1),
    _xlpm.m, DATEDIF(_xlpm.debut, _xlpm.d, "m"),
    _xlpm.col, 1 + _xlpm.m*3,
    _xlpm.dates, INDEX('Calendrier 2026-2027'!$C$13:$BC$43,,_xlpm.col),
    _xlpm.titres, INDEX('Calendrier 2026-2027'!$D$13:$BD$43,,_xlpm.col),
    _xlpm.r, _xlfn.XLOOKUP(_xlpm.d, _xlpm.dates, _xlpm.titres),
    IF(_xlpm.r=0,"",_xlpm.r)
)</f>
        <v>#NAME?</v>
      </c>
      <c r="E138" t="e" vm="2">
        <f t="shared" ca="1" si="10"/>
        <v>#NAME?</v>
      </c>
      <c r="F138" t="str">
        <f>_xlfn.XLOOKUP('Fiche formation'!$C$8,SitesFormations[Site de formation principal],SitesFormations[Mail pour assiduité],"")</f>
        <v>cfa-ensuplr-um-fds@umontpellier.fr</v>
      </c>
      <c r="G138" t="s">
        <v>2019</v>
      </c>
      <c r="H138" t="e" vm="2">
        <f ca="1">_xlfn.TEXTJOIN(" ",TRUE,
'Fiche formation'!$C$18,
_xlfn.SWITCH('Fiche formation'!$C$18,"DNO","2A","DE AUDIO","3A",
_xlfn.SWITCH('Fiche formation'!$C$15,"DEUST","2A","DSCG","2A","MASTER","2A","BUT","3A","DCG","3A","LG","3A","LP","3A","INGE","3A",""))
)</f>
        <v>#NAME?</v>
      </c>
    </row>
    <row r="139" spans="1:8" x14ac:dyDescent="0.2">
      <c r="A139" s="1">
        <f t="shared" si="11"/>
        <v>46303</v>
      </c>
      <c r="B139" t="e" vm="2">
        <f t="shared" ca="1" si="8"/>
        <v>#NAME?</v>
      </c>
      <c r="C139" t="e" vm="2">
        <f t="shared" ca="1" si="9"/>
        <v>#NAME?</v>
      </c>
      <c r="D139" s="12" t="e" cm="1" vm="1">
        <f t="array" aca="1" ref="D139" ca="1">_xlfn.LET(
    _xlpm.d, A139,
    _xlpm.debut, DATE(2026,8,1),
    _xlpm.m, DATEDIF(_xlpm.debut, _xlpm.d, "m"),
    _xlpm.col, 1 + _xlpm.m*3,
    _xlpm.dates, INDEX('Calendrier 2026-2027'!$C$13:$BC$43,,_xlpm.col),
    _xlpm.titres, INDEX('Calendrier 2026-2027'!$D$13:$BD$43,,_xlpm.col),
    _xlpm.r, _xlfn.XLOOKUP(_xlpm.d, _xlpm.dates, _xlpm.titres),
    IF(_xlpm.r=0,"",_xlpm.r)
)</f>
        <v>#NAME?</v>
      </c>
      <c r="E139" t="e" vm="2">
        <f t="shared" ca="1" si="10"/>
        <v>#NAME?</v>
      </c>
      <c r="F139" t="str">
        <f>_xlfn.XLOOKUP('Fiche formation'!$C$8,SitesFormations[Site de formation principal],SitesFormations[Mail pour assiduité],"")</f>
        <v>cfa-ensuplr-um-fds@umontpellier.fr</v>
      </c>
      <c r="G139" t="s">
        <v>2019</v>
      </c>
      <c r="H139" t="e" vm="2">
        <f ca="1">_xlfn.TEXTJOIN(" ",TRUE,
'Fiche formation'!$C$18,
_xlfn.SWITCH('Fiche formation'!$C$18,"DNO","2A","DE AUDIO","3A",
_xlfn.SWITCH('Fiche formation'!$C$15,"DEUST","2A","DSCG","2A","MASTER","2A","BUT","3A","DCG","3A","LG","3A","LP","3A","INGE","3A",""))
)</f>
        <v>#NAME?</v>
      </c>
    </row>
    <row r="140" spans="1:8" x14ac:dyDescent="0.2">
      <c r="A140" s="1">
        <f t="shared" si="11"/>
        <v>46304</v>
      </c>
      <c r="B140" t="e" vm="2">
        <f t="shared" ca="1" si="8"/>
        <v>#NAME?</v>
      </c>
      <c r="C140" t="e" vm="2">
        <f t="shared" ca="1" si="9"/>
        <v>#NAME?</v>
      </c>
      <c r="D140" s="12" t="e" cm="1" vm="1">
        <f t="array" aca="1" ref="D140" ca="1">_xlfn.LET(
    _xlpm.d, A140,
    _xlpm.debut, DATE(2026,8,1),
    _xlpm.m, DATEDIF(_xlpm.debut, _xlpm.d, "m"),
    _xlpm.col, 1 + _xlpm.m*3,
    _xlpm.dates, INDEX('Calendrier 2026-2027'!$C$13:$BC$43,,_xlpm.col),
    _xlpm.titres, INDEX('Calendrier 2026-2027'!$D$13:$BD$43,,_xlpm.col),
    _xlpm.r, _xlfn.XLOOKUP(_xlpm.d, _xlpm.dates, _xlpm.titres),
    IF(_xlpm.r=0,"",_xlpm.r)
)</f>
        <v>#NAME?</v>
      </c>
      <c r="E140" t="e" vm="2">
        <f t="shared" ca="1" si="10"/>
        <v>#NAME?</v>
      </c>
      <c r="F140" t="str">
        <f>_xlfn.XLOOKUP('Fiche formation'!$C$8,SitesFormations[Site de formation principal],SitesFormations[Mail pour assiduité],"")</f>
        <v>cfa-ensuplr-um-fds@umontpellier.fr</v>
      </c>
      <c r="G140" t="s">
        <v>2019</v>
      </c>
      <c r="H140" t="e" vm="2">
        <f ca="1">_xlfn.TEXTJOIN(" ",TRUE,
'Fiche formation'!$C$18,
_xlfn.SWITCH('Fiche formation'!$C$18,"DNO","2A","DE AUDIO","3A",
_xlfn.SWITCH('Fiche formation'!$C$15,"DEUST","2A","DSCG","2A","MASTER","2A","BUT","3A","DCG","3A","LG","3A","LP","3A","INGE","3A",""))
)</f>
        <v>#NAME?</v>
      </c>
    </row>
    <row r="141" spans="1:8" x14ac:dyDescent="0.2">
      <c r="A141" s="1">
        <f t="shared" si="11"/>
        <v>46304</v>
      </c>
      <c r="B141" t="e" vm="2">
        <f t="shared" ca="1" si="8"/>
        <v>#NAME?</v>
      </c>
      <c r="C141" t="e" vm="2">
        <f t="shared" ca="1" si="9"/>
        <v>#NAME?</v>
      </c>
      <c r="D141" s="12" t="e" cm="1" vm="1">
        <f t="array" aca="1" ref="D141" ca="1">_xlfn.LET(
    _xlpm.d, A141,
    _xlpm.debut, DATE(2026,8,1),
    _xlpm.m, DATEDIF(_xlpm.debut, _xlpm.d, "m"),
    _xlpm.col, 1 + _xlpm.m*3,
    _xlpm.dates, INDEX('Calendrier 2026-2027'!$C$13:$BC$43,,_xlpm.col),
    _xlpm.titres, INDEX('Calendrier 2026-2027'!$D$13:$BD$43,,_xlpm.col),
    _xlpm.r, _xlfn.XLOOKUP(_xlpm.d, _xlpm.dates, _xlpm.titres),
    IF(_xlpm.r=0,"",_xlpm.r)
)</f>
        <v>#NAME?</v>
      </c>
      <c r="E141" t="e" vm="2">
        <f t="shared" ca="1" si="10"/>
        <v>#NAME?</v>
      </c>
      <c r="F141" t="str">
        <f>_xlfn.XLOOKUP('Fiche formation'!$C$8,SitesFormations[Site de formation principal],SitesFormations[Mail pour assiduité],"")</f>
        <v>cfa-ensuplr-um-fds@umontpellier.fr</v>
      </c>
      <c r="G141" t="s">
        <v>2019</v>
      </c>
      <c r="H141" t="e" vm="2">
        <f ca="1">_xlfn.TEXTJOIN(" ",TRUE,
'Fiche formation'!$C$18,
_xlfn.SWITCH('Fiche formation'!$C$18,"DNO","2A","DE AUDIO","3A",
_xlfn.SWITCH('Fiche formation'!$C$15,"DEUST","2A","DSCG","2A","MASTER","2A","BUT","3A","DCG","3A","LG","3A","LP","3A","INGE","3A",""))
)</f>
        <v>#NAME?</v>
      </c>
    </row>
    <row r="142" spans="1:8" x14ac:dyDescent="0.2">
      <c r="A142" s="1">
        <f t="shared" si="11"/>
        <v>46305</v>
      </c>
      <c r="B142" t="e" vm="2">
        <f t="shared" ca="1" si="8"/>
        <v>#NAME?</v>
      </c>
      <c r="C142" t="e" vm="2">
        <f t="shared" ca="1" si="9"/>
        <v>#NAME?</v>
      </c>
      <c r="D142" s="12" t="e" cm="1" vm="1">
        <f t="array" aca="1" ref="D142" ca="1">_xlfn.LET(
    _xlpm.d, A142,
    _xlpm.debut, DATE(2026,8,1),
    _xlpm.m, DATEDIF(_xlpm.debut, _xlpm.d, "m"),
    _xlpm.col, 1 + _xlpm.m*3,
    _xlpm.dates, INDEX('Calendrier 2026-2027'!$C$13:$BC$43,,_xlpm.col),
    _xlpm.titres, INDEX('Calendrier 2026-2027'!$D$13:$BD$43,,_xlpm.col),
    _xlpm.r, _xlfn.XLOOKUP(_xlpm.d, _xlpm.dates, _xlpm.titres),
    IF(_xlpm.r=0,"",_xlpm.r)
)</f>
        <v>#NAME?</v>
      </c>
      <c r="E142" t="e" vm="2">
        <f t="shared" ca="1" si="10"/>
        <v>#NAME?</v>
      </c>
      <c r="F142" t="str">
        <f>_xlfn.XLOOKUP('Fiche formation'!$C$8,SitesFormations[Site de formation principal],SitesFormations[Mail pour assiduité],"")</f>
        <v>cfa-ensuplr-um-fds@umontpellier.fr</v>
      </c>
      <c r="G142" t="s">
        <v>2019</v>
      </c>
      <c r="H142" t="e" vm="2">
        <f ca="1">_xlfn.TEXTJOIN(" ",TRUE,
'Fiche formation'!$C$18,
_xlfn.SWITCH('Fiche formation'!$C$18,"DNO","2A","DE AUDIO","3A",
_xlfn.SWITCH('Fiche formation'!$C$15,"DEUST","2A","DSCG","2A","MASTER","2A","BUT","3A","DCG","3A","LG","3A","LP","3A","INGE","3A",""))
)</f>
        <v>#NAME?</v>
      </c>
    </row>
    <row r="143" spans="1:8" x14ac:dyDescent="0.2">
      <c r="A143" s="1">
        <f t="shared" si="11"/>
        <v>46305</v>
      </c>
      <c r="B143" t="e" vm="2">
        <f t="shared" ca="1" si="8"/>
        <v>#NAME?</v>
      </c>
      <c r="C143" t="e" vm="2">
        <f t="shared" ca="1" si="9"/>
        <v>#NAME?</v>
      </c>
      <c r="D143" s="12" t="e" cm="1" vm="1">
        <f t="array" aca="1" ref="D143" ca="1">_xlfn.LET(
    _xlpm.d, A143,
    _xlpm.debut, DATE(2026,8,1),
    _xlpm.m, DATEDIF(_xlpm.debut, _xlpm.d, "m"),
    _xlpm.col, 1 + _xlpm.m*3,
    _xlpm.dates, INDEX('Calendrier 2026-2027'!$C$13:$BC$43,,_xlpm.col),
    _xlpm.titres, INDEX('Calendrier 2026-2027'!$D$13:$BD$43,,_xlpm.col),
    _xlpm.r, _xlfn.XLOOKUP(_xlpm.d, _xlpm.dates, _xlpm.titres),
    IF(_xlpm.r=0,"",_xlpm.r)
)</f>
        <v>#NAME?</v>
      </c>
      <c r="E143" t="e" vm="2">
        <f t="shared" ca="1" si="10"/>
        <v>#NAME?</v>
      </c>
      <c r="F143" t="str">
        <f>_xlfn.XLOOKUP('Fiche formation'!$C$8,SitesFormations[Site de formation principal],SitesFormations[Mail pour assiduité],"")</f>
        <v>cfa-ensuplr-um-fds@umontpellier.fr</v>
      </c>
      <c r="G143" t="s">
        <v>2019</v>
      </c>
      <c r="H143" t="e" vm="2">
        <f ca="1">_xlfn.TEXTJOIN(" ",TRUE,
'Fiche formation'!$C$18,
_xlfn.SWITCH('Fiche formation'!$C$18,"DNO","2A","DE AUDIO","3A",
_xlfn.SWITCH('Fiche formation'!$C$15,"DEUST","2A","DSCG","2A","MASTER","2A","BUT","3A","DCG","3A","LG","3A","LP","3A","INGE","3A",""))
)</f>
        <v>#NAME?</v>
      </c>
    </row>
    <row r="144" spans="1:8" x14ac:dyDescent="0.2">
      <c r="A144" s="1">
        <f t="shared" si="11"/>
        <v>46306</v>
      </c>
      <c r="B144" t="e" vm="2">
        <f t="shared" ca="1" si="8"/>
        <v>#NAME?</v>
      </c>
      <c r="C144" t="e" vm="2">
        <f t="shared" ca="1" si="9"/>
        <v>#NAME?</v>
      </c>
      <c r="D144" s="12" t="e" cm="1" vm="1">
        <f t="array" aca="1" ref="D144" ca="1">_xlfn.LET(
    _xlpm.d, A144,
    _xlpm.debut, DATE(2026,8,1),
    _xlpm.m, DATEDIF(_xlpm.debut, _xlpm.d, "m"),
    _xlpm.col, 1 + _xlpm.m*3,
    _xlpm.dates, INDEX('Calendrier 2026-2027'!$C$13:$BC$43,,_xlpm.col),
    _xlpm.titres, INDEX('Calendrier 2026-2027'!$D$13:$BD$43,,_xlpm.col),
    _xlpm.r, _xlfn.XLOOKUP(_xlpm.d, _xlpm.dates, _xlpm.titres),
    IF(_xlpm.r=0,"",_xlpm.r)
)</f>
        <v>#NAME?</v>
      </c>
      <c r="E144" t="e" vm="2">
        <f t="shared" ca="1" si="10"/>
        <v>#NAME?</v>
      </c>
      <c r="F144" t="str">
        <f>_xlfn.XLOOKUP('Fiche formation'!$C$8,SitesFormations[Site de formation principal],SitesFormations[Mail pour assiduité],"")</f>
        <v>cfa-ensuplr-um-fds@umontpellier.fr</v>
      </c>
      <c r="G144" t="s">
        <v>2019</v>
      </c>
      <c r="H144" t="e" vm="2">
        <f ca="1">_xlfn.TEXTJOIN(" ",TRUE,
'Fiche formation'!$C$18,
_xlfn.SWITCH('Fiche formation'!$C$18,"DNO","2A","DE AUDIO","3A",
_xlfn.SWITCH('Fiche formation'!$C$15,"DEUST","2A","DSCG","2A","MASTER","2A","BUT","3A","DCG","3A","LG","3A","LP","3A","INGE","3A",""))
)</f>
        <v>#NAME?</v>
      </c>
    </row>
    <row r="145" spans="1:8" x14ac:dyDescent="0.2">
      <c r="A145" s="1">
        <f t="shared" si="11"/>
        <v>46306</v>
      </c>
      <c r="B145" t="e" vm="2">
        <f t="shared" ca="1" si="8"/>
        <v>#NAME?</v>
      </c>
      <c r="C145" t="e" vm="2">
        <f t="shared" ca="1" si="9"/>
        <v>#NAME?</v>
      </c>
      <c r="D145" s="12" t="e" cm="1" vm="1">
        <f t="array" aca="1" ref="D145" ca="1">_xlfn.LET(
    _xlpm.d, A145,
    _xlpm.debut, DATE(2026,8,1),
    _xlpm.m, DATEDIF(_xlpm.debut, _xlpm.d, "m"),
    _xlpm.col, 1 + _xlpm.m*3,
    _xlpm.dates, INDEX('Calendrier 2026-2027'!$C$13:$BC$43,,_xlpm.col),
    _xlpm.titres, INDEX('Calendrier 2026-2027'!$D$13:$BD$43,,_xlpm.col),
    _xlpm.r, _xlfn.XLOOKUP(_xlpm.d, _xlpm.dates, _xlpm.titres),
    IF(_xlpm.r=0,"",_xlpm.r)
)</f>
        <v>#NAME?</v>
      </c>
      <c r="E145" t="e" vm="2">
        <f t="shared" ca="1" si="10"/>
        <v>#NAME?</v>
      </c>
      <c r="F145" t="str">
        <f>_xlfn.XLOOKUP('Fiche formation'!$C$8,SitesFormations[Site de formation principal],SitesFormations[Mail pour assiduité],"")</f>
        <v>cfa-ensuplr-um-fds@umontpellier.fr</v>
      </c>
      <c r="G145" t="s">
        <v>2019</v>
      </c>
      <c r="H145" t="e" vm="2">
        <f ca="1">_xlfn.TEXTJOIN(" ",TRUE,
'Fiche formation'!$C$18,
_xlfn.SWITCH('Fiche formation'!$C$18,"DNO","2A","DE AUDIO","3A",
_xlfn.SWITCH('Fiche formation'!$C$15,"DEUST","2A","DSCG","2A","MASTER","2A","BUT","3A","DCG","3A","LG","3A","LP","3A","INGE","3A",""))
)</f>
        <v>#NAME?</v>
      </c>
    </row>
    <row r="146" spans="1:8" x14ac:dyDescent="0.2">
      <c r="A146" s="1">
        <f t="shared" si="11"/>
        <v>46307</v>
      </c>
      <c r="B146" t="e" vm="2">
        <f t="shared" ca="1" si="8"/>
        <v>#NAME?</v>
      </c>
      <c r="C146" t="e" vm="2">
        <f t="shared" ca="1" si="9"/>
        <v>#NAME?</v>
      </c>
      <c r="D146" s="12" t="e" cm="1" vm="1">
        <f t="array" aca="1" ref="D146" ca="1">_xlfn.LET(
    _xlpm.d, A146,
    _xlpm.debut, DATE(2026,8,1),
    _xlpm.m, DATEDIF(_xlpm.debut, _xlpm.d, "m"),
    _xlpm.col, 1 + _xlpm.m*3,
    _xlpm.dates, INDEX('Calendrier 2026-2027'!$C$13:$BC$43,,_xlpm.col),
    _xlpm.titres, INDEX('Calendrier 2026-2027'!$D$13:$BD$43,,_xlpm.col),
    _xlpm.r, _xlfn.XLOOKUP(_xlpm.d, _xlpm.dates, _xlpm.titres),
    IF(_xlpm.r=0,"",_xlpm.r)
)</f>
        <v>#NAME?</v>
      </c>
      <c r="E146" t="e" vm="2">
        <f t="shared" ca="1" si="10"/>
        <v>#NAME?</v>
      </c>
      <c r="F146" t="str">
        <f>_xlfn.XLOOKUP('Fiche formation'!$C$8,SitesFormations[Site de formation principal],SitesFormations[Mail pour assiduité],"")</f>
        <v>cfa-ensuplr-um-fds@umontpellier.fr</v>
      </c>
      <c r="G146" t="s">
        <v>2019</v>
      </c>
      <c r="H146" t="e" vm="2">
        <f ca="1">_xlfn.TEXTJOIN(" ",TRUE,
'Fiche formation'!$C$18,
_xlfn.SWITCH('Fiche formation'!$C$18,"DNO","2A","DE AUDIO","3A",
_xlfn.SWITCH('Fiche formation'!$C$15,"DEUST","2A","DSCG","2A","MASTER","2A","BUT","3A","DCG","3A","LG","3A","LP","3A","INGE","3A",""))
)</f>
        <v>#NAME?</v>
      </c>
    </row>
    <row r="147" spans="1:8" x14ac:dyDescent="0.2">
      <c r="A147" s="1">
        <f t="shared" si="11"/>
        <v>46307</v>
      </c>
      <c r="B147" t="e" vm="2">
        <f t="shared" ca="1" si="8"/>
        <v>#NAME?</v>
      </c>
      <c r="C147" t="e" vm="2">
        <f t="shared" ca="1" si="9"/>
        <v>#NAME?</v>
      </c>
      <c r="D147" s="12" t="e" cm="1" vm="1">
        <f t="array" aca="1" ref="D147" ca="1">_xlfn.LET(
    _xlpm.d, A147,
    _xlpm.debut, DATE(2026,8,1),
    _xlpm.m, DATEDIF(_xlpm.debut, _xlpm.d, "m"),
    _xlpm.col, 1 + _xlpm.m*3,
    _xlpm.dates, INDEX('Calendrier 2026-2027'!$C$13:$BC$43,,_xlpm.col),
    _xlpm.titres, INDEX('Calendrier 2026-2027'!$D$13:$BD$43,,_xlpm.col),
    _xlpm.r, _xlfn.XLOOKUP(_xlpm.d, _xlpm.dates, _xlpm.titres),
    IF(_xlpm.r=0,"",_xlpm.r)
)</f>
        <v>#NAME?</v>
      </c>
      <c r="E147" t="e" vm="2">
        <f t="shared" ca="1" si="10"/>
        <v>#NAME?</v>
      </c>
      <c r="F147" t="str">
        <f>_xlfn.XLOOKUP('Fiche formation'!$C$8,SitesFormations[Site de formation principal],SitesFormations[Mail pour assiduité],"")</f>
        <v>cfa-ensuplr-um-fds@umontpellier.fr</v>
      </c>
      <c r="G147" t="s">
        <v>2019</v>
      </c>
      <c r="H147" t="e" vm="2">
        <f ca="1">_xlfn.TEXTJOIN(" ",TRUE,
'Fiche formation'!$C$18,
_xlfn.SWITCH('Fiche formation'!$C$18,"DNO","2A","DE AUDIO","3A",
_xlfn.SWITCH('Fiche formation'!$C$15,"DEUST","2A","DSCG","2A","MASTER","2A","BUT","3A","DCG","3A","LG","3A","LP","3A","INGE","3A",""))
)</f>
        <v>#NAME?</v>
      </c>
    </row>
    <row r="148" spans="1:8" x14ac:dyDescent="0.2">
      <c r="A148" s="1">
        <f t="shared" si="11"/>
        <v>46308</v>
      </c>
      <c r="B148" t="e" vm="2">
        <f t="shared" ca="1" si="8"/>
        <v>#NAME?</v>
      </c>
      <c r="C148" t="e" vm="2">
        <f t="shared" ca="1" si="9"/>
        <v>#NAME?</v>
      </c>
      <c r="D148" s="12" t="e" cm="1" vm="1">
        <f t="array" aca="1" ref="D148" ca="1">_xlfn.LET(
    _xlpm.d, A148,
    _xlpm.debut, DATE(2026,8,1),
    _xlpm.m, DATEDIF(_xlpm.debut, _xlpm.d, "m"),
    _xlpm.col, 1 + _xlpm.m*3,
    _xlpm.dates, INDEX('Calendrier 2026-2027'!$C$13:$BC$43,,_xlpm.col),
    _xlpm.titres, INDEX('Calendrier 2026-2027'!$D$13:$BD$43,,_xlpm.col),
    _xlpm.r, _xlfn.XLOOKUP(_xlpm.d, _xlpm.dates, _xlpm.titres),
    IF(_xlpm.r=0,"",_xlpm.r)
)</f>
        <v>#NAME?</v>
      </c>
      <c r="E148" t="e" vm="2">
        <f t="shared" ca="1" si="10"/>
        <v>#NAME?</v>
      </c>
      <c r="F148" t="str">
        <f>_xlfn.XLOOKUP('Fiche formation'!$C$8,SitesFormations[Site de formation principal],SitesFormations[Mail pour assiduité],"")</f>
        <v>cfa-ensuplr-um-fds@umontpellier.fr</v>
      </c>
      <c r="G148" t="s">
        <v>2019</v>
      </c>
      <c r="H148" t="e" vm="2">
        <f ca="1">_xlfn.TEXTJOIN(" ",TRUE,
'Fiche formation'!$C$18,
_xlfn.SWITCH('Fiche formation'!$C$18,"DNO","2A","DE AUDIO","3A",
_xlfn.SWITCH('Fiche formation'!$C$15,"DEUST","2A","DSCG","2A","MASTER","2A","BUT","3A","DCG","3A","LG","3A","LP","3A","INGE","3A",""))
)</f>
        <v>#NAME?</v>
      </c>
    </row>
    <row r="149" spans="1:8" x14ac:dyDescent="0.2">
      <c r="A149" s="1">
        <f t="shared" si="11"/>
        <v>46308</v>
      </c>
      <c r="B149" t="e" vm="2">
        <f t="shared" ca="1" si="8"/>
        <v>#NAME?</v>
      </c>
      <c r="C149" t="e" vm="2">
        <f t="shared" ca="1" si="9"/>
        <v>#NAME?</v>
      </c>
      <c r="D149" s="12" t="e" cm="1" vm="1">
        <f t="array" aca="1" ref="D149" ca="1">_xlfn.LET(
    _xlpm.d, A149,
    _xlpm.debut, DATE(2026,8,1),
    _xlpm.m, DATEDIF(_xlpm.debut, _xlpm.d, "m"),
    _xlpm.col, 1 + _xlpm.m*3,
    _xlpm.dates, INDEX('Calendrier 2026-2027'!$C$13:$BC$43,,_xlpm.col),
    _xlpm.titres, INDEX('Calendrier 2026-2027'!$D$13:$BD$43,,_xlpm.col),
    _xlpm.r, _xlfn.XLOOKUP(_xlpm.d, _xlpm.dates, _xlpm.titres),
    IF(_xlpm.r=0,"",_xlpm.r)
)</f>
        <v>#NAME?</v>
      </c>
      <c r="E149" t="e" vm="2">
        <f t="shared" ca="1" si="10"/>
        <v>#NAME?</v>
      </c>
      <c r="F149" t="str">
        <f>_xlfn.XLOOKUP('Fiche formation'!$C$8,SitesFormations[Site de formation principal],SitesFormations[Mail pour assiduité],"")</f>
        <v>cfa-ensuplr-um-fds@umontpellier.fr</v>
      </c>
      <c r="G149" t="s">
        <v>2019</v>
      </c>
      <c r="H149" t="e" vm="2">
        <f ca="1">_xlfn.TEXTJOIN(" ",TRUE,
'Fiche formation'!$C$18,
_xlfn.SWITCH('Fiche formation'!$C$18,"DNO","2A","DE AUDIO","3A",
_xlfn.SWITCH('Fiche formation'!$C$15,"DEUST","2A","DSCG","2A","MASTER","2A","BUT","3A","DCG","3A","LG","3A","LP","3A","INGE","3A",""))
)</f>
        <v>#NAME?</v>
      </c>
    </row>
    <row r="150" spans="1:8" x14ac:dyDescent="0.2">
      <c r="A150" s="1">
        <f t="shared" si="11"/>
        <v>46309</v>
      </c>
      <c r="B150" t="e" vm="2">
        <f t="shared" ca="1" si="8"/>
        <v>#NAME?</v>
      </c>
      <c r="C150" t="e" vm="2">
        <f t="shared" ca="1" si="9"/>
        <v>#NAME?</v>
      </c>
      <c r="D150" s="12" t="e" cm="1" vm="1">
        <f t="array" aca="1" ref="D150" ca="1">_xlfn.LET(
    _xlpm.d, A150,
    _xlpm.debut, DATE(2026,8,1),
    _xlpm.m, DATEDIF(_xlpm.debut, _xlpm.d, "m"),
    _xlpm.col, 1 + _xlpm.m*3,
    _xlpm.dates, INDEX('Calendrier 2026-2027'!$C$13:$BC$43,,_xlpm.col),
    _xlpm.titres, INDEX('Calendrier 2026-2027'!$D$13:$BD$43,,_xlpm.col),
    _xlpm.r, _xlfn.XLOOKUP(_xlpm.d, _xlpm.dates, _xlpm.titres),
    IF(_xlpm.r=0,"",_xlpm.r)
)</f>
        <v>#NAME?</v>
      </c>
      <c r="E150" t="e" vm="2">
        <f t="shared" ca="1" si="10"/>
        <v>#NAME?</v>
      </c>
      <c r="F150" t="str">
        <f>_xlfn.XLOOKUP('Fiche formation'!$C$8,SitesFormations[Site de formation principal],SitesFormations[Mail pour assiduité],"")</f>
        <v>cfa-ensuplr-um-fds@umontpellier.fr</v>
      </c>
      <c r="G150" t="s">
        <v>2019</v>
      </c>
      <c r="H150" t="e" vm="2">
        <f ca="1">_xlfn.TEXTJOIN(" ",TRUE,
'Fiche formation'!$C$18,
_xlfn.SWITCH('Fiche formation'!$C$18,"DNO","2A","DE AUDIO","3A",
_xlfn.SWITCH('Fiche formation'!$C$15,"DEUST","2A","DSCG","2A","MASTER","2A","BUT","3A","DCG","3A","LG","3A","LP","3A","INGE","3A",""))
)</f>
        <v>#NAME?</v>
      </c>
    </row>
    <row r="151" spans="1:8" x14ac:dyDescent="0.2">
      <c r="A151" s="1">
        <f t="shared" si="11"/>
        <v>46309</v>
      </c>
      <c r="B151" t="e" vm="2">
        <f t="shared" ca="1" si="8"/>
        <v>#NAME?</v>
      </c>
      <c r="C151" t="e" vm="2">
        <f t="shared" ca="1" si="9"/>
        <v>#NAME?</v>
      </c>
      <c r="D151" s="12" t="e" cm="1" vm="1">
        <f t="array" aca="1" ref="D151" ca="1">_xlfn.LET(
    _xlpm.d, A151,
    _xlpm.debut, DATE(2026,8,1),
    _xlpm.m, DATEDIF(_xlpm.debut, _xlpm.d, "m"),
    _xlpm.col, 1 + _xlpm.m*3,
    _xlpm.dates, INDEX('Calendrier 2026-2027'!$C$13:$BC$43,,_xlpm.col),
    _xlpm.titres, INDEX('Calendrier 2026-2027'!$D$13:$BD$43,,_xlpm.col),
    _xlpm.r, _xlfn.XLOOKUP(_xlpm.d, _xlpm.dates, _xlpm.titres),
    IF(_xlpm.r=0,"",_xlpm.r)
)</f>
        <v>#NAME?</v>
      </c>
      <c r="E151" t="e" vm="2">
        <f t="shared" ca="1" si="10"/>
        <v>#NAME?</v>
      </c>
      <c r="F151" t="str">
        <f>_xlfn.XLOOKUP('Fiche formation'!$C$8,SitesFormations[Site de formation principal],SitesFormations[Mail pour assiduité],"")</f>
        <v>cfa-ensuplr-um-fds@umontpellier.fr</v>
      </c>
      <c r="G151" t="s">
        <v>2019</v>
      </c>
      <c r="H151" t="e" vm="2">
        <f ca="1">_xlfn.TEXTJOIN(" ",TRUE,
'Fiche formation'!$C$18,
_xlfn.SWITCH('Fiche formation'!$C$18,"DNO","2A","DE AUDIO","3A",
_xlfn.SWITCH('Fiche formation'!$C$15,"DEUST","2A","DSCG","2A","MASTER","2A","BUT","3A","DCG","3A","LG","3A","LP","3A","INGE","3A",""))
)</f>
        <v>#NAME?</v>
      </c>
    </row>
    <row r="152" spans="1:8" x14ac:dyDescent="0.2">
      <c r="A152" s="1">
        <f t="shared" si="11"/>
        <v>46310</v>
      </c>
      <c r="B152" t="e" vm="2">
        <f t="shared" ca="1" si="8"/>
        <v>#NAME?</v>
      </c>
      <c r="C152" t="e" vm="2">
        <f t="shared" ca="1" si="9"/>
        <v>#NAME?</v>
      </c>
      <c r="D152" s="12" t="e" cm="1" vm="1">
        <f t="array" aca="1" ref="D152" ca="1">_xlfn.LET(
    _xlpm.d, A152,
    _xlpm.debut, DATE(2026,8,1),
    _xlpm.m, DATEDIF(_xlpm.debut, _xlpm.d, "m"),
    _xlpm.col, 1 + _xlpm.m*3,
    _xlpm.dates, INDEX('Calendrier 2026-2027'!$C$13:$BC$43,,_xlpm.col),
    _xlpm.titres, INDEX('Calendrier 2026-2027'!$D$13:$BD$43,,_xlpm.col),
    _xlpm.r, _xlfn.XLOOKUP(_xlpm.d, _xlpm.dates, _xlpm.titres),
    IF(_xlpm.r=0,"",_xlpm.r)
)</f>
        <v>#NAME?</v>
      </c>
      <c r="E152" t="e" vm="2">
        <f t="shared" ca="1" si="10"/>
        <v>#NAME?</v>
      </c>
      <c r="F152" t="str">
        <f>_xlfn.XLOOKUP('Fiche formation'!$C$8,SitesFormations[Site de formation principal],SitesFormations[Mail pour assiduité],"")</f>
        <v>cfa-ensuplr-um-fds@umontpellier.fr</v>
      </c>
      <c r="G152" t="s">
        <v>2019</v>
      </c>
      <c r="H152" t="e" vm="2">
        <f ca="1">_xlfn.TEXTJOIN(" ",TRUE,
'Fiche formation'!$C$18,
_xlfn.SWITCH('Fiche formation'!$C$18,"DNO","2A","DE AUDIO","3A",
_xlfn.SWITCH('Fiche formation'!$C$15,"DEUST","2A","DSCG","2A","MASTER","2A","BUT","3A","DCG","3A","LG","3A","LP","3A","INGE","3A",""))
)</f>
        <v>#NAME?</v>
      </c>
    </row>
    <row r="153" spans="1:8" x14ac:dyDescent="0.2">
      <c r="A153" s="1">
        <f t="shared" si="11"/>
        <v>46310</v>
      </c>
      <c r="B153" t="e" vm="2">
        <f t="shared" ca="1" si="8"/>
        <v>#NAME?</v>
      </c>
      <c r="C153" t="e" vm="2">
        <f t="shared" ca="1" si="9"/>
        <v>#NAME?</v>
      </c>
      <c r="D153" s="12" t="e" cm="1" vm="1">
        <f t="array" aca="1" ref="D153" ca="1">_xlfn.LET(
    _xlpm.d, A153,
    _xlpm.debut, DATE(2026,8,1),
    _xlpm.m, DATEDIF(_xlpm.debut, _xlpm.d, "m"),
    _xlpm.col, 1 + _xlpm.m*3,
    _xlpm.dates, INDEX('Calendrier 2026-2027'!$C$13:$BC$43,,_xlpm.col),
    _xlpm.titres, INDEX('Calendrier 2026-2027'!$D$13:$BD$43,,_xlpm.col),
    _xlpm.r, _xlfn.XLOOKUP(_xlpm.d, _xlpm.dates, _xlpm.titres),
    IF(_xlpm.r=0,"",_xlpm.r)
)</f>
        <v>#NAME?</v>
      </c>
      <c r="E153" t="e" vm="2">
        <f t="shared" ca="1" si="10"/>
        <v>#NAME?</v>
      </c>
      <c r="F153" t="str">
        <f>_xlfn.XLOOKUP('Fiche formation'!$C$8,SitesFormations[Site de formation principal],SitesFormations[Mail pour assiduité],"")</f>
        <v>cfa-ensuplr-um-fds@umontpellier.fr</v>
      </c>
      <c r="G153" t="s">
        <v>2019</v>
      </c>
      <c r="H153" t="e" vm="2">
        <f ca="1">_xlfn.TEXTJOIN(" ",TRUE,
'Fiche formation'!$C$18,
_xlfn.SWITCH('Fiche formation'!$C$18,"DNO","2A","DE AUDIO","3A",
_xlfn.SWITCH('Fiche formation'!$C$15,"DEUST","2A","DSCG","2A","MASTER","2A","BUT","3A","DCG","3A","LG","3A","LP","3A","INGE","3A",""))
)</f>
        <v>#NAME?</v>
      </c>
    </row>
    <row r="154" spans="1:8" x14ac:dyDescent="0.2">
      <c r="A154" s="1">
        <f t="shared" si="11"/>
        <v>46311</v>
      </c>
      <c r="B154" t="e" vm="2">
        <f t="shared" ca="1" si="8"/>
        <v>#NAME?</v>
      </c>
      <c r="C154" t="e" vm="2">
        <f t="shared" ca="1" si="9"/>
        <v>#NAME?</v>
      </c>
      <c r="D154" s="12" t="e" cm="1" vm="1">
        <f t="array" aca="1" ref="D154" ca="1">_xlfn.LET(
    _xlpm.d, A154,
    _xlpm.debut, DATE(2026,8,1),
    _xlpm.m, DATEDIF(_xlpm.debut, _xlpm.d, "m"),
    _xlpm.col, 1 + _xlpm.m*3,
    _xlpm.dates, INDEX('Calendrier 2026-2027'!$C$13:$BC$43,,_xlpm.col),
    _xlpm.titres, INDEX('Calendrier 2026-2027'!$D$13:$BD$43,,_xlpm.col),
    _xlpm.r, _xlfn.XLOOKUP(_xlpm.d, _xlpm.dates, _xlpm.titres),
    IF(_xlpm.r=0,"",_xlpm.r)
)</f>
        <v>#NAME?</v>
      </c>
      <c r="E154" t="e" vm="2">
        <f t="shared" ca="1" si="10"/>
        <v>#NAME?</v>
      </c>
      <c r="F154" t="str">
        <f>_xlfn.XLOOKUP('Fiche formation'!$C$8,SitesFormations[Site de formation principal],SitesFormations[Mail pour assiduité],"")</f>
        <v>cfa-ensuplr-um-fds@umontpellier.fr</v>
      </c>
      <c r="G154" t="s">
        <v>2019</v>
      </c>
      <c r="H154" t="e" vm="2">
        <f ca="1">_xlfn.TEXTJOIN(" ",TRUE,
'Fiche formation'!$C$18,
_xlfn.SWITCH('Fiche formation'!$C$18,"DNO","2A","DE AUDIO","3A",
_xlfn.SWITCH('Fiche formation'!$C$15,"DEUST","2A","DSCG","2A","MASTER","2A","BUT","3A","DCG","3A","LG","3A","LP","3A","INGE","3A",""))
)</f>
        <v>#NAME?</v>
      </c>
    </row>
    <row r="155" spans="1:8" x14ac:dyDescent="0.2">
      <c r="A155" s="1">
        <f t="shared" si="11"/>
        <v>46311</v>
      </c>
      <c r="B155" t="e" vm="2">
        <f t="shared" ca="1" si="8"/>
        <v>#NAME?</v>
      </c>
      <c r="C155" t="e" vm="2">
        <f t="shared" ca="1" si="9"/>
        <v>#NAME?</v>
      </c>
      <c r="D155" s="12" t="e" cm="1" vm="1">
        <f t="array" aca="1" ref="D155" ca="1">_xlfn.LET(
    _xlpm.d, A155,
    _xlpm.debut, DATE(2026,8,1),
    _xlpm.m, DATEDIF(_xlpm.debut, _xlpm.d, "m"),
    _xlpm.col, 1 + _xlpm.m*3,
    _xlpm.dates, INDEX('Calendrier 2026-2027'!$C$13:$BC$43,,_xlpm.col),
    _xlpm.titres, INDEX('Calendrier 2026-2027'!$D$13:$BD$43,,_xlpm.col),
    _xlpm.r, _xlfn.XLOOKUP(_xlpm.d, _xlpm.dates, _xlpm.titres),
    IF(_xlpm.r=0,"",_xlpm.r)
)</f>
        <v>#NAME?</v>
      </c>
      <c r="E155" t="e" vm="2">
        <f t="shared" ca="1" si="10"/>
        <v>#NAME?</v>
      </c>
      <c r="F155" t="str">
        <f>_xlfn.XLOOKUP('Fiche formation'!$C$8,SitesFormations[Site de formation principal],SitesFormations[Mail pour assiduité],"")</f>
        <v>cfa-ensuplr-um-fds@umontpellier.fr</v>
      </c>
      <c r="G155" t="s">
        <v>2019</v>
      </c>
      <c r="H155" t="e" vm="2">
        <f ca="1">_xlfn.TEXTJOIN(" ",TRUE,
'Fiche formation'!$C$18,
_xlfn.SWITCH('Fiche formation'!$C$18,"DNO","2A","DE AUDIO","3A",
_xlfn.SWITCH('Fiche formation'!$C$15,"DEUST","2A","DSCG","2A","MASTER","2A","BUT","3A","DCG","3A","LG","3A","LP","3A","INGE","3A",""))
)</f>
        <v>#NAME?</v>
      </c>
    </row>
    <row r="156" spans="1:8" x14ac:dyDescent="0.2">
      <c r="A156" s="1">
        <f t="shared" si="11"/>
        <v>46312</v>
      </c>
      <c r="B156" t="e" vm="2">
        <f t="shared" ca="1" si="8"/>
        <v>#NAME?</v>
      </c>
      <c r="C156" t="e" vm="2">
        <f t="shared" ca="1" si="9"/>
        <v>#NAME?</v>
      </c>
      <c r="D156" s="12" t="e" cm="1" vm="1">
        <f t="array" aca="1" ref="D156" ca="1">_xlfn.LET(
    _xlpm.d, A156,
    _xlpm.debut, DATE(2026,8,1),
    _xlpm.m, DATEDIF(_xlpm.debut, _xlpm.d, "m"),
    _xlpm.col, 1 + _xlpm.m*3,
    _xlpm.dates, INDEX('Calendrier 2026-2027'!$C$13:$BC$43,,_xlpm.col),
    _xlpm.titres, INDEX('Calendrier 2026-2027'!$D$13:$BD$43,,_xlpm.col),
    _xlpm.r, _xlfn.XLOOKUP(_xlpm.d, _xlpm.dates, _xlpm.titres),
    IF(_xlpm.r=0,"",_xlpm.r)
)</f>
        <v>#NAME?</v>
      </c>
      <c r="E156" t="e" vm="2">
        <f t="shared" ca="1" si="10"/>
        <v>#NAME?</v>
      </c>
      <c r="F156" t="str">
        <f>_xlfn.XLOOKUP('Fiche formation'!$C$8,SitesFormations[Site de formation principal],SitesFormations[Mail pour assiduité],"")</f>
        <v>cfa-ensuplr-um-fds@umontpellier.fr</v>
      </c>
      <c r="G156" t="s">
        <v>2019</v>
      </c>
      <c r="H156" t="e" vm="2">
        <f ca="1">_xlfn.TEXTJOIN(" ",TRUE,
'Fiche formation'!$C$18,
_xlfn.SWITCH('Fiche formation'!$C$18,"DNO","2A","DE AUDIO","3A",
_xlfn.SWITCH('Fiche formation'!$C$15,"DEUST","2A","DSCG","2A","MASTER","2A","BUT","3A","DCG","3A","LG","3A","LP","3A","INGE","3A",""))
)</f>
        <v>#NAME?</v>
      </c>
    </row>
    <row r="157" spans="1:8" x14ac:dyDescent="0.2">
      <c r="A157" s="1">
        <f t="shared" si="11"/>
        <v>46312</v>
      </c>
      <c r="B157" t="e" vm="2">
        <f t="shared" ca="1" si="8"/>
        <v>#NAME?</v>
      </c>
      <c r="C157" t="e" vm="2">
        <f t="shared" ca="1" si="9"/>
        <v>#NAME?</v>
      </c>
      <c r="D157" s="12" t="e" cm="1" vm="1">
        <f t="array" aca="1" ref="D157" ca="1">_xlfn.LET(
    _xlpm.d, A157,
    _xlpm.debut, DATE(2026,8,1),
    _xlpm.m, DATEDIF(_xlpm.debut, _xlpm.d, "m"),
    _xlpm.col, 1 + _xlpm.m*3,
    _xlpm.dates, INDEX('Calendrier 2026-2027'!$C$13:$BC$43,,_xlpm.col),
    _xlpm.titres, INDEX('Calendrier 2026-2027'!$D$13:$BD$43,,_xlpm.col),
    _xlpm.r, _xlfn.XLOOKUP(_xlpm.d, _xlpm.dates, _xlpm.titres),
    IF(_xlpm.r=0,"",_xlpm.r)
)</f>
        <v>#NAME?</v>
      </c>
      <c r="E157" t="e" vm="2">
        <f t="shared" ca="1" si="10"/>
        <v>#NAME?</v>
      </c>
      <c r="F157" t="str">
        <f>_xlfn.XLOOKUP('Fiche formation'!$C$8,SitesFormations[Site de formation principal],SitesFormations[Mail pour assiduité],"")</f>
        <v>cfa-ensuplr-um-fds@umontpellier.fr</v>
      </c>
      <c r="G157" t="s">
        <v>2019</v>
      </c>
      <c r="H157" t="e" vm="2">
        <f ca="1">_xlfn.TEXTJOIN(" ",TRUE,
'Fiche formation'!$C$18,
_xlfn.SWITCH('Fiche formation'!$C$18,"DNO","2A","DE AUDIO","3A",
_xlfn.SWITCH('Fiche formation'!$C$15,"DEUST","2A","DSCG","2A","MASTER","2A","BUT","3A","DCG","3A","LG","3A","LP","3A","INGE","3A",""))
)</f>
        <v>#NAME?</v>
      </c>
    </row>
    <row r="158" spans="1:8" x14ac:dyDescent="0.2">
      <c r="A158" s="1">
        <f t="shared" si="11"/>
        <v>46313</v>
      </c>
      <c r="B158" t="e" vm="2">
        <f t="shared" ca="1" si="8"/>
        <v>#NAME?</v>
      </c>
      <c r="C158" t="e" vm="2">
        <f t="shared" ca="1" si="9"/>
        <v>#NAME?</v>
      </c>
      <c r="D158" s="12" t="e" cm="1" vm="1">
        <f t="array" aca="1" ref="D158" ca="1">_xlfn.LET(
    _xlpm.d, A158,
    _xlpm.debut, DATE(2026,8,1),
    _xlpm.m, DATEDIF(_xlpm.debut, _xlpm.d, "m"),
    _xlpm.col, 1 + _xlpm.m*3,
    _xlpm.dates, INDEX('Calendrier 2026-2027'!$C$13:$BC$43,,_xlpm.col),
    _xlpm.titres, INDEX('Calendrier 2026-2027'!$D$13:$BD$43,,_xlpm.col),
    _xlpm.r, _xlfn.XLOOKUP(_xlpm.d, _xlpm.dates, _xlpm.titres),
    IF(_xlpm.r=0,"",_xlpm.r)
)</f>
        <v>#NAME?</v>
      </c>
      <c r="E158" t="e" vm="2">
        <f t="shared" ca="1" si="10"/>
        <v>#NAME?</v>
      </c>
      <c r="F158" t="str">
        <f>_xlfn.XLOOKUP('Fiche formation'!$C$8,SitesFormations[Site de formation principal],SitesFormations[Mail pour assiduité],"")</f>
        <v>cfa-ensuplr-um-fds@umontpellier.fr</v>
      </c>
      <c r="G158" t="s">
        <v>2019</v>
      </c>
      <c r="H158" t="e" vm="2">
        <f ca="1">_xlfn.TEXTJOIN(" ",TRUE,
'Fiche formation'!$C$18,
_xlfn.SWITCH('Fiche formation'!$C$18,"DNO","2A","DE AUDIO","3A",
_xlfn.SWITCH('Fiche formation'!$C$15,"DEUST","2A","DSCG","2A","MASTER","2A","BUT","3A","DCG","3A","LG","3A","LP","3A","INGE","3A",""))
)</f>
        <v>#NAME?</v>
      </c>
    </row>
    <row r="159" spans="1:8" x14ac:dyDescent="0.2">
      <c r="A159" s="1">
        <f t="shared" si="11"/>
        <v>46313</v>
      </c>
      <c r="B159" t="e" vm="2">
        <f t="shared" ca="1" si="8"/>
        <v>#NAME?</v>
      </c>
      <c r="C159" t="e" vm="2">
        <f t="shared" ca="1" si="9"/>
        <v>#NAME?</v>
      </c>
      <c r="D159" s="12" t="e" cm="1" vm="1">
        <f t="array" aca="1" ref="D159" ca="1">_xlfn.LET(
    _xlpm.d, A159,
    _xlpm.debut, DATE(2026,8,1),
    _xlpm.m, DATEDIF(_xlpm.debut, _xlpm.d, "m"),
    _xlpm.col, 1 + _xlpm.m*3,
    _xlpm.dates, INDEX('Calendrier 2026-2027'!$C$13:$BC$43,,_xlpm.col),
    _xlpm.titres, INDEX('Calendrier 2026-2027'!$D$13:$BD$43,,_xlpm.col),
    _xlpm.r, _xlfn.XLOOKUP(_xlpm.d, _xlpm.dates, _xlpm.titres),
    IF(_xlpm.r=0,"",_xlpm.r)
)</f>
        <v>#NAME?</v>
      </c>
      <c r="E159" t="e" vm="2">
        <f t="shared" ca="1" si="10"/>
        <v>#NAME?</v>
      </c>
      <c r="F159" t="str">
        <f>_xlfn.XLOOKUP('Fiche formation'!$C$8,SitesFormations[Site de formation principal],SitesFormations[Mail pour assiduité],"")</f>
        <v>cfa-ensuplr-um-fds@umontpellier.fr</v>
      </c>
      <c r="G159" t="s">
        <v>2019</v>
      </c>
      <c r="H159" t="e" vm="2">
        <f ca="1">_xlfn.TEXTJOIN(" ",TRUE,
'Fiche formation'!$C$18,
_xlfn.SWITCH('Fiche formation'!$C$18,"DNO","2A","DE AUDIO","3A",
_xlfn.SWITCH('Fiche formation'!$C$15,"DEUST","2A","DSCG","2A","MASTER","2A","BUT","3A","DCG","3A","LG","3A","LP","3A","INGE","3A",""))
)</f>
        <v>#NAME?</v>
      </c>
    </row>
    <row r="160" spans="1:8" x14ac:dyDescent="0.2">
      <c r="A160" s="1">
        <f t="shared" si="11"/>
        <v>46314</v>
      </c>
      <c r="B160" t="e" vm="2">
        <f t="shared" ca="1" si="8"/>
        <v>#NAME?</v>
      </c>
      <c r="C160" t="e" vm="2">
        <f t="shared" ca="1" si="9"/>
        <v>#NAME?</v>
      </c>
      <c r="D160" s="12" t="e" cm="1" vm="1">
        <f t="array" aca="1" ref="D160" ca="1">_xlfn.LET(
    _xlpm.d, A160,
    _xlpm.debut, DATE(2026,8,1),
    _xlpm.m, DATEDIF(_xlpm.debut, _xlpm.d, "m"),
    _xlpm.col, 1 + _xlpm.m*3,
    _xlpm.dates, INDEX('Calendrier 2026-2027'!$C$13:$BC$43,,_xlpm.col),
    _xlpm.titres, INDEX('Calendrier 2026-2027'!$D$13:$BD$43,,_xlpm.col),
    _xlpm.r, _xlfn.XLOOKUP(_xlpm.d, _xlpm.dates, _xlpm.titres),
    IF(_xlpm.r=0,"",_xlpm.r)
)</f>
        <v>#NAME?</v>
      </c>
      <c r="E160" t="e" vm="2">
        <f t="shared" ca="1" si="10"/>
        <v>#NAME?</v>
      </c>
      <c r="F160" t="str">
        <f>_xlfn.XLOOKUP('Fiche formation'!$C$8,SitesFormations[Site de formation principal],SitesFormations[Mail pour assiduité],"")</f>
        <v>cfa-ensuplr-um-fds@umontpellier.fr</v>
      </c>
      <c r="G160" t="s">
        <v>2019</v>
      </c>
      <c r="H160" t="e" vm="2">
        <f ca="1">_xlfn.TEXTJOIN(" ",TRUE,
'Fiche formation'!$C$18,
_xlfn.SWITCH('Fiche formation'!$C$18,"DNO","2A","DE AUDIO","3A",
_xlfn.SWITCH('Fiche formation'!$C$15,"DEUST","2A","DSCG","2A","MASTER","2A","BUT","3A","DCG","3A","LG","3A","LP","3A","INGE","3A",""))
)</f>
        <v>#NAME?</v>
      </c>
    </row>
    <row r="161" spans="1:8" x14ac:dyDescent="0.2">
      <c r="A161" s="1">
        <f t="shared" si="11"/>
        <v>46314</v>
      </c>
      <c r="B161" t="e" vm="2">
        <f t="shared" ca="1" si="8"/>
        <v>#NAME?</v>
      </c>
      <c r="C161" t="e" vm="2">
        <f t="shared" ca="1" si="9"/>
        <v>#NAME?</v>
      </c>
      <c r="D161" s="12" t="e" cm="1" vm="1">
        <f t="array" aca="1" ref="D161" ca="1">_xlfn.LET(
    _xlpm.d, A161,
    _xlpm.debut, DATE(2026,8,1),
    _xlpm.m, DATEDIF(_xlpm.debut, _xlpm.d, "m"),
    _xlpm.col, 1 + _xlpm.m*3,
    _xlpm.dates, INDEX('Calendrier 2026-2027'!$C$13:$BC$43,,_xlpm.col),
    _xlpm.titres, INDEX('Calendrier 2026-2027'!$D$13:$BD$43,,_xlpm.col),
    _xlpm.r, _xlfn.XLOOKUP(_xlpm.d, _xlpm.dates, _xlpm.titres),
    IF(_xlpm.r=0,"",_xlpm.r)
)</f>
        <v>#NAME?</v>
      </c>
      <c r="E161" t="e" vm="2">
        <f t="shared" ca="1" si="10"/>
        <v>#NAME?</v>
      </c>
      <c r="F161" t="str">
        <f>_xlfn.XLOOKUP('Fiche formation'!$C$8,SitesFormations[Site de formation principal],SitesFormations[Mail pour assiduité],"")</f>
        <v>cfa-ensuplr-um-fds@umontpellier.fr</v>
      </c>
      <c r="G161" t="s">
        <v>2019</v>
      </c>
      <c r="H161" t="e" vm="2">
        <f ca="1">_xlfn.TEXTJOIN(" ",TRUE,
'Fiche formation'!$C$18,
_xlfn.SWITCH('Fiche formation'!$C$18,"DNO","2A","DE AUDIO","3A",
_xlfn.SWITCH('Fiche formation'!$C$15,"DEUST","2A","DSCG","2A","MASTER","2A","BUT","3A","DCG","3A","LG","3A","LP","3A","INGE","3A",""))
)</f>
        <v>#NAME?</v>
      </c>
    </row>
    <row r="162" spans="1:8" x14ac:dyDescent="0.2">
      <c r="A162" s="1">
        <f t="shared" si="11"/>
        <v>46315</v>
      </c>
      <c r="B162" t="e" vm="2">
        <f t="shared" ca="1" si="8"/>
        <v>#NAME?</v>
      </c>
      <c r="C162" t="e" vm="2">
        <f t="shared" ca="1" si="9"/>
        <v>#NAME?</v>
      </c>
      <c r="D162" s="12" t="e" cm="1" vm="1">
        <f t="array" aca="1" ref="D162" ca="1">_xlfn.LET(
    _xlpm.d, A162,
    _xlpm.debut, DATE(2026,8,1),
    _xlpm.m, DATEDIF(_xlpm.debut, _xlpm.d, "m"),
    _xlpm.col, 1 + _xlpm.m*3,
    _xlpm.dates, INDEX('Calendrier 2026-2027'!$C$13:$BC$43,,_xlpm.col),
    _xlpm.titres, INDEX('Calendrier 2026-2027'!$D$13:$BD$43,,_xlpm.col),
    _xlpm.r, _xlfn.XLOOKUP(_xlpm.d, _xlpm.dates, _xlpm.titres),
    IF(_xlpm.r=0,"",_xlpm.r)
)</f>
        <v>#NAME?</v>
      </c>
      <c r="E162" t="e" vm="2">
        <f t="shared" ca="1" si="10"/>
        <v>#NAME?</v>
      </c>
      <c r="F162" t="str">
        <f>_xlfn.XLOOKUP('Fiche formation'!$C$8,SitesFormations[Site de formation principal],SitesFormations[Mail pour assiduité],"")</f>
        <v>cfa-ensuplr-um-fds@umontpellier.fr</v>
      </c>
      <c r="G162" t="s">
        <v>2019</v>
      </c>
      <c r="H162" t="e" vm="2">
        <f ca="1">_xlfn.TEXTJOIN(" ",TRUE,
'Fiche formation'!$C$18,
_xlfn.SWITCH('Fiche formation'!$C$18,"DNO","2A","DE AUDIO","3A",
_xlfn.SWITCH('Fiche formation'!$C$15,"DEUST","2A","DSCG","2A","MASTER","2A","BUT","3A","DCG","3A","LG","3A","LP","3A","INGE","3A",""))
)</f>
        <v>#NAME?</v>
      </c>
    </row>
    <row r="163" spans="1:8" x14ac:dyDescent="0.2">
      <c r="A163" s="1">
        <f t="shared" si="11"/>
        <v>46315</v>
      </c>
      <c r="B163" t="e" vm="2">
        <f t="shared" ca="1" si="8"/>
        <v>#NAME?</v>
      </c>
      <c r="C163" t="e" vm="2">
        <f t="shared" ca="1" si="9"/>
        <v>#NAME?</v>
      </c>
      <c r="D163" s="12" t="e" cm="1" vm="1">
        <f t="array" aca="1" ref="D163" ca="1">_xlfn.LET(
    _xlpm.d, A163,
    _xlpm.debut, DATE(2026,8,1),
    _xlpm.m, DATEDIF(_xlpm.debut, _xlpm.d, "m"),
    _xlpm.col, 1 + _xlpm.m*3,
    _xlpm.dates, INDEX('Calendrier 2026-2027'!$C$13:$BC$43,,_xlpm.col),
    _xlpm.titres, INDEX('Calendrier 2026-2027'!$D$13:$BD$43,,_xlpm.col),
    _xlpm.r, _xlfn.XLOOKUP(_xlpm.d, _xlpm.dates, _xlpm.titres),
    IF(_xlpm.r=0,"",_xlpm.r)
)</f>
        <v>#NAME?</v>
      </c>
      <c r="E163" t="e" vm="2">
        <f t="shared" ca="1" si="10"/>
        <v>#NAME?</v>
      </c>
      <c r="F163" t="str">
        <f>_xlfn.XLOOKUP('Fiche formation'!$C$8,SitesFormations[Site de formation principal],SitesFormations[Mail pour assiduité],"")</f>
        <v>cfa-ensuplr-um-fds@umontpellier.fr</v>
      </c>
      <c r="G163" t="s">
        <v>2019</v>
      </c>
      <c r="H163" t="e" vm="2">
        <f ca="1">_xlfn.TEXTJOIN(" ",TRUE,
'Fiche formation'!$C$18,
_xlfn.SWITCH('Fiche formation'!$C$18,"DNO","2A","DE AUDIO","3A",
_xlfn.SWITCH('Fiche formation'!$C$15,"DEUST","2A","DSCG","2A","MASTER","2A","BUT","3A","DCG","3A","LG","3A","LP","3A","INGE","3A",""))
)</f>
        <v>#NAME?</v>
      </c>
    </row>
    <row r="164" spans="1:8" x14ac:dyDescent="0.2">
      <c r="A164" s="1">
        <f t="shared" si="11"/>
        <v>46316</v>
      </c>
      <c r="B164" t="e" vm="2">
        <f t="shared" ca="1" si="8"/>
        <v>#NAME?</v>
      </c>
      <c r="C164" t="e" vm="2">
        <f t="shared" ca="1" si="9"/>
        <v>#NAME?</v>
      </c>
      <c r="D164" s="12" t="e" cm="1" vm="1">
        <f t="array" aca="1" ref="D164" ca="1">_xlfn.LET(
    _xlpm.d, A164,
    _xlpm.debut, DATE(2026,8,1),
    _xlpm.m, DATEDIF(_xlpm.debut, _xlpm.d, "m"),
    _xlpm.col, 1 + _xlpm.m*3,
    _xlpm.dates, INDEX('Calendrier 2026-2027'!$C$13:$BC$43,,_xlpm.col),
    _xlpm.titres, INDEX('Calendrier 2026-2027'!$D$13:$BD$43,,_xlpm.col),
    _xlpm.r, _xlfn.XLOOKUP(_xlpm.d, _xlpm.dates, _xlpm.titres),
    IF(_xlpm.r=0,"",_xlpm.r)
)</f>
        <v>#NAME?</v>
      </c>
      <c r="E164" t="e" vm="2">
        <f t="shared" ca="1" si="10"/>
        <v>#NAME?</v>
      </c>
      <c r="F164" t="str">
        <f>_xlfn.XLOOKUP('Fiche formation'!$C$8,SitesFormations[Site de formation principal],SitesFormations[Mail pour assiduité],"")</f>
        <v>cfa-ensuplr-um-fds@umontpellier.fr</v>
      </c>
      <c r="G164" t="s">
        <v>2019</v>
      </c>
      <c r="H164" t="e" vm="2">
        <f ca="1">_xlfn.TEXTJOIN(" ",TRUE,
'Fiche formation'!$C$18,
_xlfn.SWITCH('Fiche formation'!$C$18,"DNO","2A","DE AUDIO","3A",
_xlfn.SWITCH('Fiche formation'!$C$15,"DEUST","2A","DSCG","2A","MASTER","2A","BUT","3A","DCG","3A","LG","3A","LP","3A","INGE","3A",""))
)</f>
        <v>#NAME?</v>
      </c>
    </row>
    <row r="165" spans="1:8" x14ac:dyDescent="0.2">
      <c r="A165" s="1">
        <f t="shared" si="11"/>
        <v>46316</v>
      </c>
      <c r="B165" t="e" vm="2">
        <f t="shared" ca="1" si="8"/>
        <v>#NAME?</v>
      </c>
      <c r="C165" t="e" vm="2">
        <f t="shared" ca="1" si="9"/>
        <v>#NAME?</v>
      </c>
      <c r="D165" s="12" t="e" cm="1" vm="1">
        <f t="array" aca="1" ref="D165" ca="1">_xlfn.LET(
    _xlpm.d, A165,
    _xlpm.debut, DATE(2026,8,1),
    _xlpm.m, DATEDIF(_xlpm.debut, _xlpm.d, "m"),
    _xlpm.col, 1 + _xlpm.m*3,
    _xlpm.dates, INDEX('Calendrier 2026-2027'!$C$13:$BC$43,,_xlpm.col),
    _xlpm.titres, INDEX('Calendrier 2026-2027'!$D$13:$BD$43,,_xlpm.col),
    _xlpm.r, _xlfn.XLOOKUP(_xlpm.d, _xlpm.dates, _xlpm.titres),
    IF(_xlpm.r=0,"",_xlpm.r)
)</f>
        <v>#NAME?</v>
      </c>
      <c r="E165" t="e" vm="2">
        <f t="shared" ca="1" si="10"/>
        <v>#NAME?</v>
      </c>
      <c r="F165" t="str">
        <f>_xlfn.XLOOKUP('Fiche formation'!$C$8,SitesFormations[Site de formation principal],SitesFormations[Mail pour assiduité],"")</f>
        <v>cfa-ensuplr-um-fds@umontpellier.fr</v>
      </c>
      <c r="G165" t="s">
        <v>2019</v>
      </c>
      <c r="H165" t="e" vm="2">
        <f ca="1">_xlfn.TEXTJOIN(" ",TRUE,
'Fiche formation'!$C$18,
_xlfn.SWITCH('Fiche formation'!$C$18,"DNO","2A","DE AUDIO","3A",
_xlfn.SWITCH('Fiche formation'!$C$15,"DEUST","2A","DSCG","2A","MASTER","2A","BUT","3A","DCG","3A","LG","3A","LP","3A","INGE","3A",""))
)</f>
        <v>#NAME?</v>
      </c>
    </row>
    <row r="166" spans="1:8" x14ac:dyDescent="0.2">
      <c r="A166" s="1">
        <f t="shared" si="11"/>
        <v>46317</v>
      </c>
      <c r="B166" t="e" vm="2">
        <f t="shared" ca="1" si="8"/>
        <v>#NAME?</v>
      </c>
      <c r="C166" t="e" vm="2">
        <f t="shared" ca="1" si="9"/>
        <v>#NAME?</v>
      </c>
      <c r="D166" s="12" t="e" cm="1" vm="1">
        <f t="array" aca="1" ref="D166" ca="1">_xlfn.LET(
    _xlpm.d, A166,
    _xlpm.debut, DATE(2026,8,1),
    _xlpm.m, DATEDIF(_xlpm.debut, _xlpm.d, "m"),
    _xlpm.col, 1 + _xlpm.m*3,
    _xlpm.dates, INDEX('Calendrier 2026-2027'!$C$13:$BC$43,,_xlpm.col),
    _xlpm.titres, INDEX('Calendrier 2026-2027'!$D$13:$BD$43,,_xlpm.col),
    _xlpm.r, _xlfn.XLOOKUP(_xlpm.d, _xlpm.dates, _xlpm.titres),
    IF(_xlpm.r=0,"",_xlpm.r)
)</f>
        <v>#NAME?</v>
      </c>
      <c r="E166" t="e" vm="2">
        <f t="shared" ca="1" si="10"/>
        <v>#NAME?</v>
      </c>
      <c r="F166" t="str">
        <f>_xlfn.XLOOKUP('Fiche formation'!$C$8,SitesFormations[Site de formation principal],SitesFormations[Mail pour assiduité],"")</f>
        <v>cfa-ensuplr-um-fds@umontpellier.fr</v>
      </c>
      <c r="G166" t="s">
        <v>2019</v>
      </c>
      <c r="H166" t="e" vm="2">
        <f ca="1">_xlfn.TEXTJOIN(" ",TRUE,
'Fiche formation'!$C$18,
_xlfn.SWITCH('Fiche formation'!$C$18,"DNO","2A","DE AUDIO","3A",
_xlfn.SWITCH('Fiche formation'!$C$15,"DEUST","2A","DSCG","2A","MASTER","2A","BUT","3A","DCG","3A","LG","3A","LP","3A","INGE","3A",""))
)</f>
        <v>#NAME?</v>
      </c>
    </row>
    <row r="167" spans="1:8" x14ac:dyDescent="0.2">
      <c r="A167" s="1">
        <f t="shared" si="11"/>
        <v>46317</v>
      </c>
      <c r="B167" t="e" vm="2">
        <f t="shared" ca="1" si="8"/>
        <v>#NAME?</v>
      </c>
      <c r="C167" t="e" vm="2">
        <f t="shared" ca="1" si="9"/>
        <v>#NAME?</v>
      </c>
      <c r="D167" s="12" t="e" cm="1" vm="1">
        <f t="array" aca="1" ref="D167" ca="1">_xlfn.LET(
    _xlpm.d, A167,
    _xlpm.debut, DATE(2026,8,1),
    _xlpm.m, DATEDIF(_xlpm.debut, _xlpm.d, "m"),
    _xlpm.col, 1 + _xlpm.m*3,
    _xlpm.dates, INDEX('Calendrier 2026-2027'!$C$13:$BC$43,,_xlpm.col),
    _xlpm.titres, INDEX('Calendrier 2026-2027'!$D$13:$BD$43,,_xlpm.col),
    _xlpm.r, _xlfn.XLOOKUP(_xlpm.d, _xlpm.dates, _xlpm.titres),
    IF(_xlpm.r=0,"",_xlpm.r)
)</f>
        <v>#NAME?</v>
      </c>
      <c r="E167" t="e" vm="2">
        <f t="shared" ca="1" si="10"/>
        <v>#NAME?</v>
      </c>
      <c r="F167" t="str">
        <f>_xlfn.XLOOKUP('Fiche formation'!$C$8,SitesFormations[Site de formation principal],SitesFormations[Mail pour assiduité],"")</f>
        <v>cfa-ensuplr-um-fds@umontpellier.fr</v>
      </c>
      <c r="G167" t="s">
        <v>2019</v>
      </c>
      <c r="H167" t="e" vm="2">
        <f ca="1">_xlfn.TEXTJOIN(" ",TRUE,
'Fiche formation'!$C$18,
_xlfn.SWITCH('Fiche formation'!$C$18,"DNO","2A","DE AUDIO","3A",
_xlfn.SWITCH('Fiche formation'!$C$15,"DEUST","2A","DSCG","2A","MASTER","2A","BUT","3A","DCG","3A","LG","3A","LP","3A","INGE","3A",""))
)</f>
        <v>#NAME?</v>
      </c>
    </row>
    <row r="168" spans="1:8" x14ac:dyDescent="0.2">
      <c r="A168" s="1">
        <f t="shared" si="11"/>
        <v>46318</v>
      </c>
      <c r="B168" t="e" vm="2">
        <f t="shared" ca="1" si="8"/>
        <v>#NAME?</v>
      </c>
      <c r="C168" t="e" vm="2">
        <f t="shared" ca="1" si="9"/>
        <v>#NAME?</v>
      </c>
      <c r="D168" s="12" t="e" cm="1" vm="1">
        <f t="array" aca="1" ref="D168" ca="1">_xlfn.LET(
    _xlpm.d, A168,
    _xlpm.debut, DATE(2026,8,1),
    _xlpm.m, DATEDIF(_xlpm.debut, _xlpm.d, "m"),
    _xlpm.col, 1 + _xlpm.m*3,
    _xlpm.dates, INDEX('Calendrier 2026-2027'!$C$13:$BC$43,,_xlpm.col),
    _xlpm.titres, INDEX('Calendrier 2026-2027'!$D$13:$BD$43,,_xlpm.col),
    _xlpm.r, _xlfn.XLOOKUP(_xlpm.d, _xlpm.dates, _xlpm.titres),
    IF(_xlpm.r=0,"",_xlpm.r)
)</f>
        <v>#NAME?</v>
      </c>
      <c r="E168" t="e" vm="2">
        <f t="shared" ca="1" si="10"/>
        <v>#NAME?</v>
      </c>
      <c r="F168" t="str">
        <f>_xlfn.XLOOKUP('Fiche formation'!$C$8,SitesFormations[Site de formation principal],SitesFormations[Mail pour assiduité],"")</f>
        <v>cfa-ensuplr-um-fds@umontpellier.fr</v>
      </c>
      <c r="G168" t="s">
        <v>2019</v>
      </c>
      <c r="H168" t="e" vm="2">
        <f ca="1">_xlfn.TEXTJOIN(" ",TRUE,
'Fiche formation'!$C$18,
_xlfn.SWITCH('Fiche formation'!$C$18,"DNO","2A","DE AUDIO","3A",
_xlfn.SWITCH('Fiche formation'!$C$15,"DEUST","2A","DSCG","2A","MASTER","2A","BUT","3A","DCG","3A","LG","3A","LP","3A","INGE","3A",""))
)</f>
        <v>#NAME?</v>
      </c>
    </row>
    <row r="169" spans="1:8" x14ac:dyDescent="0.2">
      <c r="A169" s="1">
        <f t="shared" si="11"/>
        <v>46318</v>
      </c>
      <c r="B169" t="e" vm="2">
        <f t="shared" ca="1" si="8"/>
        <v>#NAME?</v>
      </c>
      <c r="C169" t="e" vm="2">
        <f t="shared" ca="1" si="9"/>
        <v>#NAME?</v>
      </c>
      <c r="D169" s="12" t="e" cm="1" vm="1">
        <f t="array" aca="1" ref="D169" ca="1">_xlfn.LET(
    _xlpm.d, A169,
    _xlpm.debut, DATE(2026,8,1),
    _xlpm.m, DATEDIF(_xlpm.debut, _xlpm.d, "m"),
    _xlpm.col, 1 + _xlpm.m*3,
    _xlpm.dates, INDEX('Calendrier 2026-2027'!$C$13:$BC$43,,_xlpm.col),
    _xlpm.titres, INDEX('Calendrier 2026-2027'!$D$13:$BD$43,,_xlpm.col),
    _xlpm.r, _xlfn.XLOOKUP(_xlpm.d, _xlpm.dates, _xlpm.titres),
    IF(_xlpm.r=0,"",_xlpm.r)
)</f>
        <v>#NAME?</v>
      </c>
      <c r="E169" t="e" vm="2">
        <f t="shared" ca="1" si="10"/>
        <v>#NAME?</v>
      </c>
      <c r="F169" t="str">
        <f>_xlfn.XLOOKUP('Fiche formation'!$C$8,SitesFormations[Site de formation principal],SitesFormations[Mail pour assiduité],"")</f>
        <v>cfa-ensuplr-um-fds@umontpellier.fr</v>
      </c>
      <c r="G169" t="s">
        <v>2019</v>
      </c>
      <c r="H169" t="e" vm="2">
        <f ca="1">_xlfn.TEXTJOIN(" ",TRUE,
'Fiche formation'!$C$18,
_xlfn.SWITCH('Fiche formation'!$C$18,"DNO","2A","DE AUDIO","3A",
_xlfn.SWITCH('Fiche formation'!$C$15,"DEUST","2A","DSCG","2A","MASTER","2A","BUT","3A","DCG","3A","LG","3A","LP","3A","INGE","3A",""))
)</f>
        <v>#NAME?</v>
      </c>
    </row>
    <row r="170" spans="1:8" x14ac:dyDescent="0.2">
      <c r="A170" s="1">
        <f t="shared" si="11"/>
        <v>46319</v>
      </c>
      <c r="B170" t="e" vm="2">
        <f t="shared" ca="1" si="8"/>
        <v>#NAME?</v>
      </c>
      <c r="C170" t="e" vm="2">
        <f t="shared" ca="1" si="9"/>
        <v>#NAME?</v>
      </c>
      <c r="D170" s="12" t="e" cm="1" vm="1">
        <f t="array" aca="1" ref="D170" ca="1">_xlfn.LET(
    _xlpm.d, A170,
    _xlpm.debut, DATE(2026,8,1),
    _xlpm.m, DATEDIF(_xlpm.debut, _xlpm.d, "m"),
    _xlpm.col, 1 + _xlpm.m*3,
    _xlpm.dates, INDEX('Calendrier 2026-2027'!$C$13:$BC$43,,_xlpm.col),
    _xlpm.titres, INDEX('Calendrier 2026-2027'!$D$13:$BD$43,,_xlpm.col),
    _xlpm.r, _xlfn.XLOOKUP(_xlpm.d, _xlpm.dates, _xlpm.titres),
    IF(_xlpm.r=0,"",_xlpm.r)
)</f>
        <v>#NAME?</v>
      </c>
      <c r="E170" t="e" vm="2">
        <f t="shared" ca="1" si="10"/>
        <v>#NAME?</v>
      </c>
      <c r="F170" t="str">
        <f>_xlfn.XLOOKUP('Fiche formation'!$C$8,SitesFormations[Site de formation principal],SitesFormations[Mail pour assiduité],"")</f>
        <v>cfa-ensuplr-um-fds@umontpellier.fr</v>
      </c>
      <c r="G170" t="s">
        <v>2019</v>
      </c>
      <c r="H170" t="e" vm="2">
        <f ca="1">_xlfn.TEXTJOIN(" ",TRUE,
'Fiche formation'!$C$18,
_xlfn.SWITCH('Fiche formation'!$C$18,"DNO","2A","DE AUDIO","3A",
_xlfn.SWITCH('Fiche formation'!$C$15,"DEUST","2A","DSCG","2A","MASTER","2A","BUT","3A","DCG","3A","LG","3A","LP","3A","INGE","3A",""))
)</f>
        <v>#NAME?</v>
      </c>
    </row>
    <row r="171" spans="1:8" x14ac:dyDescent="0.2">
      <c r="A171" s="1">
        <f t="shared" si="11"/>
        <v>46319</v>
      </c>
      <c r="B171" t="e" vm="2">
        <f t="shared" ca="1" si="8"/>
        <v>#NAME?</v>
      </c>
      <c r="C171" t="e" vm="2">
        <f t="shared" ca="1" si="9"/>
        <v>#NAME?</v>
      </c>
      <c r="D171" s="12" t="e" cm="1" vm="1">
        <f t="array" aca="1" ref="D171" ca="1">_xlfn.LET(
    _xlpm.d, A171,
    _xlpm.debut, DATE(2026,8,1),
    _xlpm.m, DATEDIF(_xlpm.debut, _xlpm.d, "m"),
    _xlpm.col, 1 + _xlpm.m*3,
    _xlpm.dates, INDEX('Calendrier 2026-2027'!$C$13:$BC$43,,_xlpm.col),
    _xlpm.titres, INDEX('Calendrier 2026-2027'!$D$13:$BD$43,,_xlpm.col),
    _xlpm.r, _xlfn.XLOOKUP(_xlpm.d, _xlpm.dates, _xlpm.titres),
    IF(_xlpm.r=0,"",_xlpm.r)
)</f>
        <v>#NAME?</v>
      </c>
      <c r="E171" t="e" vm="2">
        <f t="shared" ca="1" si="10"/>
        <v>#NAME?</v>
      </c>
      <c r="F171" t="str">
        <f>_xlfn.XLOOKUP('Fiche formation'!$C$8,SitesFormations[Site de formation principal],SitesFormations[Mail pour assiduité],"")</f>
        <v>cfa-ensuplr-um-fds@umontpellier.fr</v>
      </c>
      <c r="G171" t="s">
        <v>2019</v>
      </c>
      <c r="H171" t="e" vm="2">
        <f ca="1">_xlfn.TEXTJOIN(" ",TRUE,
'Fiche formation'!$C$18,
_xlfn.SWITCH('Fiche formation'!$C$18,"DNO","2A","DE AUDIO","3A",
_xlfn.SWITCH('Fiche formation'!$C$15,"DEUST","2A","DSCG","2A","MASTER","2A","BUT","3A","DCG","3A","LG","3A","LP","3A","INGE","3A",""))
)</f>
        <v>#NAME?</v>
      </c>
    </row>
    <row r="172" spans="1:8" x14ac:dyDescent="0.2">
      <c r="A172" s="1">
        <f t="shared" si="11"/>
        <v>46320</v>
      </c>
      <c r="B172" t="e" vm="2">
        <f t="shared" ca="1" si="8"/>
        <v>#NAME?</v>
      </c>
      <c r="C172" t="e" vm="2">
        <f t="shared" ca="1" si="9"/>
        <v>#NAME?</v>
      </c>
      <c r="D172" s="12" t="e" cm="1" vm="1">
        <f t="array" aca="1" ref="D172" ca="1">_xlfn.LET(
    _xlpm.d, A172,
    _xlpm.debut, DATE(2026,8,1),
    _xlpm.m, DATEDIF(_xlpm.debut, _xlpm.d, "m"),
    _xlpm.col, 1 + _xlpm.m*3,
    _xlpm.dates, INDEX('Calendrier 2026-2027'!$C$13:$BC$43,,_xlpm.col),
    _xlpm.titres, INDEX('Calendrier 2026-2027'!$D$13:$BD$43,,_xlpm.col),
    _xlpm.r, _xlfn.XLOOKUP(_xlpm.d, _xlpm.dates, _xlpm.titres),
    IF(_xlpm.r=0,"",_xlpm.r)
)</f>
        <v>#NAME?</v>
      </c>
      <c r="E172" t="e" vm="2">
        <f t="shared" ca="1" si="10"/>
        <v>#NAME?</v>
      </c>
      <c r="F172" t="str">
        <f>_xlfn.XLOOKUP('Fiche formation'!$C$8,SitesFormations[Site de formation principal],SitesFormations[Mail pour assiduité],"")</f>
        <v>cfa-ensuplr-um-fds@umontpellier.fr</v>
      </c>
      <c r="G172" t="s">
        <v>2019</v>
      </c>
      <c r="H172" t="e" vm="2">
        <f ca="1">_xlfn.TEXTJOIN(" ",TRUE,
'Fiche formation'!$C$18,
_xlfn.SWITCH('Fiche formation'!$C$18,"DNO","2A","DE AUDIO","3A",
_xlfn.SWITCH('Fiche formation'!$C$15,"DEUST","2A","DSCG","2A","MASTER","2A","BUT","3A","DCG","3A","LG","3A","LP","3A","INGE","3A",""))
)</f>
        <v>#NAME?</v>
      </c>
    </row>
    <row r="173" spans="1:8" x14ac:dyDescent="0.2">
      <c r="A173" s="1">
        <f t="shared" si="11"/>
        <v>46320</v>
      </c>
      <c r="B173" t="e" vm="2">
        <f t="shared" ca="1" si="8"/>
        <v>#NAME?</v>
      </c>
      <c r="C173" t="e" vm="2">
        <f t="shared" ca="1" si="9"/>
        <v>#NAME?</v>
      </c>
      <c r="D173" s="12" t="e" cm="1" vm="1">
        <f t="array" aca="1" ref="D173" ca="1">_xlfn.LET(
    _xlpm.d, A173,
    _xlpm.debut, DATE(2026,8,1),
    _xlpm.m, DATEDIF(_xlpm.debut, _xlpm.d, "m"),
    _xlpm.col, 1 + _xlpm.m*3,
    _xlpm.dates, INDEX('Calendrier 2026-2027'!$C$13:$BC$43,,_xlpm.col),
    _xlpm.titres, INDEX('Calendrier 2026-2027'!$D$13:$BD$43,,_xlpm.col),
    _xlpm.r, _xlfn.XLOOKUP(_xlpm.d, _xlpm.dates, _xlpm.titres),
    IF(_xlpm.r=0,"",_xlpm.r)
)</f>
        <v>#NAME?</v>
      </c>
      <c r="E173" t="e" vm="2">
        <f t="shared" ca="1" si="10"/>
        <v>#NAME?</v>
      </c>
      <c r="F173" t="str">
        <f>_xlfn.XLOOKUP('Fiche formation'!$C$8,SitesFormations[Site de formation principal],SitesFormations[Mail pour assiduité],"")</f>
        <v>cfa-ensuplr-um-fds@umontpellier.fr</v>
      </c>
      <c r="G173" t="s">
        <v>2019</v>
      </c>
      <c r="H173" t="e" vm="2">
        <f ca="1">_xlfn.TEXTJOIN(" ",TRUE,
'Fiche formation'!$C$18,
_xlfn.SWITCH('Fiche formation'!$C$18,"DNO","2A","DE AUDIO","3A",
_xlfn.SWITCH('Fiche formation'!$C$15,"DEUST","2A","DSCG","2A","MASTER","2A","BUT","3A","DCG","3A","LG","3A","LP","3A","INGE","3A",""))
)</f>
        <v>#NAME?</v>
      </c>
    </row>
    <row r="174" spans="1:8" x14ac:dyDescent="0.2">
      <c r="A174" s="1">
        <f t="shared" si="11"/>
        <v>46321</v>
      </c>
      <c r="B174" t="e" vm="2">
        <f t="shared" ca="1" si="8"/>
        <v>#NAME?</v>
      </c>
      <c r="C174" t="e" vm="2">
        <f t="shared" ca="1" si="9"/>
        <v>#NAME?</v>
      </c>
      <c r="D174" s="12" t="e" cm="1" vm="1">
        <f t="array" aca="1" ref="D174" ca="1">_xlfn.LET(
    _xlpm.d, A174,
    _xlpm.debut, DATE(2026,8,1),
    _xlpm.m, DATEDIF(_xlpm.debut, _xlpm.d, "m"),
    _xlpm.col, 1 + _xlpm.m*3,
    _xlpm.dates, INDEX('Calendrier 2026-2027'!$C$13:$BC$43,,_xlpm.col),
    _xlpm.titres, INDEX('Calendrier 2026-2027'!$D$13:$BD$43,,_xlpm.col),
    _xlpm.r, _xlfn.XLOOKUP(_xlpm.d, _xlpm.dates, _xlpm.titres),
    IF(_xlpm.r=0,"",_xlpm.r)
)</f>
        <v>#NAME?</v>
      </c>
      <c r="E174" t="e" vm="2">
        <f t="shared" ca="1" si="10"/>
        <v>#NAME?</v>
      </c>
      <c r="F174" t="str">
        <f>_xlfn.XLOOKUP('Fiche formation'!$C$8,SitesFormations[Site de formation principal],SitesFormations[Mail pour assiduité],"")</f>
        <v>cfa-ensuplr-um-fds@umontpellier.fr</v>
      </c>
      <c r="G174" t="s">
        <v>2019</v>
      </c>
      <c r="H174" t="e" vm="2">
        <f ca="1">_xlfn.TEXTJOIN(" ",TRUE,
'Fiche formation'!$C$18,
_xlfn.SWITCH('Fiche formation'!$C$18,"DNO","2A","DE AUDIO","3A",
_xlfn.SWITCH('Fiche formation'!$C$15,"DEUST","2A","DSCG","2A","MASTER","2A","BUT","3A","DCG","3A","LG","3A","LP","3A","INGE","3A",""))
)</f>
        <v>#NAME?</v>
      </c>
    </row>
    <row r="175" spans="1:8" x14ac:dyDescent="0.2">
      <c r="A175" s="1">
        <f t="shared" si="11"/>
        <v>46321</v>
      </c>
      <c r="B175" t="e" vm="2">
        <f t="shared" ca="1" si="8"/>
        <v>#NAME?</v>
      </c>
      <c r="C175" t="e" vm="2">
        <f t="shared" ca="1" si="9"/>
        <v>#NAME?</v>
      </c>
      <c r="D175" s="12" t="e" cm="1" vm="1">
        <f t="array" aca="1" ref="D175" ca="1">_xlfn.LET(
    _xlpm.d, A175,
    _xlpm.debut, DATE(2026,8,1),
    _xlpm.m, DATEDIF(_xlpm.debut, _xlpm.d, "m"),
    _xlpm.col, 1 + _xlpm.m*3,
    _xlpm.dates, INDEX('Calendrier 2026-2027'!$C$13:$BC$43,,_xlpm.col),
    _xlpm.titres, INDEX('Calendrier 2026-2027'!$D$13:$BD$43,,_xlpm.col),
    _xlpm.r, _xlfn.XLOOKUP(_xlpm.d, _xlpm.dates, _xlpm.titres),
    IF(_xlpm.r=0,"",_xlpm.r)
)</f>
        <v>#NAME?</v>
      </c>
      <c r="E175" t="e" vm="2">
        <f t="shared" ca="1" si="10"/>
        <v>#NAME?</v>
      </c>
      <c r="F175" t="str">
        <f>_xlfn.XLOOKUP('Fiche formation'!$C$8,SitesFormations[Site de formation principal],SitesFormations[Mail pour assiduité],"")</f>
        <v>cfa-ensuplr-um-fds@umontpellier.fr</v>
      </c>
      <c r="G175" t="s">
        <v>2019</v>
      </c>
      <c r="H175" t="e" vm="2">
        <f ca="1">_xlfn.TEXTJOIN(" ",TRUE,
'Fiche formation'!$C$18,
_xlfn.SWITCH('Fiche formation'!$C$18,"DNO","2A","DE AUDIO","3A",
_xlfn.SWITCH('Fiche formation'!$C$15,"DEUST","2A","DSCG","2A","MASTER","2A","BUT","3A","DCG","3A","LG","3A","LP","3A","INGE","3A",""))
)</f>
        <v>#NAME?</v>
      </c>
    </row>
    <row r="176" spans="1:8" x14ac:dyDescent="0.2">
      <c r="A176" s="1">
        <f t="shared" si="11"/>
        <v>46322</v>
      </c>
      <c r="B176" t="e" vm="2">
        <f t="shared" ca="1" si="8"/>
        <v>#NAME?</v>
      </c>
      <c r="C176" t="e" vm="2">
        <f t="shared" ca="1" si="9"/>
        <v>#NAME?</v>
      </c>
      <c r="D176" s="12" t="e" cm="1" vm="1">
        <f t="array" aca="1" ref="D176" ca="1">_xlfn.LET(
    _xlpm.d, A176,
    _xlpm.debut, DATE(2026,8,1),
    _xlpm.m, DATEDIF(_xlpm.debut, _xlpm.d, "m"),
    _xlpm.col, 1 + _xlpm.m*3,
    _xlpm.dates, INDEX('Calendrier 2026-2027'!$C$13:$BC$43,,_xlpm.col),
    _xlpm.titres, INDEX('Calendrier 2026-2027'!$D$13:$BD$43,,_xlpm.col),
    _xlpm.r, _xlfn.XLOOKUP(_xlpm.d, _xlpm.dates, _xlpm.titres),
    IF(_xlpm.r=0,"",_xlpm.r)
)</f>
        <v>#NAME?</v>
      </c>
      <c r="E176" t="e" vm="2">
        <f t="shared" ca="1" si="10"/>
        <v>#NAME?</v>
      </c>
      <c r="F176" t="str">
        <f>_xlfn.XLOOKUP('Fiche formation'!$C$8,SitesFormations[Site de formation principal],SitesFormations[Mail pour assiduité],"")</f>
        <v>cfa-ensuplr-um-fds@umontpellier.fr</v>
      </c>
      <c r="G176" t="s">
        <v>2019</v>
      </c>
      <c r="H176" t="e" vm="2">
        <f ca="1">_xlfn.TEXTJOIN(" ",TRUE,
'Fiche formation'!$C$18,
_xlfn.SWITCH('Fiche formation'!$C$18,"DNO","2A","DE AUDIO","3A",
_xlfn.SWITCH('Fiche formation'!$C$15,"DEUST","2A","DSCG","2A","MASTER","2A","BUT","3A","DCG","3A","LG","3A","LP","3A","INGE","3A",""))
)</f>
        <v>#NAME?</v>
      </c>
    </row>
    <row r="177" spans="1:8" x14ac:dyDescent="0.2">
      <c r="A177" s="1">
        <f t="shared" si="11"/>
        <v>46322</v>
      </c>
      <c r="B177" t="e" vm="2">
        <f t="shared" ca="1" si="8"/>
        <v>#NAME?</v>
      </c>
      <c r="C177" t="e" vm="2">
        <f t="shared" ca="1" si="9"/>
        <v>#NAME?</v>
      </c>
      <c r="D177" s="12" t="e" cm="1" vm="1">
        <f t="array" aca="1" ref="D177" ca="1">_xlfn.LET(
    _xlpm.d, A177,
    _xlpm.debut, DATE(2026,8,1),
    _xlpm.m, DATEDIF(_xlpm.debut, _xlpm.d, "m"),
    _xlpm.col, 1 + _xlpm.m*3,
    _xlpm.dates, INDEX('Calendrier 2026-2027'!$C$13:$BC$43,,_xlpm.col),
    _xlpm.titres, INDEX('Calendrier 2026-2027'!$D$13:$BD$43,,_xlpm.col),
    _xlpm.r, _xlfn.XLOOKUP(_xlpm.d, _xlpm.dates, _xlpm.titres),
    IF(_xlpm.r=0,"",_xlpm.r)
)</f>
        <v>#NAME?</v>
      </c>
      <c r="E177" t="e" vm="2">
        <f t="shared" ca="1" si="10"/>
        <v>#NAME?</v>
      </c>
      <c r="F177" t="str">
        <f>_xlfn.XLOOKUP('Fiche formation'!$C$8,SitesFormations[Site de formation principal],SitesFormations[Mail pour assiduité],"")</f>
        <v>cfa-ensuplr-um-fds@umontpellier.fr</v>
      </c>
      <c r="G177" t="s">
        <v>2019</v>
      </c>
      <c r="H177" t="e" vm="2">
        <f ca="1">_xlfn.TEXTJOIN(" ",TRUE,
'Fiche formation'!$C$18,
_xlfn.SWITCH('Fiche formation'!$C$18,"DNO","2A","DE AUDIO","3A",
_xlfn.SWITCH('Fiche formation'!$C$15,"DEUST","2A","DSCG","2A","MASTER","2A","BUT","3A","DCG","3A","LG","3A","LP","3A","INGE","3A",""))
)</f>
        <v>#NAME?</v>
      </c>
    </row>
    <row r="178" spans="1:8" x14ac:dyDescent="0.2">
      <c r="A178" s="1">
        <f t="shared" si="11"/>
        <v>46323</v>
      </c>
      <c r="B178" t="e" vm="2">
        <f t="shared" ca="1" si="8"/>
        <v>#NAME?</v>
      </c>
      <c r="C178" t="e" vm="2">
        <f t="shared" ca="1" si="9"/>
        <v>#NAME?</v>
      </c>
      <c r="D178" s="12" t="e" cm="1" vm="1">
        <f t="array" aca="1" ref="D178" ca="1">_xlfn.LET(
    _xlpm.d, A178,
    _xlpm.debut, DATE(2026,8,1),
    _xlpm.m, DATEDIF(_xlpm.debut, _xlpm.d, "m"),
    _xlpm.col, 1 + _xlpm.m*3,
    _xlpm.dates, INDEX('Calendrier 2026-2027'!$C$13:$BC$43,,_xlpm.col),
    _xlpm.titres, INDEX('Calendrier 2026-2027'!$D$13:$BD$43,,_xlpm.col),
    _xlpm.r, _xlfn.XLOOKUP(_xlpm.d, _xlpm.dates, _xlpm.titres),
    IF(_xlpm.r=0,"",_xlpm.r)
)</f>
        <v>#NAME?</v>
      </c>
      <c r="E178" t="e" vm="2">
        <f t="shared" ca="1" si="10"/>
        <v>#NAME?</v>
      </c>
      <c r="F178" t="str">
        <f>_xlfn.XLOOKUP('Fiche formation'!$C$8,SitesFormations[Site de formation principal],SitesFormations[Mail pour assiduité],"")</f>
        <v>cfa-ensuplr-um-fds@umontpellier.fr</v>
      </c>
      <c r="G178" t="s">
        <v>2019</v>
      </c>
      <c r="H178" t="e" vm="2">
        <f ca="1">_xlfn.TEXTJOIN(" ",TRUE,
'Fiche formation'!$C$18,
_xlfn.SWITCH('Fiche formation'!$C$18,"DNO","2A","DE AUDIO","3A",
_xlfn.SWITCH('Fiche formation'!$C$15,"DEUST","2A","DSCG","2A","MASTER","2A","BUT","3A","DCG","3A","LG","3A","LP","3A","INGE","3A",""))
)</f>
        <v>#NAME?</v>
      </c>
    </row>
    <row r="179" spans="1:8" x14ac:dyDescent="0.2">
      <c r="A179" s="1">
        <f t="shared" si="11"/>
        <v>46323</v>
      </c>
      <c r="B179" t="e" vm="2">
        <f t="shared" ca="1" si="8"/>
        <v>#NAME?</v>
      </c>
      <c r="C179" t="e" vm="2">
        <f t="shared" ca="1" si="9"/>
        <v>#NAME?</v>
      </c>
      <c r="D179" s="12" t="e" cm="1" vm="1">
        <f t="array" aca="1" ref="D179" ca="1">_xlfn.LET(
    _xlpm.d, A179,
    _xlpm.debut, DATE(2026,8,1),
    _xlpm.m, DATEDIF(_xlpm.debut, _xlpm.d, "m"),
    _xlpm.col, 1 + _xlpm.m*3,
    _xlpm.dates, INDEX('Calendrier 2026-2027'!$C$13:$BC$43,,_xlpm.col),
    _xlpm.titres, INDEX('Calendrier 2026-2027'!$D$13:$BD$43,,_xlpm.col),
    _xlpm.r, _xlfn.XLOOKUP(_xlpm.d, _xlpm.dates, _xlpm.titres),
    IF(_xlpm.r=0,"",_xlpm.r)
)</f>
        <v>#NAME?</v>
      </c>
      <c r="E179" t="e" vm="2">
        <f t="shared" ca="1" si="10"/>
        <v>#NAME?</v>
      </c>
      <c r="F179" t="str">
        <f>_xlfn.XLOOKUP('Fiche formation'!$C$8,SitesFormations[Site de formation principal],SitesFormations[Mail pour assiduité],"")</f>
        <v>cfa-ensuplr-um-fds@umontpellier.fr</v>
      </c>
      <c r="G179" t="s">
        <v>2019</v>
      </c>
      <c r="H179" t="e" vm="2">
        <f ca="1">_xlfn.TEXTJOIN(" ",TRUE,
'Fiche formation'!$C$18,
_xlfn.SWITCH('Fiche formation'!$C$18,"DNO","2A","DE AUDIO","3A",
_xlfn.SWITCH('Fiche formation'!$C$15,"DEUST","2A","DSCG","2A","MASTER","2A","BUT","3A","DCG","3A","LG","3A","LP","3A","INGE","3A",""))
)</f>
        <v>#NAME?</v>
      </c>
    </row>
    <row r="180" spans="1:8" x14ac:dyDescent="0.2">
      <c r="A180" s="1">
        <f t="shared" si="11"/>
        <v>46324</v>
      </c>
      <c r="B180" t="e" vm="2">
        <f t="shared" ca="1" si="8"/>
        <v>#NAME?</v>
      </c>
      <c r="C180" t="e" vm="2">
        <f t="shared" ca="1" si="9"/>
        <v>#NAME?</v>
      </c>
      <c r="D180" s="12" t="e" cm="1" vm="1">
        <f t="array" aca="1" ref="D180" ca="1">_xlfn.LET(
    _xlpm.d, A180,
    _xlpm.debut, DATE(2026,8,1),
    _xlpm.m, DATEDIF(_xlpm.debut, _xlpm.d, "m"),
    _xlpm.col, 1 + _xlpm.m*3,
    _xlpm.dates, INDEX('Calendrier 2026-2027'!$C$13:$BC$43,,_xlpm.col),
    _xlpm.titres, INDEX('Calendrier 2026-2027'!$D$13:$BD$43,,_xlpm.col),
    _xlpm.r, _xlfn.XLOOKUP(_xlpm.d, _xlpm.dates, _xlpm.titres),
    IF(_xlpm.r=0,"",_xlpm.r)
)</f>
        <v>#NAME?</v>
      </c>
      <c r="E180" t="e" vm="2">
        <f t="shared" ca="1" si="10"/>
        <v>#NAME?</v>
      </c>
      <c r="F180" t="str">
        <f>_xlfn.XLOOKUP('Fiche formation'!$C$8,SitesFormations[Site de formation principal],SitesFormations[Mail pour assiduité],"")</f>
        <v>cfa-ensuplr-um-fds@umontpellier.fr</v>
      </c>
      <c r="G180" t="s">
        <v>2019</v>
      </c>
      <c r="H180" t="e" vm="2">
        <f ca="1">_xlfn.TEXTJOIN(" ",TRUE,
'Fiche formation'!$C$18,
_xlfn.SWITCH('Fiche formation'!$C$18,"DNO","2A","DE AUDIO","3A",
_xlfn.SWITCH('Fiche formation'!$C$15,"DEUST","2A","DSCG","2A","MASTER","2A","BUT","3A","DCG","3A","LG","3A","LP","3A","INGE","3A",""))
)</f>
        <v>#NAME?</v>
      </c>
    </row>
    <row r="181" spans="1:8" x14ac:dyDescent="0.2">
      <c r="A181" s="1">
        <f t="shared" si="11"/>
        <v>46324</v>
      </c>
      <c r="B181" t="e" vm="2">
        <f t="shared" ca="1" si="8"/>
        <v>#NAME?</v>
      </c>
      <c r="C181" t="e" vm="2">
        <f t="shared" ca="1" si="9"/>
        <v>#NAME?</v>
      </c>
      <c r="D181" s="12" t="e" cm="1" vm="1">
        <f t="array" aca="1" ref="D181" ca="1">_xlfn.LET(
    _xlpm.d, A181,
    _xlpm.debut, DATE(2026,8,1),
    _xlpm.m, DATEDIF(_xlpm.debut, _xlpm.d, "m"),
    _xlpm.col, 1 + _xlpm.m*3,
    _xlpm.dates, INDEX('Calendrier 2026-2027'!$C$13:$BC$43,,_xlpm.col),
    _xlpm.titres, INDEX('Calendrier 2026-2027'!$D$13:$BD$43,,_xlpm.col),
    _xlpm.r, _xlfn.XLOOKUP(_xlpm.d, _xlpm.dates, _xlpm.titres),
    IF(_xlpm.r=0,"",_xlpm.r)
)</f>
        <v>#NAME?</v>
      </c>
      <c r="E181" t="e" vm="2">
        <f t="shared" ca="1" si="10"/>
        <v>#NAME?</v>
      </c>
      <c r="F181" t="str">
        <f>_xlfn.XLOOKUP('Fiche formation'!$C$8,SitesFormations[Site de formation principal],SitesFormations[Mail pour assiduité],"")</f>
        <v>cfa-ensuplr-um-fds@umontpellier.fr</v>
      </c>
      <c r="G181" t="s">
        <v>2019</v>
      </c>
      <c r="H181" t="e" vm="2">
        <f ca="1">_xlfn.TEXTJOIN(" ",TRUE,
'Fiche formation'!$C$18,
_xlfn.SWITCH('Fiche formation'!$C$18,"DNO","2A","DE AUDIO","3A",
_xlfn.SWITCH('Fiche formation'!$C$15,"DEUST","2A","DSCG","2A","MASTER","2A","BUT","3A","DCG","3A","LG","3A","LP","3A","INGE","3A",""))
)</f>
        <v>#NAME?</v>
      </c>
    </row>
    <row r="182" spans="1:8" x14ac:dyDescent="0.2">
      <c r="A182" s="1">
        <f t="shared" si="11"/>
        <v>46325</v>
      </c>
      <c r="B182" t="e" vm="2">
        <f t="shared" ca="1" si="8"/>
        <v>#NAME?</v>
      </c>
      <c r="C182" t="e" vm="2">
        <f t="shared" ca="1" si="9"/>
        <v>#NAME?</v>
      </c>
      <c r="D182" s="12" t="e" cm="1" vm="1">
        <f t="array" aca="1" ref="D182" ca="1">_xlfn.LET(
    _xlpm.d, A182,
    _xlpm.debut, DATE(2026,8,1),
    _xlpm.m, DATEDIF(_xlpm.debut, _xlpm.d, "m"),
    _xlpm.col, 1 + _xlpm.m*3,
    _xlpm.dates, INDEX('Calendrier 2026-2027'!$C$13:$BC$43,,_xlpm.col),
    _xlpm.titres, INDEX('Calendrier 2026-2027'!$D$13:$BD$43,,_xlpm.col),
    _xlpm.r, _xlfn.XLOOKUP(_xlpm.d, _xlpm.dates, _xlpm.titres),
    IF(_xlpm.r=0,"",_xlpm.r)
)</f>
        <v>#NAME?</v>
      </c>
      <c r="E182" t="e" vm="2">
        <f t="shared" ca="1" si="10"/>
        <v>#NAME?</v>
      </c>
      <c r="F182" t="str">
        <f>_xlfn.XLOOKUP('Fiche formation'!$C$8,SitesFormations[Site de formation principal],SitesFormations[Mail pour assiduité],"")</f>
        <v>cfa-ensuplr-um-fds@umontpellier.fr</v>
      </c>
      <c r="G182" t="s">
        <v>2019</v>
      </c>
      <c r="H182" t="e" vm="2">
        <f ca="1">_xlfn.TEXTJOIN(" ",TRUE,
'Fiche formation'!$C$18,
_xlfn.SWITCH('Fiche formation'!$C$18,"DNO","2A","DE AUDIO","3A",
_xlfn.SWITCH('Fiche formation'!$C$15,"DEUST","2A","DSCG","2A","MASTER","2A","BUT","3A","DCG","3A","LG","3A","LP","3A","INGE","3A",""))
)</f>
        <v>#NAME?</v>
      </c>
    </row>
    <row r="183" spans="1:8" x14ac:dyDescent="0.2">
      <c r="A183" s="1">
        <f t="shared" si="11"/>
        <v>46325</v>
      </c>
      <c r="B183" t="e" vm="2">
        <f t="shared" ca="1" si="8"/>
        <v>#NAME?</v>
      </c>
      <c r="C183" t="e" vm="2">
        <f t="shared" ca="1" si="9"/>
        <v>#NAME?</v>
      </c>
      <c r="D183" s="12" t="e" cm="1" vm="1">
        <f t="array" aca="1" ref="D183" ca="1">_xlfn.LET(
    _xlpm.d, A183,
    _xlpm.debut, DATE(2026,8,1),
    _xlpm.m, DATEDIF(_xlpm.debut, _xlpm.d, "m"),
    _xlpm.col, 1 + _xlpm.m*3,
    _xlpm.dates, INDEX('Calendrier 2026-2027'!$C$13:$BC$43,,_xlpm.col),
    _xlpm.titres, INDEX('Calendrier 2026-2027'!$D$13:$BD$43,,_xlpm.col),
    _xlpm.r, _xlfn.XLOOKUP(_xlpm.d, _xlpm.dates, _xlpm.titres),
    IF(_xlpm.r=0,"",_xlpm.r)
)</f>
        <v>#NAME?</v>
      </c>
      <c r="E183" t="e" vm="2">
        <f t="shared" ca="1" si="10"/>
        <v>#NAME?</v>
      </c>
      <c r="F183" t="str">
        <f>_xlfn.XLOOKUP('Fiche formation'!$C$8,SitesFormations[Site de formation principal],SitesFormations[Mail pour assiduité],"")</f>
        <v>cfa-ensuplr-um-fds@umontpellier.fr</v>
      </c>
      <c r="G183" t="s">
        <v>2019</v>
      </c>
      <c r="H183" t="e" vm="2">
        <f ca="1">_xlfn.TEXTJOIN(" ",TRUE,
'Fiche formation'!$C$18,
_xlfn.SWITCH('Fiche formation'!$C$18,"DNO","2A","DE AUDIO","3A",
_xlfn.SWITCH('Fiche formation'!$C$15,"DEUST","2A","DSCG","2A","MASTER","2A","BUT","3A","DCG","3A","LG","3A","LP","3A","INGE","3A",""))
)</f>
        <v>#NAME?</v>
      </c>
    </row>
    <row r="184" spans="1:8" x14ac:dyDescent="0.2">
      <c r="A184" s="1">
        <f t="shared" si="11"/>
        <v>46326</v>
      </c>
      <c r="B184" t="e" vm="2">
        <f t="shared" ca="1" si="8"/>
        <v>#NAME?</v>
      </c>
      <c r="C184" t="e" vm="2">
        <f t="shared" ca="1" si="9"/>
        <v>#NAME?</v>
      </c>
      <c r="D184" s="12" t="e" cm="1" vm="1">
        <f t="array" aca="1" ref="D184" ca="1">_xlfn.LET(
    _xlpm.d, A184,
    _xlpm.debut, DATE(2026,8,1),
    _xlpm.m, DATEDIF(_xlpm.debut, _xlpm.d, "m"),
    _xlpm.col, 1 + _xlpm.m*3,
    _xlpm.dates, INDEX('Calendrier 2026-2027'!$C$13:$BC$43,,_xlpm.col),
    _xlpm.titres, INDEX('Calendrier 2026-2027'!$D$13:$BD$43,,_xlpm.col),
    _xlpm.r, _xlfn.XLOOKUP(_xlpm.d, _xlpm.dates, _xlpm.titres),
    IF(_xlpm.r=0,"",_xlpm.r)
)</f>
        <v>#NAME?</v>
      </c>
      <c r="E184" t="e" vm="2">
        <f t="shared" ca="1" si="10"/>
        <v>#NAME?</v>
      </c>
      <c r="F184" t="str">
        <f>_xlfn.XLOOKUP('Fiche formation'!$C$8,SitesFormations[Site de formation principal],SitesFormations[Mail pour assiduité],"")</f>
        <v>cfa-ensuplr-um-fds@umontpellier.fr</v>
      </c>
      <c r="G184" t="s">
        <v>2019</v>
      </c>
      <c r="H184" t="e" vm="2">
        <f ca="1">_xlfn.TEXTJOIN(" ",TRUE,
'Fiche formation'!$C$18,
_xlfn.SWITCH('Fiche formation'!$C$18,"DNO","2A","DE AUDIO","3A",
_xlfn.SWITCH('Fiche formation'!$C$15,"DEUST","2A","DSCG","2A","MASTER","2A","BUT","3A","DCG","3A","LG","3A","LP","3A","INGE","3A",""))
)</f>
        <v>#NAME?</v>
      </c>
    </row>
    <row r="185" spans="1:8" x14ac:dyDescent="0.2">
      <c r="A185" s="1">
        <f t="shared" si="11"/>
        <v>46326</v>
      </c>
      <c r="B185" t="e" vm="2">
        <f t="shared" ca="1" si="8"/>
        <v>#NAME?</v>
      </c>
      <c r="C185" t="e" vm="2">
        <f t="shared" ca="1" si="9"/>
        <v>#NAME?</v>
      </c>
      <c r="D185" s="12" t="e" cm="1" vm="1">
        <f t="array" aca="1" ref="D185" ca="1">_xlfn.LET(
    _xlpm.d, A185,
    _xlpm.debut, DATE(2026,8,1),
    _xlpm.m, DATEDIF(_xlpm.debut, _xlpm.d, "m"),
    _xlpm.col, 1 + _xlpm.m*3,
    _xlpm.dates, INDEX('Calendrier 2026-2027'!$C$13:$BC$43,,_xlpm.col),
    _xlpm.titres, INDEX('Calendrier 2026-2027'!$D$13:$BD$43,,_xlpm.col),
    _xlpm.r, _xlfn.XLOOKUP(_xlpm.d, _xlpm.dates, _xlpm.titres),
    IF(_xlpm.r=0,"",_xlpm.r)
)</f>
        <v>#NAME?</v>
      </c>
      <c r="E185" t="e" vm="2">
        <f t="shared" ca="1" si="10"/>
        <v>#NAME?</v>
      </c>
      <c r="F185" t="str">
        <f>_xlfn.XLOOKUP('Fiche formation'!$C$8,SitesFormations[Site de formation principal],SitesFormations[Mail pour assiduité],"")</f>
        <v>cfa-ensuplr-um-fds@umontpellier.fr</v>
      </c>
      <c r="G185" t="s">
        <v>2019</v>
      </c>
      <c r="H185" t="e" vm="2">
        <f ca="1">_xlfn.TEXTJOIN(" ",TRUE,
'Fiche formation'!$C$18,
_xlfn.SWITCH('Fiche formation'!$C$18,"DNO","2A","DE AUDIO","3A",
_xlfn.SWITCH('Fiche formation'!$C$15,"DEUST","2A","DSCG","2A","MASTER","2A","BUT","3A","DCG","3A","LG","3A","LP","3A","INGE","3A",""))
)</f>
        <v>#NAME?</v>
      </c>
    </row>
    <row r="186" spans="1:8" x14ac:dyDescent="0.2">
      <c r="A186" s="1">
        <f t="shared" si="11"/>
        <v>46327</v>
      </c>
      <c r="B186" t="e" vm="2">
        <f t="shared" ca="1" si="8"/>
        <v>#NAME?</v>
      </c>
      <c r="C186" t="e" vm="2">
        <f t="shared" ca="1" si="9"/>
        <v>#NAME?</v>
      </c>
      <c r="D186" s="12" t="e" cm="1" vm="1">
        <f t="array" aca="1" ref="D186" ca="1">_xlfn.LET(
    _xlpm.d, A186,
    _xlpm.debut, DATE(2026,8,1),
    _xlpm.m, DATEDIF(_xlpm.debut, _xlpm.d, "m"),
    _xlpm.col, 1 + _xlpm.m*3,
    _xlpm.dates, INDEX('Calendrier 2026-2027'!$C$13:$BC$43,,_xlpm.col),
    _xlpm.titres, INDEX('Calendrier 2026-2027'!$D$13:$BD$43,,_xlpm.col),
    _xlpm.r, _xlfn.XLOOKUP(_xlpm.d, _xlpm.dates, _xlpm.titres),
    IF(_xlpm.r=0,"",_xlpm.r)
)</f>
        <v>#NAME?</v>
      </c>
      <c r="E186" t="e" vm="2">
        <f t="shared" ca="1" si="10"/>
        <v>#NAME?</v>
      </c>
      <c r="F186" t="str">
        <f>_xlfn.XLOOKUP('Fiche formation'!$C$8,SitesFormations[Site de formation principal],SitesFormations[Mail pour assiduité],"")</f>
        <v>cfa-ensuplr-um-fds@umontpellier.fr</v>
      </c>
      <c r="G186" t="s">
        <v>2019</v>
      </c>
      <c r="H186" t="e" vm="2">
        <f ca="1">_xlfn.TEXTJOIN(" ",TRUE,
'Fiche formation'!$C$18,
_xlfn.SWITCH('Fiche formation'!$C$18,"DNO","2A","DE AUDIO","3A",
_xlfn.SWITCH('Fiche formation'!$C$15,"DEUST","2A","DSCG","2A","MASTER","2A","BUT","3A","DCG","3A","LG","3A","LP","3A","INGE","3A",""))
)</f>
        <v>#NAME?</v>
      </c>
    </row>
    <row r="187" spans="1:8" x14ac:dyDescent="0.2">
      <c r="A187" s="1">
        <f t="shared" si="11"/>
        <v>46327</v>
      </c>
      <c r="B187" t="e" vm="2">
        <f t="shared" ca="1" si="8"/>
        <v>#NAME?</v>
      </c>
      <c r="C187" t="e" vm="2">
        <f t="shared" ca="1" si="9"/>
        <v>#NAME?</v>
      </c>
      <c r="D187" s="12" t="e" cm="1" vm="1">
        <f t="array" aca="1" ref="D187" ca="1">_xlfn.LET(
    _xlpm.d, A187,
    _xlpm.debut, DATE(2026,8,1),
    _xlpm.m, DATEDIF(_xlpm.debut, _xlpm.d, "m"),
    _xlpm.col, 1 + _xlpm.m*3,
    _xlpm.dates, INDEX('Calendrier 2026-2027'!$C$13:$BC$43,,_xlpm.col),
    _xlpm.titres, INDEX('Calendrier 2026-2027'!$D$13:$BD$43,,_xlpm.col),
    _xlpm.r, _xlfn.XLOOKUP(_xlpm.d, _xlpm.dates, _xlpm.titres),
    IF(_xlpm.r=0,"",_xlpm.r)
)</f>
        <v>#NAME?</v>
      </c>
      <c r="E187" t="e" vm="2">
        <f t="shared" ca="1" si="10"/>
        <v>#NAME?</v>
      </c>
      <c r="F187" t="str">
        <f>_xlfn.XLOOKUP('Fiche formation'!$C$8,SitesFormations[Site de formation principal],SitesFormations[Mail pour assiduité],"")</f>
        <v>cfa-ensuplr-um-fds@umontpellier.fr</v>
      </c>
      <c r="G187" t="s">
        <v>2019</v>
      </c>
      <c r="H187" t="e" vm="2">
        <f ca="1">_xlfn.TEXTJOIN(" ",TRUE,
'Fiche formation'!$C$18,
_xlfn.SWITCH('Fiche formation'!$C$18,"DNO","2A","DE AUDIO","3A",
_xlfn.SWITCH('Fiche formation'!$C$15,"DEUST","2A","DSCG","2A","MASTER","2A","BUT","3A","DCG","3A","LG","3A","LP","3A","INGE","3A",""))
)</f>
        <v>#NAME?</v>
      </c>
    </row>
    <row r="188" spans="1:8" x14ac:dyDescent="0.2">
      <c r="A188" s="1">
        <f t="shared" si="11"/>
        <v>46328</v>
      </c>
      <c r="B188" t="e" vm="2">
        <f t="shared" ca="1" si="8"/>
        <v>#NAME?</v>
      </c>
      <c r="C188" t="e" vm="2">
        <f t="shared" ca="1" si="9"/>
        <v>#NAME?</v>
      </c>
      <c r="D188" s="12" t="e" cm="1" vm="1">
        <f t="array" aca="1" ref="D188" ca="1">_xlfn.LET(
    _xlpm.d, A188,
    _xlpm.debut, DATE(2026,8,1),
    _xlpm.m, DATEDIF(_xlpm.debut, _xlpm.d, "m"),
    _xlpm.col, 1 + _xlpm.m*3,
    _xlpm.dates, INDEX('Calendrier 2026-2027'!$C$13:$BC$43,,_xlpm.col),
    _xlpm.titres, INDEX('Calendrier 2026-2027'!$D$13:$BD$43,,_xlpm.col),
    _xlpm.r, _xlfn.XLOOKUP(_xlpm.d, _xlpm.dates, _xlpm.titres),
    IF(_xlpm.r=0,"",_xlpm.r)
)</f>
        <v>#NAME?</v>
      </c>
      <c r="E188" t="e" vm="2">
        <f t="shared" ca="1" si="10"/>
        <v>#NAME?</v>
      </c>
      <c r="F188" t="str">
        <f>_xlfn.XLOOKUP('Fiche formation'!$C$8,SitesFormations[Site de formation principal],SitesFormations[Mail pour assiduité],"")</f>
        <v>cfa-ensuplr-um-fds@umontpellier.fr</v>
      </c>
      <c r="G188" t="s">
        <v>2019</v>
      </c>
      <c r="H188" t="e" vm="2">
        <f ca="1">_xlfn.TEXTJOIN(" ",TRUE,
'Fiche formation'!$C$18,
_xlfn.SWITCH('Fiche formation'!$C$18,"DNO","2A","DE AUDIO","3A",
_xlfn.SWITCH('Fiche formation'!$C$15,"DEUST","2A","DSCG","2A","MASTER","2A","BUT","3A","DCG","3A","LG","3A","LP","3A","INGE","3A",""))
)</f>
        <v>#NAME?</v>
      </c>
    </row>
    <row r="189" spans="1:8" x14ac:dyDescent="0.2">
      <c r="A189" s="1">
        <f t="shared" si="11"/>
        <v>46328</v>
      </c>
      <c r="B189" t="e" vm="2">
        <f t="shared" ca="1" si="8"/>
        <v>#NAME?</v>
      </c>
      <c r="C189" t="e" vm="2">
        <f t="shared" ca="1" si="9"/>
        <v>#NAME?</v>
      </c>
      <c r="D189" s="12" t="e" cm="1" vm="1">
        <f t="array" aca="1" ref="D189" ca="1">_xlfn.LET(
    _xlpm.d, A189,
    _xlpm.debut, DATE(2026,8,1),
    _xlpm.m, DATEDIF(_xlpm.debut, _xlpm.d, "m"),
    _xlpm.col, 1 + _xlpm.m*3,
    _xlpm.dates, INDEX('Calendrier 2026-2027'!$C$13:$BC$43,,_xlpm.col),
    _xlpm.titres, INDEX('Calendrier 2026-2027'!$D$13:$BD$43,,_xlpm.col),
    _xlpm.r, _xlfn.XLOOKUP(_xlpm.d, _xlpm.dates, _xlpm.titres),
    IF(_xlpm.r=0,"",_xlpm.r)
)</f>
        <v>#NAME?</v>
      </c>
      <c r="E189" t="e" vm="2">
        <f t="shared" ca="1" si="10"/>
        <v>#NAME?</v>
      </c>
      <c r="F189" t="str">
        <f>_xlfn.XLOOKUP('Fiche formation'!$C$8,SitesFormations[Site de formation principal],SitesFormations[Mail pour assiduité],"")</f>
        <v>cfa-ensuplr-um-fds@umontpellier.fr</v>
      </c>
      <c r="G189" t="s">
        <v>2019</v>
      </c>
      <c r="H189" t="e" vm="2">
        <f ca="1">_xlfn.TEXTJOIN(" ",TRUE,
'Fiche formation'!$C$18,
_xlfn.SWITCH('Fiche formation'!$C$18,"DNO","2A","DE AUDIO","3A",
_xlfn.SWITCH('Fiche formation'!$C$15,"DEUST","2A","DSCG","2A","MASTER","2A","BUT","3A","DCG","3A","LG","3A","LP","3A","INGE","3A",""))
)</f>
        <v>#NAME?</v>
      </c>
    </row>
    <row r="190" spans="1:8" x14ac:dyDescent="0.2">
      <c r="A190" s="1">
        <f t="shared" si="11"/>
        <v>46329</v>
      </c>
      <c r="B190" t="e" vm="2">
        <f t="shared" ca="1" si="8"/>
        <v>#NAME?</v>
      </c>
      <c r="C190" t="e" vm="2">
        <f t="shared" ca="1" si="9"/>
        <v>#NAME?</v>
      </c>
      <c r="D190" s="12" t="e" cm="1" vm="1">
        <f t="array" aca="1" ref="D190" ca="1">_xlfn.LET(
    _xlpm.d, A190,
    _xlpm.debut, DATE(2026,8,1),
    _xlpm.m, DATEDIF(_xlpm.debut, _xlpm.d, "m"),
    _xlpm.col, 1 + _xlpm.m*3,
    _xlpm.dates, INDEX('Calendrier 2026-2027'!$C$13:$BC$43,,_xlpm.col),
    _xlpm.titres, INDEX('Calendrier 2026-2027'!$D$13:$BD$43,,_xlpm.col),
    _xlpm.r, _xlfn.XLOOKUP(_xlpm.d, _xlpm.dates, _xlpm.titres),
    IF(_xlpm.r=0,"",_xlpm.r)
)</f>
        <v>#NAME?</v>
      </c>
      <c r="E190" t="e" vm="2">
        <f t="shared" ca="1" si="10"/>
        <v>#NAME?</v>
      </c>
      <c r="F190" t="str">
        <f>_xlfn.XLOOKUP('Fiche formation'!$C$8,SitesFormations[Site de formation principal],SitesFormations[Mail pour assiduité],"")</f>
        <v>cfa-ensuplr-um-fds@umontpellier.fr</v>
      </c>
      <c r="G190" t="s">
        <v>2019</v>
      </c>
      <c r="H190" t="e" vm="2">
        <f ca="1">_xlfn.TEXTJOIN(" ",TRUE,
'Fiche formation'!$C$18,
_xlfn.SWITCH('Fiche formation'!$C$18,"DNO","2A","DE AUDIO","3A",
_xlfn.SWITCH('Fiche formation'!$C$15,"DEUST","2A","DSCG","2A","MASTER","2A","BUT","3A","DCG","3A","LG","3A","LP","3A","INGE","3A",""))
)</f>
        <v>#NAME?</v>
      </c>
    </row>
    <row r="191" spans="1:8" x14ac:dyDescent="0.2">
      <c r="A191" s="1">
        <f t="shared" si="11"/>
        <v>46329</v>
      </c>
      <c r="B191" t="e" vm="2">
        <f t="shared" ca="1" si="8"/>
        <v>#NAME?</v>
      </c>
      <c r="C191" t="e" vm="2">
        <f t="shared" ca="1" si="9"/>
        <v>#NAME?</v>
      </c>
      <c r="D191" s="12" t="e" cm="1" vm="1">
        <f t="array" aca="1" ref="D191" ca="1">_xlfn.LET(
    _xlpm.d, A191,
    _xlpm.debut, DATE(2026,8,1),
    _xlpm.m, DATEDIF(_xlpm.debut, _xlpm.d, "m"),
    _xlpm.col, 1 + _xlpm.m*3,
    _xlpm.dates, INDEX('Calendrier 2026-2027'!$C$13:$BC$43,,_xlpm.col),
    _xlpm.titres, INDEX('Calendrier 2026-2027'!$D$13:$BD$43,,_xlpm.col),
    _xlpm.r, _xlfn.XLOOKUP(_xlpm.d, _xlpm.dates, _xlpm.titres),
    IF(_xlpm.r=0,"",_xlpm.r)
)</f>
        <v>#NAME?</v>
      </c>
      <c r="E191" t="e" vm="2">
        <f t="shared" ca="1" si="10"/>
        <v>#NAME?</v>
      </c>
      <c r="F191" t="str">
        <f>_xlfn.XLOOKUP('Fiche formation'!$C$8,SitesFormations[Site de formation principal],SitesFormations[Mail pour assiduité],"")</f>
        <v>cfa-ensuplr-um-fds@umontpellier.fr</v>
      </c>
      <c r="G191" t="s">
        <v>2019</v>
      </c>
      <c r="H191" t="e" vm="2">
        <f ca="1">_xlfn.TEXTJOIN(" ",TRUE,
'Fiche formation'!$C$18,
_xlfn.SWITCH('Fiche formation'!$C$18,"DNO","2A","DE AUDIO","3A",
_xlfn.SWITCH('Fiche formation'!$C$15,"DEUST","2A","DSCG","2A","MASTER","2A","BUT","3A","DCG","3A","LG","3A","LP","3A","INGE","3A",""))
)</f>
        <v>#NAME?</v>
      </c>
    </row>
    <row r="192" spans="1:8" x14ac:dyDescent="0.2">
      <c r="A192" s="1">
        <f t="shared" si="11"/>
        <v>46330</v>
      </c>
      <c r="B192" t="e" vm="2">
        <f t="shared" ca="1" si="8"/>
        <v>#NAME?</v>
      </c>
      <c r="C192" t="e" vm="2">
        <f t="shared" ca="1" si="9"/>
        <v>#NAME?</v>
      </c>
      <c r="D192" s="12" t="e" cm="1" vm="1">
        <f t="array" aca="1" ref="D192" ca="1">_xlfn.LET(
    _xlpm.d, A192,
    _xlpm.debut, DATE(2026,8,1),
    _xlpm.m, DATEDIF(_xlpm.debut, _xlpm.d, "m"),
    _xlpm.col, 1 + _xlpm.m*3,
    _xlpm.dates, INDEX('Calendrier 2026-2027'!$C$13:$BC$43,,_xlpm.col),
    _xlpm.titres, INDEX('Calendrier 2026-2027'!$D$13:$BD$43,,_xlpm.col),
    _xlpm.r, _xlfn.XLOOKUP(_xlpm.d, _xlpm.dates, _xlpm.titres),
    IF(_xlpm.r=0,"",_xlpm.r)
)</f>
        <v>#NAME?</v>
      </c>
      <c r="E192" t="e" vm="2">
        <f t="shared" ca="1" si="10"/>
        <v>#NAME?</v>
      </c>
      <c r="F192" t="str">
        <f>_xlfn.XLOOKUP('Fiche formation'!$C$8,SitesFormations[Site de formation principal],SitesFormations[Mail pour assiduité],"")</f>
        <v>cfa-ensuplr-um-fds@umontpellier.fr</v>
      </c>
      <c r="G192" t="s">
        <v>2019</v>
      </c>
      <c r="H192" t="e" vm="2">
        <f ca="1">_xlfn.TEXTJOIN(" ",TRUE,
'Fiche formation'!$C$18,
_xlfn.SWITCH('Fiche formation'!$C$18,"DNO","2A","DE AUDIO","3A",
_xlfn.SWITCH('Fiche formation'!$C$15,"DEUST","2A","DSCG","2A","MASTER","2A","BUT","3A","DCG","3A","LG","3A","LP","3A","INGE","3A",""))
)</f>
        <v>#NAME?</v>
      </c>
    </row>
    <row r="193" spans="1:8" x14ac:dyDescent="0.2">
      <c r="A193" s="1">
        <f t="shared" si="11"/>
        <v>46330</v>
      </c>
      <c r="B193" t="e" vm="2">
        <f t="shared" ca="1" si="8"/>
        <v>#NAME?</v>
      </c>
      <c r="C193" t="e" vm="2">
        <f t="shared" ca="1" si="9"/>
        <v>#NAME?</v>
      </c>
      <c r="D193" s="12" t="e" cm="1" vm="1">
        <f t="array" aca="1" ref="D193" ca="1">_xlfn.LET(
    _xlpm.d, A193,
    _xlpm.debut, DATE(2026,8,1),
    _xlpm.m, DATEDIF(_xlpm.debut, _xlpm.d, "m"),
    _xlpm.col, 1 + _xlpm.m*3,
    _xlpm.dates, INDEX('Calendrier 2026-2027'!$C$13:$BC$43,,_xlpm.col),
    _xlpm.titres, INDEX('Calendrier 2026-2027'!$D$13:$BD$43,,_xlpm.col),
    _xlpm.r, _xlfn.XLOOKUP(_xlpm.d, _xlpm.dates, _xlpm.titres),
    IF(_xlpm.r=0,"",_xlpm.r)
)</f>
        <v>#NAME?</v>
      </c>
      <c r="E193" t="e" vm="2">
        <f t="shared" ca="1" si="10"/>
        <v>#NAME?</v>
      </c>
      <c r="F193" t="str">
        <f>_xlfn.XLOOKUP('Fiche formation'!$C$8,SitesFormations[Site de formation principal],SitesFormations[Mail pour assiduité],"")</f>
        <v>cfa-ensuplr-um-fds@umontpellier.fr</v>
      </c>
      <c r="G193" t="s">
        <v>2019</v>
      </c>
      <c r="H193" t="e" vm="2">
        <f ca="1">_xlfn.TEXTJOIN(" ",TRUE,
'Fiche formation'!$C$18,
_xlfn.SWITCH('Fiche formation'!$C$18,"DNO","2A","DE AUDIO","3A",
_xlfn.SWITCH('Fiche formation'!$C$15,"DEUST","2A","DSCG","2A","MASTER","2A","BUT","3A","DCG","3A","LG","3A","LP","3A","INGE","3A",""))
)</f>
        <v>#NAME?</v>
      </c>
    </row>
    <row r="194" spans="1:8" x14ac:dyDescent="0.2">
      <c r="A194" s="1">
        <f t="shared" si="11"/>
        <v>46331</v>
      </c>
      <c r="B194" t="e" vm="2">
        <f t="shared" ca="1" si="8"/>
        <v>#NAME?</v>
      </c>
      <c r="C194" t="e" vm="2">
        <f t="shared" ca="1" si="9"/>
        <v>#NAME?</v>
      </c>
      <c r="D194" s="12" t="e" cm="1" vm="1">
        <f t="array" aca="1" ref="D194" ca="1">_xlfn.LET(
    _xlpm.d, A194,
    _xlpm.debut, DATE(2026,8,1),
    _xlpm.m, DATEDIF(_xlpm.debut, _xlpm.d, "m"),
    _xlpm.col, 1 + _xlpm.m*3,
    _xlpm.dates, INDEX('Calendrier 2026-2027'!$C$13:$BC$43,,_xlpm.col),
    _xlpm.titres, INDEX('Calendrier 2026-2027'!$D$13:$BD$43,,_xlpm.col),
    _xlpm.r, _xlfn.XLOOKUP(_xlpm.d, _xlpm.dates, _xlpm.titres),
    IF(_xlpm.r=0,"",_xlpm.r)
)</f>
        <v>#NAME?</v>
      </c>
      <c r="E194" t="e" vm="2">
        <f t="shared" ca="1" si="10"/>
        <v>#NAME?</v>
      </c>
      <c r="F194" t="str">
        <f>_xlfn.XLOOKUP('Fiche formation'!$C$8,SitesFormations[Site de formation principal],SitesFormations[Mail pour assiduité],"")</f>
        <v>cfa-ensuplr-um-fds@umontpellier.fr</v>
      </c>
      <c r="G194" t="s">
        <v>2019</v>
      </c>
      <c r="H194" t="e" vm="2">
        <f ca="1">_xlfn.TEXTJOIN(" ",TRUE,
'Fiche formation'!$C$18,
_xlfn.SWITCH('Fiche formation'!$C$18,"DNO","2A","DE AUDIO","3A",
_xlfn.SWITCH('Fiche formation'!$C$15,"DEUST","2A","DSCG","2A","MASTER","2A","BUT","3A","DCG","3A","LG","3A","LP","3A","INGE","3A",""))
)</f>
        <v>#NAME?</v>
      </c>
    </row>
    <row r="195" spans="1:8" x14ac:dyDescent="0.2">
      <c r="A195" s="1">
        <f t="shared" si="11"/>
        <v>46331</v>
      </c>
      <c r="B195" t="e" vm="2">
        <f t="shared" ref="B195:B258" ca="1" si="12">IF(D195="","",IF($A195=$A194,"14:00","08:00"))</f>
        <v>#NAME?</v>
      </c>
      <c r="C195" t="e" vm="2">
        <f t="shared" ref="C195:C258" ca="1" si="13">IF(D195="","",IF($A195=$A194,"17:00","12:00"))</f>
        <v>#NAME?</v>
      </c>
      <c r="D195" s="12" t="e" cm="1" vm="1">
        <f t="array" aca="1" ref="D195" ca="1">_xlfn.LET(
    _xlpm.d, A195,
    _xlpm.debut, DATE(2026,8,1),
    _xlpm.m, DATEDIF(_xlpm.debut, _xlpm.d, "m"),
    _xlpm.col, 1 + _xlpm.m*3,
    _xlpm.dates, INDEX('Calendrier 2026-2027'!$C$13:$BC$43,,_xlpm.col),
    _xlpm.titres, INDEX('Calendrier 2026-2027'!$D$13:$BD$43,,_xlpm.col),
    _xlpm.r, _xlfn.XLOOKUP(_xlpm.d, _xlpm.dates, _xlpm.titres),
    IF(_xlpm.r=0,"",_xlpm.r)
)</f>
        <v>#NAME?</v>
      </c>
      <c r="E195" t="e" vm="2">
        <f t="shared" ref="E195:E258" ca="1" si="14">IF(D195="","",IF(OR(D195="Entreprise",D195="Révisions (Etp)"),0,1))</f>
        <v>#NAME?</v>
      </c>
      <c r="F195" t="str">
        <f>_xlfn.XLOOKUP('Fiche formation'!$C$8,SitesFormations[Site de formation principal],SitesFormations[Mail pour assiduité],"")</f>
        <v>cfa-ensuplr-um-fds@umontpellier.fr</v>
      </c>
      <c r="G195" t="s">
        <v>2019</v>
      </c>
      <c r="H195" t="e" vm="2">
        <f ca="1">_xlfn.TEXTJOIN(" ",TRUE,
'Fiche formation'!$C$18,
_xlfn.SWITCH('Fiche formation'!$C$18,"DNO","2A","DE AUDIO","3A",
_xlfn.SWITCH('Fiche formation'!$C$15,"DEUST","2A","DSCG","2A","MASTER","2A","BUT","3A","DCG","3A","LG","3A","LP","3A","INGE","3A",""))
)</f>
        <v>#NAME?</v>
      </c>
    </row>
    <row r="196" spans="1:8" x14ac:dyDescent="0.2">
      <c r="A196" s="1">
        <f t="shared" ref="A196:A259" si="15">IF(A195=A194,A195+1,A195)</f>
        <v>46332</v>
      </c>
      <c r="B196" t="e" vm="2">
        <f t="shared" ca="1" si="12"/>
        <v>#NAME?</v>
      </c>
      <c r="C196" t="e" vm="2">
        <f t="shared" ca="1" si="13"/>
        <v>#NAME?</v>
      </c>
      <c r="D196" s="12" t="e" cm="1" vm="1">
        <f t="array" aca="1" ref="D196" ca="1">_xlfn.LET(
    _xlpm.d, A196,
    _xlpm.debut, DATE(2026,8,1),
    _xlpm.m, DATEDIF(_xlpm.debut, _xlpm.d, "m"),
    _xlpm.col, 1 + _xlpm.m*3,
    _xlpm.dates, INDEX('Calendrier 2026-2027'!$C$13:$BC$43,,_xlpm.col),
    _xlpm.titres, INDEX('Calendrier 2026-2027'!$D$13:$BD$43,,_xlpm.col),
    _xlpm.r, _xlfn.XLOOKUP(_xlpm.d, _xlpm.dates, _xlpm.titres),
    IF(_xlpm.r=0,"",_xlpm.r)
)</f>
        <v>#NAME?</v>
      </c>
      <c r="E196" t="e" vm="2">
        <f t="shared" ca="1" si="14"/>
        <v>#NAME?</v>
      </c>
      <c r="F196" t="str">
        <f>_xlfn.XLOOKUP('Fiche formation'!$C$8,SitesFormations[Site de formation principal],SitesFormations[Mail pour assiduité],"")</f>
        <v>cfa-ensuplr-um-fds@umontpellier.fr</v>
      </c>
      <c r="G196" t="s">
        <v>2019</v>
      </c>
      <c r="H196" t="e" vm="2">
        <f ca="1">_xlfn.TEXTJOIN(" ",TRUE,
'Fiche formation'!$C$18,
_xlfn.SWITCH('Fiche formation'!$C$18,"DNO","2A","DE AUDIO","3A",
_xlfn.SWITCH('Fiche formation'!$C$15,"DEUST","2A","DSCG","2A","MASTER","2A","BUT","3A","DCG","3A","LG","3A","LP","3A","INGE","3A",""))
)</f>
        <v>#NAME?</v>
      </c>
    </row>
    <row r="197" spans="1:8" x14ac:dyDescent="0.2">
      <c r="A197" s="1">
        <f t="shared" si="15"/>
        <v>46332</v>
      </c>
      <c r="B197" t="e" vm="2">
        <f t="shared" ca="1" si="12"/>
        <v>#NAME?</v>
      </c>
      <c r="C197" t="e" vm="2">
        <f t="shared" ca="1" si="13"/>
        <v>#NAME?</v>
      </c>
      <c r="D197" s="12" t="e" cm="1" vm="1">
        <f t="array" aca="1" ref="D197" ca="1">_xlfn.LET(
    _xlpm.d, A197,
    _xlpm.debut, DATE(2026,8,1),
    _xlpm.m, DATEDIF(_xlpm.debut, _xlpm.d, "m"),
    _xlpm.col, 1 + _xlpm.m*3,
    _xlpm.dates, INDEX('Calendrier 2026-2027'!$C$13:$BC$43,,_xlpm.col),
    _xlpm.titres, INDEX('Calendrier 2026-2027'!$D$13:$BD$43,,_xlpm.col),
    _xlpm.r, _xlfn.XLOOKUP(_xlpm.d, _xlpm.dates, _xlpm.titres),
    IF(_xlpm.r=0,"",_xlpm.r)
)</f>
        <v>#NAME?</v>
      </c>
      <c r="E197" t="e" vm="2">
        <f t="shared" ca="1" si="14"/>
        <v>#NAME?</v>
      </c>
      <c r="F197" t="str">
        <f>_xlfn.XLOOKUP('Fiche formation'!$C$8,SitesFormations[Site de formation principal],SitesFormations[Mail pour assiduité],"")</f>
        <v>cfa-ensuplr-um-fds@umontpellier.fr</v>
      </c>
      <c r="G197" t="s">
        <v>2019</v>
      </c>
      <c r="H197" t="e" vm="2">
        <f ca="1">_xlfn.TEXTJOIN(" ",TRUE,
'Fiche formation'!$C$18,
_xlfn.SWITCH('Fiche formation'!$C$18,"DNO","2A","DE AUDIO","3A",
_xlfn.SWITCH('Fiche formation'!$C$15,"DEUST","2A","DSCG","2A","MASTER","2A","BUT","3A","DCG","3A","LG","3A","LP","3A","INGE","3A",""))
)</f>
        <v>#NAME?</v>
      </c>
    </row>
    <row r="198" spans="1:8" x14ac:dyDescent="0.2">
      <c r="A198" s="1">
        <f t="shared" si="15"/>
        <v>46333</v>
      </c>
      <c r="B198" t="e" vm="2">
        <f t="shared" ca="1" si="12"/>
        <v>#NAME?</v>
      </c>
      <c r="C198" t="e" vm="2">
        <f t="shared" ca="1" si="13"/>
        <v>#NAME?</v>
      </c>
      <c r="D198" s="12" t="e" cm="1" vm="1">
        <f t="array" aca="1" ref="D198" ca="1">_xlfn.LET(
    _xlpm.d, A198,
    _xlpm.debut, DATE(2026,8,1),
    _xlpm.m, DATEDIF(_xlpm.debut, _xlpm.d, "m"),
    _xlpm.col, 1 + _xlpm.m*3,
    _xlpm.dates, INDEX('Calendrier 2026-2027'!$C$13:$BC$43,,_xlpm.col),
    _xlpm.titres, INDEX('Calendrier 2026-2027'!$D$13:$BD$43,,_xlpm.col),
    _xlpm.r, _xlfn.XLOOKUP(_xlpm.d, _xlpm.dates, _xlpm.titres),
    IF(_xlpm.r=0,"",_xlpm.r)
)</f>
        <v>#NAME?</v>
      </c>
      <c r="E198" t="e" vm="2">
        <f t="shared" ca="1" si="14"/>
        <v>#NAME?</v>
      </c>
      <c r="F198" t="str">
        <f>_xlfn.XLOOKUP('Fiche formation'!$C$8,SitesFormations[Site de formation principal],SitesFormations[Mail pour assiduité],"")</f>
        <v>cfa-ensuplr-um-fds@umontpellier.fr</v>
      </c>
      <c r="G198" t="s">
        <v>2019</v>
      </c>
      <c r="H198" t="e" vm="2">
        <f ca="1">_xlfn.TEXTJOIN(" ",TRUE,
'Fiche formation'!$C$18,
_xlfn.SWITCH('Fiche formation'!$C$18,"DNO","2A","DE AUDIO","3A",
_xlfn.SWITCH('Fiche formation'!$C$15,"DEUST","2A","DSCG","2A","MASTER","2A","BUT","3A","DCG","3A","LG","3A","LP","3A","INGE","3A",""))
)</f>
        <v>#NAME?</v>
      </c>
    </row>
    <row r="199" spans="1:8" x14ac:dyDescent="0.2">
      <c r="A199" s="1">
        <f t="shared" si="15"/>
        <v>46333</v>
      </c>
      <c r="B199" t="e" vm="2">
        <f t="shared" ca="1" si="12"/>
        <v>#NAME?</v>
      </c>
      <c r="C199" t="e" vm="2">
        <f t="shared" ca="1" si="13"/>
        <v>#NAME?</v>
      </c>
      <c r="D199" s="12" t="e" cm="1" vm="1">
        <f t="array" aca="1" ref="D199" ca="1">_xlfn.LET(
    _xlpm.d, A199,
    _xlpm.debut, DATE(2026,8,1),
    _xlpm.m, DATEDIF(_xlpm.debut, _xlpm.d, "m"),
    _xlpm.col, 1 + _xlpm.m*3,
    _xlpm.dates, INDEX('Calendrier 2026-2027'!$C$13:$BC$43,,_xlpm.col),
    _xlpm.titres, INDEX('Calendrier 2026-2027'!$D$13:$BD$43,,_xlpm.col),
    _xlpm.r, _xlfn.XLOOKUP(_xlpm.d, _xlpm.dates, _xlpm.titres),
    IF(_xlpm.r=0,"",_xlpm.r)
)</f>
        <v>#NAME?</v>
      </c>
      <c r="E199" t="e" vm="2">
        <f t="shared" ca="1" si="14"/>
        <v>#NAME?</v>
      </c>
      <c r="F199" t="str">
        <f>_xlfn.XLOOKUP('Fiche formation'!$C$8,SitesFormations[Site de formation principal],SitesFormations[Mail pour assiduité],"")</f>
        <v>cfa-ensuplr-um-fds@umontpellier.fr</v>
      </c>
      <c r="G199" t="s">
        <v>2019</v>
      </c>
      <c r="H199" t="e" vm="2">
        <f ca="1">_xlfn.TEXTJOIN(" ",TRUE,
'Fiche formation'!$C$18,
_xlfn.SWITCH('Fiche formation'!$C$18,"DNO","2A","DE AUDIO","3A",
_xlfn.SWITCH('Fiche formation'!$C$15,"DEUST","2A","DSCG","2A","MASTER","2A","BUT","3A","DCG","3A","LG","3A","LP","3A","INGE","3A",""))
)</f>
        <v>#NAME?</v>
      </c>
    </row>
    <row r="200" spans="1:8" x14ac:dyDescent="0.2">
      <c r="A200" s="1">
        <f t="shared" si="15"/>
        <v>46334</v>
      </c>
      <c r="B200" t="e" vm="2">
        <f t="shared" ca="1" si="12"/>
        <v>#NAME?</v>
      </c>
      <c r="C200" t="e" vm="2">
        <f t="shared" ca="1" si="13"/>
        <v>#NAME?</v>
      </c>
      <c r="D200" s="12" t="e" cm="1" vm="1">
        <f t="array" aca="1" ref="D200" ca="1">_xlfn.LET(
    _xlpm.d, A200,
    _xlpm.debut, DATE(2026,8,1),
    _xlpm.m, DATEDIF(_xlpm.debut, _xlpm.d, "m"),
    _xlpm.col, 1 + _xlpm.m*3,
    _xlpm.dates, INDEX('Calendrier 2026-2027'!$C$13:$BC$43,,_xlpm.col),
    _xlpm.titres, INDEX('Calendrier 2026-2027'!$D$13:$BD$43,,_xlpm.col),
    _xlpm.r, _xlfn.XLOOKUP(_xlpm.d, _xlpm.dates, _xlpm.titres),
    IF(_xlpm.r=0,"",_xlpm.r)
)</f>
        <v>#NAME?</v>
      </c>
      <c r="E200" t="e" vm="2">
        <f t="shared" ca="1" si="14"/>
        <v>#NAME?</v>
      </c>
      <c r="F200" t="str">
        <f>_xlfn.XLOOKUP('Fiche formation'!$C$8,SitesFormations[Site de formation principal],SitesFormations[Mail pour assiduité],"")</f>
        <v>cfa-ensuplr-um-fds@umontpellier.fr</v>
      </c>
      <c r="G200" t="s">
        <v>2019</v>
      </c>
      <c r="H200" t="e" vm="2">
        <f ca="1">_xlfn.TEXTJOIN(" ",TRUE,
'Fiche formation'!$C$18,
_xlfn.SWITCH('Fiche formation'!$C$18,"DNO","2A","DE AUDIO","3A",
_xlfn.SWITCH('Fiche formation'!$C$15,"DEUST","2A","DSCG","2A","MASTER","2A","BUT","3A","DCG","3A","LG","3A","LP","3A","INGE","3A",""))
)</f>
        <v>#NAME?</v>
      </c>
    </row>
    <row r="201" spans="1:8" x14ac:dyDescent="0.2">
      <c r="A201" s="1">
        <f t="shared" si="15"/>
        <v>46334</v>
      </c>
      <c r="B201" t="e" vm="2">
        <f t="shared" ca="1" si="12"/>
        <v>#NAME?</v>
      </c>
      <c r="C201" t="e" vm="2">
        <f t="shared" ca="1" si="13"/>
        <v>#NAME?</v>
      </c>
      <c r="D201" s="12" t="e" cm="1" vm="1">
        <f t="array" aca="1" ref="D201" ca="1">_xlfn.LET(
    _xlpm.d, A201,
    _xlpm.debut, DATE(2026,8,1),
    _xlpm.m, DATEDIF(_xlpm.debut, _xlpm.d, "m"),
    _xlpm.col, 1 + _xlpm.m*3,
    _xlpm.dates, INDEX('Calendrier 2026-2027'!$C$13:$BC$43,,_xlpm.col),
    _xlpm.titres, INDEX('Calendrier 2026-2027'!$D$13:$BD$43,,_xlpm.col),
    _xlpm.r, _xlfn.XLOOKUP(_xlpm.d, _xlpm.dates, _xlpm.titres),
    IF(_xlpm.r=0,"",_xlpm.r)
)</f>
        <v>#NAME?</v>
      </c>
      <c r="E201" t="e" vm="2">
        <f t="shared" ca="1" si="14"/>
        <v>#NAME?</v>
      </c>
      <c r="F201" t="str">
        <f>_xlfn.XLOOKUP('Fiche formation'!$C$8,SitesFormations[Site de formation principal],SitesFormations[Mail pour assiduité],"")</f>
        <v>cfa-ensuplr-um-fds@umontpellier.fr</v>
      </c>
      <c r="G201" t="s">
        <v>2019</v>
      </c>
      <c r="H201" t="e" vm="2">
        <f ca="1">_xlfn.TEXTJOIN(" ",TRUE,
'Fiche formation'!$C$18,
_xlfn.SWITCH('Fiche formation'!$C$18,"DNO","2A","DE AUDIO","3A",
_xlfn.SWITCH('Fiche formation'!$C$15,"DEUST","2A","DSCG","2A","MASTER","2A","BUT","3A","DCG","3A","LG","3A","LP","3A","INGE","3A",""))
)</f>
        <v>#NAME?</v>
      </c>
    </row>
    <row r="202" spans="1:8" x14ac:dyDescent="0.2">
      <c r="A202" s="1">
        <f t="shared" si="15"/>
        <v>46335</v>
      </c>
      <c r="B202" t="e" vm="2">
        <f t="shared" ca="1" si="12"/>
        <v>#NAME?</v>
      </c>
      <c r="C202" t="e" vm="2">
        <f t="shared" ca="1" si="13"/>
        <v>#NAME?</v>
      </c>
      <c r="D202" s="12" t="e" cm="1" vm="1">
        <f t="array" aca="1" ref="D202" ca="1">_xlfn.LET(
    _xlpm.d, A202,
    _xlpm.debut, DATE(2026,8,1),
    _xlpm.m, DATEDIF(_xlpm.debut, _xlpm.d, "m"),
    _xlpm.col, 1 + _xlpm.m*3,
    _xlpm.dates, INDEX('Calendrier 2026-2027'!$C$13:$BC$43,,_xlpm.col),
    _xlpm.titres, INDEX('Calendrier 2026-2027'!$D$13:$BD$43,,_xlpm.col),
    _xlpm.r, _xlfn.XLOOKUP(_xlpm.d, _xlpm.dates, _xlpm.titres),
    IF(_xlpm.r=0,"",_xlpm.r)
)</f>
        <v>#NAME?</v>
      </c>
      <c r="E202" t="e" vm="2">
        <f t="shared" ca="1" si="14"/>
        <v>#NAME?</v>
      </c>
      <c r="F202" t="str">
        <f>_xlfn.XLOOKUP('Fiche formation'!$C$8,SitesFormations[Site de formation principal],SitesFormations[Mail pour assiduité],"")</f>
        <v>cfa-ensuplr-um-fds@umontpellier.fr</v>
      </c>
      <c r="G202" t="s">
        <v>2019</v>
      </c>
      <c r="H202" t="e" vm="2">
        <f ca="1">_xlfn.TEXTJOIN(" ",TRUE,
'Fiche formation'!$C$18,
_xlfn.SWITCH('Fiche formation'!$C$18,"DNO","2A","DE AUDIO","3A",
_xlfn.SWITCH('Fiche formation'!$C$15,"DEUST","2A","DSCG","2A","MASTER","2A","BUT","3A","DCG","3A","LG","3A","LP","3A","INGE","3A",""))
)</f>
        <v>#NAME?</v>
      </c>
    </row>
    <row r="203" spans="1:8" x14ac:dyDescent="0.2">
      <c r="A203" s="1">
        <f t="shared" si="15"/>
        <v>46335</v>
      </c>
      <c r="B203" t="e" vm="2">
        <f t="shared" ca="1" si="12"/>
        <v>#NAME?</v>
      </c>
      <c r="C203" t="e" vm="2">
        <f t="shared" ca="1" si="13"/>
        <v>#NAME?</v>
      </c>
      <c r="D203" s="12" t="e" cm="1" vm="1">
        <f t="array" aca="1" ref="D203" ca="1">_xlfn.LET(
    _xlpm.d, A203,
    _xlpm.debut, DATE(2026,8,1),
    _xlpm.m, DATEDIF(_xlpm.debut, _xlpm.d, "m"),
    _xlpm.col, 1 + _xlpm.m*3,
    _xlpm.dates, INDEX('Calendrier 2026-2027'!$C$13:$BC$43,,_xlpm.col),
    _xlpm.titres, INDEX('Calendrier 2026-2027'!$D$13:$BD$43,,_xlpm.col),
    _xlpm.r, _xlfn.XLOOKUP(_xlpm.d, _xlpm.dates, _xlpm.titres),
    IF(_xlpm.r=0,"",_xlpm.r)
)</f>
        <v>#NAME?</v>
      </c>
      <c r="E203" t="e" vm="2">
        <f t="shared" ca="1" si="14"/>
        <v>#NAME?</v>
      </c>
      <c r="F203" t="str">
        <f>_xlfn.XLOOKUP('Fiche formation'!$C$8,SitesFormations[Site de formation principal],SitesFormations[Mail pour assiduité],"")</f>
        <v>cfa-ensuplr-um-fds@umontpellier.fr</v>
      </c>
      <c r="G203" t="s">
        <v>2019</v>
      </c>
      <c r="H203" t="e" vm="2">
        <f ca="1">_xlfn.TEXTJOIN(" ",TRUE,
'Fiche formation'!$C$18,
_xlfn.SWITCH('Fiche formation'!$C$18,"DNO","2A","DE AUDIO","3A",
_xlfn.SWITCH('Fiche formation'!$C$15,"DEUST","2A","DSCG","2A","MASTER","2A","BUT","3A","DCG","3A","LG","3A","LP","3A","INGE","3A",""))
)</f>
        <v>#NAME?</v>
      </c>
    </row>
    <row r="204" spans="1:8" x14ac:dyDescent="0.2">
      <c r="A204" s="1">
        <f t="shared" si="15"/>
        <v>46336</v>
      </c>
      <c r="B204" t="e" vm="2">
        <f t="shared" ca="1" si="12"/>
        <v>#NAME?</v>
      </c>
      <c r="C204" t="e" vm="2">
        <f t="shared" ca="1" si="13"/>
        <v>#NAME?</v>
      </c>
      <c r="D204" s="12" t="e" cm="1" vm="1">
        <f t="array" aca="1" ref="D204" ca="1">_xlfn.LET(
    _xlpm.d, A204,
    _xlpm.debut, DATE(2026,8,1),
    _xlpm.m, DATEDIF(_xlpm.debut, _xlpm.d, "m"),
    _xlpm.col, 1 + _xlpm.m*3,
    _xlpm.dates, INDEX('Calendrier 2026-2027'!$C$13:$BC$43,,_xlpm.col),
    _xlpm.titres, INDEX('Calendrier 2026-2027'!$D$13:$BD$43,,_xlpm.col),
    _xlpm.r, _xlfn.XLOOKUP(_xlpm.d, _xlpm.dates, _xlpm.titres),
    IF(_xlpm.r=0,"",_xlpm.r)
)</f>
        <v>#NAME?</v>
      </c>
      <c r="E204" t="e" vm="2">
        <f t="shared" ca="1" si="14"/>
        <v>#NAME?</v>
      </c>
      <c r="F204" t="str">
        <f>_xlfn.XLOOKUP('Fiche formation'!$C$8,SitesFormations[Site de formation principal],SitesFormations[Mail pour assiduité],"")</f>
        <v>cfa-ensuplr-um-fds@umontpellier.fr</v>
      </c>
      <c r="G204" t="s">
        <v>2019</v>
      </c>
      <c r="H204" t="e" vm="2">
        <f ca="1">_xlfn.TEXTJOIN(" ",TRUE,
'Fiche formation'!$C$18,
_xlfn.SWITCH('Fiche formation'!$C$18,"DNO","2A","DE AUDIO","3A",
_xlfn.SWITCH('Fiche formation'!$C$15,"DEUST","2A","DSCG","2A","MASTER","2A","BUT","3A","DCG","3A","LG","3A","LP","3A","INGE","3A",""))
)</f>
        <v>#NAME?</v>
      </c>
    </row>
    <row r="205" spans="1:8" x14ac:dyDescent="0.2">
      <c r="A205" s="1">
        <f t="shared" si="15"/>
        <v>46336</v>
      </c>
      <c r="B205" t="e" vm="2">
        <f t="shared" ca="1" si="12"/>
        <v>#NAME?</v>
      </c>
      <c r="C205" t="e" vm="2">
        <f t="shared" ca="1" si="13"/>
        <v>#NAME?</v>
      </c>
      <c r="D205" s="12" t="e" cm="1" vm="1">
        <f t="array" aca="1" ref="D205" ca="1">_xlfn.LET(
    _xlpm.d, A205,
    _xlpm.debut, DATE(2026,8,1),
    _xlpm.m, DATEDIF(_xlpm.debut, _xlpm.d, "m"),
    _xlpm.col, 1 + _xlpm.m*3,
    _xlpm.dates, INDEX('Calendrier 2026-2027'!$C$13:$BC$43,,_xlpm.col),
    _xlpm.titres, INDEX('Calendrier 2026-2027'!$D$13:$BD$43,,_xlpm.col),
    _xlpm.r, _xlfn.XLOOKUP(_xlpm.d, _xlpm.dates, _xlpm.titres),
    IF(_xlpm.r=0,"",_xlpm.r)
)</f>
        <v>#NAME?</v>
      </c>
      <c r="E205" t="e" vm="2">
        <f t="shared" ca="1" si="14"/>
        <v>#NAME?</v>
      </c>
      <c r="F205" t="str">
        <f>_xlfn.XLOOKUP('Fiche formation'!$C$8,SitesFormations[Site de formation principal],SitesFormations[Mail pour assiduité],"")</f>
        <v>cfa-ensuplr-um-fds@umontpellier.fr</v>
      </c>
      <c r="G205" t="s">
        <v>2019</v>
      </c>
      <c r="H205" t="e" vm="2">
        <f ca="1">_xlfn.TEXTJOIN(" ",TRUE,
'Fiche formation'!$C$18,
_xlfn.SWITCH('Fiche formation'!$C$18,"DNO","2A","DE AUDIO","3A",
_xlfn.SWITCH('Fiche formation'!$C$15,"DEUST","2A","DSCG","2A","MASTER","2A","BUT","3A","DCG","3A","LG","3A","LP","3A","INGE","3A",""))
)</f>
        <v>#NAME?</v>
      </c>
    </row>
    <row r="206" spans="1:8" x14ac:dyDescent="0.2">
      <c r="A206" s="1">
        <f t="shared" si="15"/>
        <v>46337</v>
      </c>
      <c r="B206" t="e" vm="2">
        <f t="shared" ca="1" si="12"/>
        <v>#NAME?</v>
      </c>
      <c r="C206" t="e" vm="2">
        <f t="shared" ca="1" si="13"/>
        <v>#NAME?</v>
      </c>
      <c r="D206" s="12" t="e" cm="1" vm="1">
        <f t="array" aca="1" ref="D206" ca="1">_xlfn.LET(
    _xlpm.d, A206,
    _xlpm.debut, DATE(2026,8,1),
    _xlpm.m, DATEDIF(_xlpm.debut, _xlpm.d, "m"),
    _xlpm.col, 1 + _xlpm.m*3,
    _xlpm.dates, INDEX('Calendrier 2026-2027'!$C$13:$BC$43,,_xlpm.col),
    _xlpm.titres, INDEX('Calendrier 2026-2027'!$D$13:$BD$43,,_xlpm.col),
    _xlpm.r, _xlfn.XLOOKUP(_xlpm.d, _xlpm.dates, _xlpm.titres),
    IF(_xlpm.r=0,"",_xlpm.r)
)</f>
        <v>#NAME?</v>
      </c>
      <c r="E206" t="e" vm="2">
        <f t="shared" ca="1" si="14"/>
        <v>#NAME?</v>
      </c>
      <c r="F206" t="str">
        <f>_xlfn.XLOOKUP('Fiche formation'!$C$8,SitesFormations[Site de formation principal],SitesFormations[Mail pour assiduité],"")</f>
        <v>cfa-ensuplr-um-fds@umontpellier.fr</v>
      </c>
      <c r="G206" t="s">
        <v>2019</v>
      </c>
      <c r="H206" t="e" vm="2">
        <f ca="1">_xlfn.TEXTJOIN(" ",TRUE,
'Fiche formation'!$C$18,
_xlfn.SWITCH('Fiche formation'!$C$18,"DNO","2A","DE AUDIO","3A",
_xlfn.SWITCH('Fiche formation'!$C$15,"DEUST","2A","DSCG","2A","MASTER","2A","BUT","3A","DCG","3A","LG","3A","LP","3A","INGE","3A",""))
)</f>
        <v>#NAME?</v>
      </c>
    </row>
    <row r="207" spans="1:8" x14ac:dyDescent="0.2">
      <c r="A207" s="1">
        <f t="shared" si="15"/>
        <v>46337</v>
      </c>
      <c r="B207" t="e" vm="2">
        <f t="shared" ca="1" si="12"/>
        <v>#NAME?</v>
      </c>
      <c r="C207" t="e" vm="2">
        <f t="shared" ca="1" si="13"/>
        <v>#NAME?</v>
      </c>
      <c r="D207" s="12" t="e" cm="1" vm="1">
        <f t="array" aca="1" ref="D207" ca="1">_xlfn.LET(
    _xlpm.d, A207,
    _xlpm.debut, DATE(2026,8,1),
    _xlpm.m, DATEDIF(_xlpm.debut, _xlpm.d, "m"),
    _xlpm.col, 1 + _xlpm.m*3,
    _xlpm.dates, INDEX('Calendrier 2026-2027'!$C$13:$BC$43,,_xlpm.col),
    _xlpm.titres, INDEX('Calendrier 2026-2027'!$D$13:$BD$43,,_xlpm.col),
    _xlpm.r, _xlfn.XLOOKUP(_xlpm.d, _xlpm.dates, _xlpm.titres),
    IF(_xlpm.r=0,"",_xlpm.r)
)</f>
        <v>#NAME?</v>
      </c>
      <c r="E207" t="e" vm="2">
        <f t="shared" ca="1" si="14"/>
        <v>#NAME?</v>
      </c>
      <c r="F207" t="str">
        <f>_xlfn.XLOOKUP('Fiche formation'!$C$8,SitesFormations[Site de formation principal],SitesFormations[Mail pour assiduité],"")</f>
        <v>cfa-ensuplr-um-fds@umontpellier.fr</v>
      </c>
      <c r="G207" t="s">
        <v>2019</v>
      </c>
      <c r="H207" t="e" vm="2">
        <f ca="1">_xlfn.TEXTJOIN(" ",TRUE,
'Fiche formation'!$C$18,
_xlfn.SWITCH('Fiche formation'!$C$18,"DNO","2A","DE AUDIO","3A",
_xlfn.SWITCH('Fiche formation'!$C$15,"DEUST","2A","DSCG","2A","MASTER","2A","BUT","3A","DCG","3A","LG","3A","LP","3A","INGE","3A",""))
)</f>
        <v>#NAME?</v>
      </c>
    </row>
    <row r="208" spans="1:8" x14ac:dyDescent="0.2">
      <c r="A208" s="1">
        <f t="shared" si="15"/>
        <v>46338</v>
      </c>
      <c r="B208" t="e" vm="2">
        <f t="shared" ca="1" si="12"/>
        <v>#NAME?</v>
      </c>
      <c r="C208" t="e" vm="2">
        <f t="shared" ca="1" si="13"/>
        <v>#NAME?</v>
      </c>
      <c r="D208" s="12" t="e" cm="1" vm="1">
        <f t="array" aca="1" ref="D208" ca="1">_xlfn.LET(
    _xlpm.d, A208,
    _xlpm.debut, DATE(2026,8,1),
    _xlpm.m, DATEDIF(_xlpm.debut, _xlpm.d, "m"),
    _xlpm.col, 1 + _xlpm.m*3,
    _xlpm.dates, INDEX('Calendrier 2026-2027'!$C$13:$BC$43,,_xlpm.col),
    _xlpm.titres, INDEX('Calendrier 2026-2027'!$D$13:$BD$43,,_xlpm.col),
    _xlpm.r, _xlfn.XLOOKUP(_xlpm.d, _xlpm.dates, _xlpm.titres),
    IF(_xlpm.r=0,"",_xlpm.r)
)</f>
        <v>#NAME?</v>
      </c>
      <c r="E208" t="e" vm="2">
        <f t="shared" ca="1" si="14"/>
        <v>#NAME?</v>
      </c>
      <c r="F208" t="str">
        <f>_xlfn.XLOOKUP('Fiche formation'!$C$8,SitesFormations[Site de formation principal],SitesFormations[Mail pour assiduité],"")</f>
        <v>cfa-ensuplr-um-fds@umontpellier.fr</v>
      </c>
      <c r="G208" t="s">
        <v>2019</v>
      </c>
      <c r="H208" t="e" vm="2">
        <f ca="1">_xlfn.TEXTJOIN(" ",TRUE,
'Fiche formation'!$C$18,
_xlfn.SWITCH('Fiche formation'!$C$18,"DNO","2A","DE AUDIO","3A",
_xlfn.SWITCH('Fiche formation'!$C$15,"DEUST","2A","DSCG","2A","MASTER","2A","BUT","3A","DCG","3A","LG","3A","LP","3A","INGE","3A",""))
)</f>
        <v>#NAME?</v>
      </c>
    </row>
    <row r="209" spans="1:8" x14ac:dyDescent="0.2">
      <c r="A209" s="1">
        <f t="shared" si="15"/>
        <v>46338</v>
      </c>
      <c r="B209" t="e" vm="2">
        <f t="shared" ca="1" si="12"/>
        <v>#NAME?</v>
      </c>
      <c r="C209" t="e" vm="2">
        <f t="shared" ca="1" si="13"/>
        <v>#NAME?</v>
      </c>
      <c r="D209" s="12" t="e" cm="1" vm="1">
        <f t="array" aca="1" ref="D209" ca="1">_xlfn.LET(
    _xlpm.d, A209,
    _xlpm.debut, DATE(2026,8,1),
    _xlpm.m, DATEDIF(_xlpm.debut, _xlpm.d, "m"),
    _xlpm.col, 1 + _xlpm.m*3,
    _xlpm.dates, INDEX('Calendrier 2026-2027'!$C$13:$BC$43,,_xlpm.col),
    _xlpm.titres, INDEX('Calendrier 2026-2027'!$D$13:$BD$43,,_xlpm.col),
    _xlpm.r, _xlfn.XLOOKUP(_xlpm.d, _xlpm.dates, _xlpm.titres),
    IF(_xlpm.r=0,"",_xlpm.r)
)</f>
        <v>#NAME?</v>
      </c>
      <c r="E209" t="e" vm="2">
        <f t="shared" ca="1" si="14"/>
        <v>#NAME?</v>
      </c>
      <c r="F209" t="str">
        <f>_xlfn.XLOOKUP('Fiche formation'!$C$8,SitesFormations[Site de formation principal],SitesFormations[Mail pour assiduité],"")</f>
        <v>cfa-ensuplr-um-fds@umontpellier.fr</v>
      </c>
      <c r="G209" t="s">
        <v>2019</v>
      </c>
      <c r="H209" t="e" vm="2">
        <f ca="1">_xlfn.TEXTJOIN(" ",TRUE,
'Fiche formation'!$C$18,
_xlfn.SWITCH('Fiche formation'!$C$18,"DNO","2A","DE AUDIO","3A",
_xlfn.SWITCH('Fiche formation'!$C$15,"DEUST","2A","DSCG","2A","MASTER","2A","BUT","3A","DCG","3A","LG","3A","LP","3A","INGE","3A",""))
)</f>
        <v>#NAME?</v>
      </c>
    </row>
    <row r="210" spans="1:8" x14ac:dyDescent="0.2">
      <c r="A210" s="1">
        <f t="shared" si="15"/>
        <v>46339</v>
      </c>
      <c r="B210" t="e" vm="2">
        <f t="shared" ca="1" si="12"/>
        <v>#NAME?</v>
      </c>
      <c r="C210" t="e" vm="2">
        <f t="shared" ca="1" si="13"/>
        <v>#NAME?</v>
      </c>
      <c r="D210" s="12" t="e" cm="1" vm="1">
        <f t="array" aca="1" ref="D210" ca="1">_xlfn.LET(
    _xlpm.d, A210,
    _xlpm.debut, DATE(2026,8,1),
    _xlpm.m, DATEDIF(_xlpm.debut, _xlpm.d, "m"),
    _xlpm.col, 1 + _xlpm.m*3,
    _xlpm.dates, INDEX('Calendrier 2026-2027'!$C$13:$BC$43,,_xlpm.col),
    _xlpm.titres, INDEX('Calendrier 2026-2027'!$D$13:$BD$43,,_xlpm.col),
    _xlpm.r, _xlfn.XLOOKUP(_xlpm.d, _xlpm.dates, _xlpm.titres),
    IF(_xlpm.r=0,"",_xlpm.r)
)</f>
        <v>#NAME?</v>
      </c>
      <c r="E210" t="e" vm="2">
        <f t="shared" ca="1" si="14"/>
        <v>#NAME?</v>
      </c>
      <c r="F210" t="str">
        <f>_xlfn.XLOOKUP('Fiche formation'!$C$8,SitesFormations[Site de formation principal],SitesFormations[Mail pour assiduité],"")</f>
        <v>cfa-ensuplr-um-fds@umontpellier.fr</v>
      </c>
      <c r="G210" t="s">
        <v>2019</v>
      </c>
      <c r="H210" t="e" vm="2">
        <f ca="1">_xlfn.TEXTJOIN(" ",TRUE,
'Fiche formation'!$C$18,
_xlfn.SWITCH('Fiche formation'!$C$18,"DNO","2A","DE AUDIO","3A",
_xlfn.SWITCH('Fiche formation'!$C$15,"DEUST","2A","DSCG","2A","MASTER","2A","BUT","3A","DCG","3A","LG","3A","LP","3A","INGE","3A",""))
)</f>
        <v>#NAME?</v>
      </c>
    </row>
    <row r="211" spans="1:8" x14ac:dyDescent="0.2">
      <c r="A211" s="1">
        <f t="shared" si="15"/>
        <v>46339</v>
      </c>
      <c r="B211" t="e" vm="2">
        <f t="shared" ca="1" si="12"/>
        <v>#NAME?</v>
      </c>
      <c r="C211" t="e" vm="2">
        <f t="shared" ca="1" si="13"/>
        <v>#NAME?</v>
      </c>
      <c r="D211" s="12" t="e" cm="1" vm="1">
        <f t="array" aca="1" ref="D211" ca="1">_xlfn.LET(
    _xlpm.d, A211,
    _xlpm.debut, DATE(2026,8,1),
    _xlpm.m, DATEDIF(_xlpm.debut, _xlpm.d, "m"),
    _xlpm.col, 1 + _xlpm.m*3,
    _xlpm.dates, INDEX('Calendrier 2026-2027'!$C$13:$BC$43,,_xlpm.col),
    _xlpm.titres, INDEX('Calendrier 2026-2027'!$D$13:$BD$43,,_xlpm.col),
    _xlpm.r, _xlfn.XLOOKUP(_xlpm.d, _xlpm.dates, _xlpm.titres),
    IF(_xlpm.r=0,"",_xlpm.r)
)</f>
        <v>#NAME?</v>
      </c>
      <c r="E211" t="e" vm="2">
        <f t="shared" ca="1" si="14"/>
        <v>#NAME?</v>
      </c>
      <c r="F211" t="str">
        <f>_xlfn.XLOOKUP('Fiche formation'!$C$8,SitesFormations[Site de formation principal],SitesFormations[Mail pour assiduité],"")</f>
        <v>cfa-ensuplr-um-fds@umontpellier.fr</v>
      </c>
      <c r="G211" t="s">
        <v>2019</v>
      </c>
      <c r="H211" t="e" vm="2">
        <f ca="1">_xlfn.TEXTJOIN(" ",TRUE,
'Fiche formation'!$C$18,
_xlfn.SWITCH('Fiche formation'!$C$18,"DNO","2A","DE AUDIO","3A",
_xlfn.SWITCH('Fiche formation'!$C$15,"DEUST","2A","DSCG","2A","MASTER","2A","BUT","3A","DCG","3A","LG","3A","LP","3A","INGE","3A",""))
)</f>
        <v>#NAME?</v>
      </c>
    </row>
    <row r="212" spans="1:8" x14ac:dyDescent="0.2">
      <c r="A212" s="1">
        <f t="shared" si="15"/>
        <v>46340</v>
      </c>
      <c r="B212" t="e" vm="2">
        <f t="shared" ca="1" si="12"/>
        <v>#NAME?</v>
      </c>
      <c r="C212" t="e" vm="2">
        <f t="shared" ca="1" si="13"/>
        <v>#NAME?</v>
      </c>
      <c r="D212" s="12" t="e" cm="1" vm="1">
        <f t="array" aca="1" ref="D212" ca="1">_xlfn.LET(
    _xlpm.d, A212,
    _xlpm.debut, DATE(2026,8,1),
    _xlpm.m, DATEDIF(_xlpm.debut, _xlpm.d, "m"),
    _xlpm.col, 1 + _xlpm.m*3,
    _xlpm.dates, INDEX('Calendrier 2026-2027'!$C$13:$BC$43,,_xlpm.col),
    _xlpm.titres, INDEX('Calendrier 2026-2027'!$D$13:$BD$43,,_xlpm.col),
    _xlpm.r, _xlfn.XLOOKUP(_xlpm.d, _xlpm.dates, _xlpm.titres),
    IF(_xlpm.r=0,"",_xlpm.r)
)</f>
        <v>#NAME?</v>
      </c>
      <c r="E212" t="e" vm="2">
        <f t="shared" ca="1" si="14"/>
        <v>#NAME?</v>
      </c>
      <c r="F212" t="str">
        <f>_xlfn.XLOOKUP('Fiche formation'!$C$8,SitesFormations[Site de formation principal],SitesFormations[Mail pour assiduité],"")</f>
        <v>cfa-ensuplr-um-fds@umontpellier.fr</v>
      </c>
      <c r="G212" t="s">
        <v>2019</v>
      </c>
      <c r="H212" t="e" vm="2">
        <f ca="1">_xlfn.TEXTJOIN(" ",TRUE,
'Fiche formation'!$C$18,
_xlfn.SWITCH('Fiche formation'!$C$18,"DNO","2A","DE AUDIO","3A",
_xlfn.SWITCH('Fiche formation'!$C$15,"DEUST","2A","DSCG","2A","MASTER","2A","BUT","3A","DCG","3A","LG","3A","LP","3A","INGE","3A",""))
)</f>
        <v>#NAME?</v>
      </c>
    </row>
    <row r="213" spans="1:8" x14ac:dyDescent="0.2">
      <c r="A213" s="1">
        <f t="shared" si="15"/>
        <v>46340</v>
      </c>
      <c r="B213" t="e" vm="2">
        <f t="shared" ca="1" si="12"/>
        <v>#NAME?</v>
      </c>
      <c r="C213" t="e" vm="2">
        <f t="shared" ca="1" si="13"/>
        <v>#NAME?</v>
      </c>
      <c r="D213" s="12" t="e" cm="1" vm="1">
        <f t="array" aca="1" ref="D213" ca="1">_xlfn.LET(
    _xlpm.d, A213,
    _xlpm.debut, DATE(2026,8,1),
    _xlpm.m, DATEDIF(_xlpm.debut, _xlpm.d, "m"),
    _xlpm.col, 1 + _xlpm.m*3,
    _xlpm.dates, INDEX('Calendrier 2026-2027'!$C$13:$BC$43,,_xlpm.col),
    _xlpm.titres, INDEX('Calendrier 2026-2027'!$D$13:$BD$43,,_xlpm.col),
    _xlpm.r, _xlfn.XLOOKUP(_xlpm.d, _xlpm.dates, _xlpm.titres),
    IF(_xlpm.r=0,"",_xlpm.r)
)</f>
        <v>#NAME?</v>
      </c>
      <c r="E213" t="e" vm="2">
        <f t="shared" ca="1" si="14"/>
        <v>#NAME?</v>
      </c>
      <c r="F213" t="str">
        <f>_xlfn.XLOOKUP('Fiche formation'!$C$8,SitesFormations[Site de formation principal],SitesFormations[Mail pour assiduité],"")</f>
        <v>cfa-ensuplr-um-fds@umontpellier.fr</v>
      </c>
      <c r="G213" t="s">
        <v>2019</v>
      </c>
      <c r="H213" t="e" vm="2">
        <f ca="1">_xlfn.TEXTJOIN(" ",TRUE,
'Fiche formation'!$C$18,
_xlfn.SWITCH('Fiche formation'!$C$18,"DNO","2A","DE AUDIO","3A",
_xlfn.SWITCH('Fiche formation'!$C$15,"DEUST","2A","DSCG","2A","MASTER","2A","BUT","3A","DCG","3A","LG","3A","LP","3A","INGE","3A",""))
)</f>
        <v>#NAME?</v>
      </c>
    </row>
    <row r="214" spans="1:8" x14ac:dyDescent="0.2">
      <c r="A214" s="1">
        <f t="shared" si="15"/>
        <v>46341</v>
      </c>
      <c r="B214" t="e" vm="2">
        <f t="shared" ca="1" si="12"/>
        <v>#NAME?</v>
      </c>
      <c r="C214" t="e" vm="2">
        <f t="shared" ca="1" si="13"/>
        <v>#NAME?</v>
      </c>
      <c r="D214" s="12" t="e" cm="1" vm="1">
        <f t="array" aca="1" ref="D214" ca="1">_xlfn.LET(
    _xlpm.d, A214,
    _xlpm.debut, DATE(2026,8,1),
    _xlpm.m, DATEDIF(_xlpm.debut, _xlpm.d, "m"),
    _xlpm.col, 1 + _xlpm.m*3,
    _xlpm.dates, INDEX('Calendrier 2026-2027'!$C$13:$BC$43,,_xlpm.col),
    _xlpm.titres, INDEX('Calendrier 2026-2027'!$D$13:$BD$43,,_xlpm.col),
    _xlpm.r, _xlfn.XLOOKUP(_xlpm.d, _xlpm.dates, _xlpm.titres),
    IF(_xlpm.r=0,"",_xlpm.r)
)</f>
        <v>#NAME?</v>
      </c>
      <c r="E214" t="e" vm="2">
        <f t="shared" ca="1" si="14"/>
        <v>#NAME?</v>
      </c>
      <c r="F214" t="str">
        <f>_xlfn.XLOOKUP('Fiche formation'!$C$8,SitesFormations[Site de formation principal],SitesFormations[Mail pour assiduité],"")</f>
        <v>cfa-ensuplr-um-fds@umontpellier.fr</v>
      </c>
      <c r="G214" t="s">
        <v>2019</v>
      </c>
      <c r="H214" t="e" vm="2">
        <f ca="1">_xlfn.TEXTJOIN(" ",TRUE,
'Fiche formation'!$C$18,
_xlfn.SWITCH('Fiche formation'!$C$18,"DNO","2A","DE AUDIO","3A",
_xlfn.SWITCH('Fiche formation'!$C$15,"DEUST","2A","DSCG","2A","MASTER","2A","BUT","3A","DCG","3A","LG","3A","LP","3A","INGE","3A",""))
)</f>
        <v>#NAME?</v>
      </c>
    </row>
    <row r="215" spans="1:8" x14ac:dyDescent="0.2">
      <c r="A215" s="1">
        <f t="shared" si="15"/>
        <v>46341</v>
      </c>
      <c r="B215" t="e" vm="2">
        <f t="shared" ca="1" si="12"/>
        <v>#NAME?</v>
      </c>
      <c r="C215" t="e" vm="2">
        <f t="shared" ca="1" si="13"/>
        <v>#NAME?</v>
      </c>
      <c r="D215" s="12" t="e" cm="1" vm="1">
        <f t="array" aca="1" ref="D215" ca="1">_xlfn.LET(
    _xlpm.d, A215,
    _xlpm.debut, DATE(2026,8,1),
    _xlpm.m, DATEDIF(_xlpm.debut, _xlpm.d, "m"),
    _xlpm.col, 1 + _xlpm.m*3,
    _xlpm.dates, INDEX('Calendrier 2026-2027'!$C$13:$BC$43,,_xlpm.col),
    _xlpm.titres, INDEX('Calendrier 2026-2027'!$D$13:$BD$43,,_xlpm.col),
    _xlpm.r, _xlfn.XLOOKUP(_xlpm.d, _xlpm.dates, _xlpm.titres),
    IF(_xlpm.r=0,"",_xlpm.r)
)</f>
        <v>#NAME?</v>
      </c>
      <c r="E215" t="e" vm="2">
        <f t="shared" ca="1" si="14"/>
        <v>#NAME?</v>
      </c>
      <c r="F215" t="str">
        <f>_xlfn.XLOOKUP('Fiche formation'!$C$8,SitesFormations[Site de formation principal],SitesFormations[Mail pour assiduité],"")</f>
        <v>cfa-ensuplr-um-fds@umontpellier.fr</v>
      </c>
      <c r="G215" t="s">
        <v>2019</v>
      </c>
      <c r="H215" t="e" vm="2">
        <f ca="1">_xlfn.TEXTJOIN(" ",TRUE,
'Fiche formation'!$C$18,
_xlfn.SWITCH('Fiche formation'!$C$18,"DNO","2A","DE AUDIO","3A",
_xlfn.SWITCH('Fiche formation'!$C$15,"DEUST","2A","DSCG","2A","MASTER","2A","BUT","3A","DCG","3A","LG","3A","LP","3A","INGE","3A",""))
)</f>
        <v>#NAME?</v>
      </c>
    </row>
    <row r="216" spans="1:8" x14ac:dyDescent="0.2">
      <c r="A216" s="1">
        <f t="shared" si="15"/>
        <v>46342</v>
      </c>
      <c r="B216" t="e" vm="2">
        <f t="shared" ca="1" si="12"/>
        <v>#NAME?</v>
      </c>
      <c r="C216" t="e" vm="2">
        <f t="shared" ca="1" si="13"/>
        <v>#NAME?</v>
      </c>
      <c r="D216" s="12" t="e" cm="1" vm="1">
        <f t="array" aca="1" ref="D216" ca="1">_xlfn.LET(
    _xlpm.d, A216,
    _xlpm.debut, DATE(2026,8,1),
    _xlpm.m, DATEDIF(_xlpm.debut, _xlpm.d, "m"),
    _xlpm.col, 1 + _xlpm.m*3,
    _xlpm.dates, INDEX('Calendrier 2026-2027'!$C$13:$BC$43,,_xlpm.col),
    _xlpm.titres, INDEX('Calendrier 2026-2027'!$D$13:$BD$43,,_xlpm.col),
    _xlpm.r, _xlfn.XLOOKUP(_xlpm.d, _xlpm.dates, _xlpm.titres),
    IF(_xlpm.r=0,"",_xlpm.r)
)</f>
        <v>#NAME?</v>
      </c>
      <c r="E216" t="e" vm="2">
        <f t="shared" ca="1" si="14"/>
        <v>#NAME?</v>
      </c>
      <c r="F216" t="str">
        <f>_xlfn.XLOOKUP('Fiche formation'!$C$8,SitesFormations[Site de formation principal],SitesFormations[Mail pour assiduité],"")</f>
        <v>cfa-ensuplr-um-fds@umontpellier.fr</v>
      </c>
      <c r="G216" t="s">
        <v>2019</v>
      </c>
      <c r="H216" t="e" vm="2">
        <f ca="1">_xlfn.TEXTJOIN(" ",TRUE,
'Fiche formation'!$C$18,
_xlfn.SWITCH('Fiche formation'!$C$18,"DNO","2A","DE AUDIO","3A",
_xlfn.SWITCH('Fiche formation'!$C$15,"DEUST","2A","DSCG","2A","MASTER","2A","BUT","3A","DCG","3A","LG","3A","LP","3A","INGE","3A",""))
)</f>
        <v>#NAME?</v>
      </c>
    </row>
    <row r="217" spans="1:8" x14ac:dyDescent="0.2">
      <c r="A217" s="1">
        <f t="shared" si="15"/>
        <v>46342</v>
      </c>
      <c r="B217" t="e" vm="2">
        <f t="shared" ca="1" si="12"/>
        <v>#NAME?</v>
      </c>
      <c r="C217" t="e" vm="2">
        <f t="shared" ca="1" si="13"/>
        <v>#NAME?</v>
      </c>
      <c r="D217" s="12" t="e" cm="1" vm="1">
        <f t="array" aca="1" ref="D217" ca="1">_xlfn.LET(
    _xlpm.d, A217,
    _xlpm.debut, DATE(2026,8,1),
    _xlpm.m, DATEDIF(_xlpm.debut, _xlpm.d, "m"),
    _xlpm.col, 1 + _xlpm.m*3,
    _xlpm.dates, INDEX('Calendrier 2026-2027'!$C$13:$BC$43,,_xlpm.col),
    _xlpm.titres, INDEX('Calendrier 2026-2027'!$D$13:$BD$43,,_xlpm.col),
    _xlpm.r, _xlfn.XLOOKUP(_xlpm.d, _xlpm.dates, _xlpm.titres),
    IF(_xlpm.r=0,"",_xlpm.r)
)</f>
        <v>#NAME?</v>
      </c>
      <c r="E217" t="e" vm="2">
        <f t="shared" ca="1" si="14"/>
        <v>#NAME?</v>
      </c>
      <c r="F217" t="str">
        <f>_xlfn.XLOOKUP('Fiche formation'!$C$8,SitesFormations[Site de formation principal],SitesFormations[Mail pour assiduité],"")</f>
        <v>cfa-ensuplr-um-fds@umontpellier.fr</v>
      </c>
      <c r="G217" t="s">
        <v>2019</v>
      </c>
      <c r="H217" t="e" vm="2">
        <f ca="1">_xlfn.TEXTJOIN(" ",TRUE,
'Fiche formation'!$C$18,
_xlfn.SWITCH('Fiche formation'!$C$18,"DNO","2A","DE AUDIO","3A",
_xlfn.SWITCH('Fiche formation'!$C$15,"DEUST","2A","DSCG","2A","MASTER","2A","BUT","3A","DCG","3A","LG","3A","LP","3A","INGE","3A",""))
)</f>
        <v>#NAME?</v>
      </c>
    </row>
    <row r="218" spans="1:8" x14ac:dyDescent="0.2">
      <c r="A218" s="1">
        <f t="shared" si="15"/>
        <v>46343</v>
      </c>
      <c r="B218" t="e" vm="2">
        <f t="shared" ca="1" si="12"/>
        <v>#NAME?</v>
      </c>
      <c r="C218" t="e" vm="2">
        <f t="shared" ca="1" si="13"/>
        <v>#NAME?</v>
      </c>
      <c r="D218" s="12" t="e" cm="1" vm="1">
        <f t="array" aca="1" ref="D218" ca="1">_xlfn.LET(
    _xlpm.d, A218,
    _xlpm.debut, DATE(2026,8,1),
    _xlpm.m, DATEDIF(_xlpm.debut, _xlpm.d, "m"),
    _xlpm.col, 1 + _xlpm.m*3,
    _xlpm.dates, INDEX('Calendrier 2026-2027'!$C$13:$BC$43,,_xlpm.col),
    _xlpm.titres, INDEX('Calendrier 2026-2027'!$D$13:$BD$43,,_xlpm.col),
    _xlpm.r, _xlfn.XLOOKUP(_xlpm.d, _xlpm.dates, _xlpm.titres),
    IF(_xlpm.r=0,"",_xlpm.r)
)</f>
        <v>#NAME?</v>
      </c>
      <c r="E218" t="e" vm="2">
        <f t="shared" ca="1" si="14"/>
        <v>#NAME?</v>
      </c>
      <c r="F218" t="str">
        <f>_xlfn.XLOOKUP('Fiche formation'!$C$8,SitesFormations[Site de formation principal],SitesFormations[Mail pour assiduité],"")</f>
        <v>cfa-ensuplr-um-fds@umontpellier.fr</v>
      </c>
      <c r="G218" t="s">
        <v>2019</v>
      </c>
      <c r="H218" t="e" vm="2">
        <f ca="1">_xlfn.TEXTJOIN(" ",TRUE,
'Fiche formation'!$C$18,
_xlfn.SWITCH('Fiche formation'!$C$18,"DNO","2A","DE AUDIO","3A",
_xlfn.SWITCH('Fiche formation'!$C$15,"DEUST","2A","DSCG","2A","MASTER","2A","BUT","3A","DCG","3A","LG","3A","LP","3A","INGE","3A",""))
)</f>
        <v>#NAME?</v>
      </c>
    </row>
    <row r="219" spans="1:8" x14ac:dyDescent="0.2">
      <c r="A219" s="1">
        <f t="shared" si="15"/>
        <v>46343</v>
      </c>
      <c r="B219" t="e" vm="2">
        <f t="shared" ca="1" si="12"/>
        <v>#NAME?</v>
      </c>
      <c r="C219" t="e" vm="2">
        <f t="shared" ca="1" si="13"/>
        <v>#NAME?</v>
      </c>
      <c r="D219" s="12" t="e" cm="1" vm="1">
        <f t="array" aca="1" ref="D219" ca="1">_xlfn.LET(
    _xlpm.d, A219,
    _xlpm.debut, DATE(2026,8,1),
    _xlpm.m, DATEDIF(_xlpm.debut, _xlpm.d, "m"),
    _xlpm.col, 1 + _xlpm.m*3,
    _xlpm.dates, INDEX('Calendrier 2026-2027'!$C$13:$BC$43,,_xlpm.col),
    _xlpm.titres, INDEX('Calendrier 2026-2027'!$D$13:$BD$43,,_xlpm.col),
    _xlpm.r, _xlfn.XLOOKUP(_xlpm.d, _xlpm.dates, _xlpm.titres),
    IF(_xlpm.r=0,"",_xlpm.r)
)</f>
        <v>#NAME?</v>
      </c>
      <c r="E219" t="e" vm="2">
        <f t="shared" ca="1" si="14"/>
        <v>#NAME?</v>
      </c>
      <c r="F219" t="str">
        <f>_xlfn.XLOOKUP('Fiche formation'!$C$8,SitesFormations[Site de formation principal],SitesFormations[Mail pour assiduité],"")</f>
        <v>cfa-ensuplr-um-fds@umontpellier.fr</v>
      </c>
      <c r="G219" t="s">
        <v>2019</v>
      </c>
      <c r="H219" t="e" vm="2">
        <f ca="1">_xlfn.TEXTJOIN(" ",TRUE,
'Fiche formation'!$C$18,
_xlfn.SWITCH('Fiche formation'!$C$18,"DNO","2A","DE AUDIO","3A",
_xlfn.SWITCH('Fiche formation'!$C$15,"DEUST","2A","DSCG","2A","MASTER","2A","BUT","3A","DCG","3A","LG","3A","LP","3A","INGE","3A",""))
)</f>
        <v>#NAME?</v>
      </c>
    </row>
    <row r="220" spans="1:8" x14ac:dyDescent="0.2">
      <c r="A220" s="1">
        <f t="shared" si="15"/>
        <v>46344</v>
      </c>
      <c r="B220" t="e" vm="2">
        <f t="shared" ca="1" si="12"/>
        <v>#NAME?</v>
      </c>
      <c r="C220" t="e" vm="2">
        <f t="shared" ca="1" si="13"/>
        <v>#NAME?</v>
      </c>
      <c r="D220" s="12" t="e" cm="1" vm="1">
        <f t="array" aca="1" ref="D220" ca="1">_xlfn.LET(
    _xlpm.d, A220,
    _xlpm.debut, DATE(2026,8,1),
    _xlpm.m, DATEDIF(_xlpm.debut, _xlpm.d, "m"),
    _xlpm.col, 1 + _xlpm.m*3,
    _xlpm.dates, INDEX('Calendrier 2026-2027'!$C$13:$BC$43,,_xlpm.col),
    _xlpm.titres, INDEX('Calendrier 2026-2027'!$D$13:$BD$43,,_xlpm.col),
    _xlpm.r, _xlfn.XLOOKUP(_xlpm.d, _xlpm.dates, _xlpm.titres),
    IF(_xlpm.r=0,"",_xlpm.r)
)</f>
        <v>#NAME?</v>
      </c>
      <c r="E220" t="e" vm="2">
        <f t="shared" ca="1" si="14"/>
        <v>#NAME?</v>
      </c>
      <c r="F220" t="str">
        <f>_xlfn.XLOOKUP('Fiche formation'!$C$8,SitesFormations[Site de formation principal],SitesFormations[Mail pour assiduité],"")</f>
        <v>cfa-ensuplr-um-fds@umontpellier.fr</v>
      </c>
      <c r="G220" t="s">
        <v>2019</v>
      </c>
      <c r="H220" t="e" vm="2">
        <f ca="1">_xlfn.TEXTJOIN(" ",TRUE,
'Fiche formation'!$C$18,
_xlfn.SWITCH('Fiche formation'!$C$18,"DNO","2A","DE AUDIO","3A",
_xlfn.SWITCH('Fiche formation'!$C$15,"DEUST","2A","DSCG","2A","MASTER","2A","BUT","3A","DCG","3A","LG","3A","LP","3A","INGE","3A",""))
)</f>
        <v>#NAME?</v>
      </c>
    </row>
    <row r="221" spans="1:8" x14ac:dyDescent="0.2">
      <c r="A221" s="1">
        <f t="shared" si="15"/>
        <v>46344</v>
      </c>
      <c r="B221" t="e" vm="2">
        <f t="shared" ca="1" si="12"/>
        <v>#NAME?</v>
      </c>
      <c r="C221" t="e" vm="2">
        <f t="shared" ca="1" si="13"/>
        <v>#NAME?</v>
      </c>
      <c r="D221" s="12" t="e" cm="1" vm="1">
        <f t="array" aca="1" ref="D221" ca="1">_xlfn.LET(
    _xlpm.d, A221,
    _xlpm.debut, DATE(2026,8,1),
    _xlpm.m, DATEDIF(_xlpm.debut, _xlpm.d, "m"),
    _xlpm.col, 1 + _xlpm.m*3,
    _xlpm.dates, INDEX('Calendrier 2026-2027'!$C$13:$BC$43,,_xlpm.col),
    _xlpm.titres, INDEX('Calendrier 2026-2027'!$D$13:$BD$43,,_xlpm.col),
    _xlpm.r, _xlfn.XLOOKUP(_xlpm.d, _xlpm.dates, _xlpm.titres),
    IF(_xlpm.r=0,"",_xlpm.r)
)</f>
        <v>#NAME?</v>
      </c>
      <c r="E221" t="e" vm="2">
        <f t="shared" ca="1" si="14"/>
        <v>#NAME?</v>
      </c>
      <c r="F221" t="str">
        <f>_xlfn.XLOOKUP('Fiche formation'!$C$8,SitesFormations[Site de formation principal],SitesFormations[Mail pour assiduité],"")</f>
        <v>cfa-ensuplr-um-fds@umontpellier.fr</v>
      </c>
      <c r="G221" t="s">
        <v>2019</v>
      </c>
      <c r="H221" t="e" vm="2">
        <f ca="1">_xlfn.TEXTJOIN(" ",TRUE,
'Fiche formation'!$C$18,
_xlfn.SWITCH('Fiche formation'!$C$18,"DNO","2A","DE AUDIO","3A",
_xlfn.SWITCH('Fiche formation'!$C$15,"DEUST","2A","DSCG","2A","MASTER","2A","BUT","3A","DCG","3A","LG","3A","LP","3A","INGE","3A",""))
)</f>
        <v>#NAME?</v>
      </c>
    </row>
    <row r="222" spans="1:8" x14ac:dyDescent="0.2">
      <c r="A222" s="1">
        <f t="shared" si="15"/>
        <v>46345</v>
      </c>
      <c r="B222" t="e" vm="2">
        <f t="shared" ca="1" si="12"/>
        <v>#NAME?</v>
      </c>
      <c r="C222" t="e" vm="2">
        <f t="shared" ca="1" si="13"/>
        <v>#NAME?</v>
      </c>
      <c r="D222" s="12" t="e" cm="1" vm="1">
        <f t="array" aca="1" ref="D222" ca="1">_xlfn.LET(
    _xlpm.d, A222,
    _xlpm.debut, DATE(2026,8,1),
    _xlpm.m, DATEDIF(_xlpm.debut, _xlpm.d, "m"),
    _xlpm.col, 1 + _xlpm.m*3,
    _xlpm.dates, INDEX('Calendrier 2026-2027'!$C$13:$BC$43,,_xlpm.col),
    _xlpm.titres, INDEX('Calendrier 2026-2027'!$D$13:$BD$43,,_xlpm.col),
    _xlpm.r, _xlfn.XLOOKUP(_xlpm.d, _xlpm.dates, _xlpm.titres),
    IF(_xlpm.r=0,"",_xlpm.r)
)</f>
        <v>#NAME?</v>
      </c>
      <c r="E222" t="e" vm="2">
        <f t="shared" ca="1" si="14"/>
        <v>#NAME?</v>
      </c>
      <c r="F222" t="str">
        <f>_xlfn.XLOOKUP('Fiche formation'!$C$8,SitesFormations[Site de formation principal],SitesFormations[Mail pour assiduité],"")</f>
        <v>cfa-ensuplr-um-fds@umontpellier.fr</v>
      </c>
      <c r="G222" t="s">
        <v>2019</v>
      </c>
      <c r="H222" t="e" vm="2">
        <f ca="1">_xlfn.TEXTJOIN(" ",TRUE,
'Fiche formation'!$C$18,
_xlfn.SWITCH('Fiche formation'!$C$18,"DNO","2A","DE AUDIO","3A",
_xlfn.SWITCH('Fiche formation'!$C$15,"DEUST","2A","DSCG","2A","MASTER","2A","BUT","3A","DCG","3A","LG","3A","LP","3A","INGE","3A",""))
)</f>
        <v>#NAME?</v>
      </c>
    </row>
    <row r="223" spans="1:8" x14ac:dyDescent="0.2">
      <c r="A223" s="1">
        <f t="shared" si="15"/>
        <v>46345</v>
      </c>
      <c r="B223" t="e" vm="2">
        <f t="shared" ca="1" si="12"/>
        <v>#NAME?</v>
      </c>
      <c r="C223" t="e" vm="2">
        <f t="shared" ca="1" si="13"/>
        <v>#NAME?</v>
      </c>
      <c r="D223" s="12" t="e" cm="1" vm="1">
        <f t="array" aca="1" ref="D223" ca="1">_xlfn.LET(
    _xlpm.d, A223,
    _xlpm.debut, DATE(2026,8,1),
    _xlpm.m, DATEDIF(_xlpm.debut, _xlpm.d, "m"),
    _xlpm.col, 1 + _xlpm.m*3,
    _xlpm.dates, INDEX('Calendrier 2026-2027'!$C$13:$BC$43,,_xlpm.col),
    _xlpm.titres, INDEX('Calendrier 2026-2027'!$D$13:$BD$43,,_xlpm.col),
    _xlpm.r, _xlfn.XLOOKUP(_xlpm.d, _xlpm.dates, _xlpm.titres),
    IF(_xlpm.r=0,"",_xlpm.r)
)</f>
        <v>#NAME?</v>
      </c>
      <c r="E223" t="e" vm="2">
        <f t="shared" ca="1" si="14"/>
        <v>#NAME?</v>
      </c>
      <c r="F223" t="str">
        <f>_xlfn.XLOOKUP('Fiche formation'!$C$8,SitesFormations[Site de formation principal],SitesFormations[Mail pour assiduité],"")</f>
        <v>cfa-ensuplr-um-fds@umontpellier.fr</v>
      </c>
      <c r="G223" t="s">
        <v>2019</v>
      </c>
      <c r="H223" t="e" vm="2">
        <f ca="1">_xlfn.TEXTJOIN(" ",TRUE,
'Fiche formation'!$C$18,
_xlfn.SWITCH('Fiche formation'!$C$18,"DNO","2A","DE AUDIO","3A",
_xlfn.SWITCH('Fiche formation'!$C$15,"DEUST","2A","DSCG","2A","MASTER","2A","BUT","3A","DCG","3A","LG","3A","LP","3A","INGE","3A",""))
)</f>
        <v>#NAME?</v>
      </c>
    </row>
    <row r="224" spans="1:8" x14ac:dyDescent="0.2">
      <c r="A224" s="1">
        <f t="shared" si="15"/>
        <v>46346</v>
      </c>
      <c r="B224" t="e" vm="2">
        <f t="shared" ca="1" si="12"/>
        <v>#NAME?</v>
      </c>
      <c r="C224" t="e" vm="2">
        <f t="shared" ca="1" si="13"/>
        <v>#NAME?</v>
      </c>
      <c r="D224" s="12" t="e" cm="1" vm="1">
        <f t="array" aca="1" ref="D224" ca="1">_xlfn.LET(
    _xlpm.d, A224,
    _xlpm.debut, DATE(2026,8,1),
    _xlpm.m, DATEDIF(_xlpm.debut, _xlpm.d, "m"),
    _xlpm.col, 1 + _xlpm.m*3,
    _xlpm.dates, INDEX('Calendrier 2026-2027'!$C$13:$BC$43,,_xlpm.col),
    _xlpm.titres, INDEX('Calendrier 2026-2027'!$D$13:$BD$43,,_xlpm.col),
    _xlpm.r, _xlfn.XLOOKUP(_xlpm.d, _xlpm.dates, _xlpm.titres),
    IF(_xlpm.r=0,"",_xlpm.r)
)</f>
        <v>#NAME?</v>
      </c>
      <c r="E224" t="e" vm="2">
        <f t="shared" ca="1" si="14"/>
        <v>#NAME?</v>
      </c>
      <c r="F224" t="str">
        <f>_xlfn.XLOOKUP('Fiche formation'!$C$8,SitesFormations[Site de formation principal],SitesFormations[Mail pour assiduité],"")</f>
        <v>cfa-ensuplr-um-fds@umontpellier.fr</v>
      </c>
      <c r="G224" t="s">
        <v>2019</v>
      </c>
      <c r="H224" t="e" vm="2">
        <f ca="1">_xlfn.TEXTJOIN(" ",TRUE,
'Fiche formation'!$C$18,
_xlfn.SWITCH('Fiche formation'!$C$18,"DNO","2A","DE AUDIO","3A",
_xlfn.SWITCH('Fiche formation'!$C$15,"DEUST","2A","DSCG","2A","MASTER","2A","BUT","3A","DCG","3A","LG","3A","LP","3A","INGE","3A",""))
)</f>
        <v>#NAME?</v>
      </c>
    </row>
    <row r="225" spans="1:8" x14ac:dyDescent="0.2">
      <c r="A225" s="1">
        <f t="shared" si="15"/>
        <v>46346</v>
      </c>
      <c r="B225" t="e" vm="2">
        <f t="shared" ca="1" si="12"/>
        <v>#NAME?</v>
      </c>
      <c r="C225" t="e" vm="2">
        <f t="shared" ca="1" si="13"/>
        <v>#NAME?</v>
      </c>
      <c r="D225" s="12" t="e" cm="1" vm="1">
        <f t="array" aca="1" ref="D225" ca="1">_xlfn.LET(
    _xlpm.d, A225,
    _xlpm.debut, DATE(2026,8,1),
    _xlpm.m, DATEDIF(_xlpm.debut, _xlpm.d, "m"),
    _xlpm.col, 1 + _xlpm.m*3,
    _xlpm.dates, INDEX('Calendrier 2026-2027'!$C$13:$BC$43,,_xlpm.col),
    _xlpm.titres, INDEX('Calendrier 2026-2027'!$D$13:$BD$43,,_xlpm.col),
    _xlpm.r, _xlfn.XLOOKUP(_xlpm.d, _xlpm.dates, _xlpm.titres),
    IF(_xlpm.r=0,"",_xlpm.r)
)</f>
        <v>#NAME?</v>
      </c>
      <c r="E225" t="e" vm="2">
        <f t="shared" ca="1" si="14"/>
        <v>#NAME?</v>
      </c>
      <c r="F225" t="str">
        <f>_xlfn.XLOOKUP('Fiche formation'!$C$8,SitesFormations[Site de formation principal],SitesFormations[Mail pour assiduité],"")</f>
        <v>cfa-ensuplr-um-fds@umontpellier.fr</v>
      </c>
      <c r="G225" t="s">
        <v>2019</v>
      </c>
      <c r="H225" t="e" vm="2">
        <f ca="1">_xlfn.TEXTJOIN(" ",TRUE,
'Fiche formation'!$C$18,
_xlfn.SWITCH('Fiche formation'!$C$18,"DNO","2A","DE AUDIO","3A",
_xlfn.SWITCH('Fiche formation'!$C$15,"DEUST","2A","DSCG","2A","MASTER","2A","BUT","3A","DCG","3A","LG","3A","LP","3A","INGE","3A",""))
)</f>
        <v>#NAME?</v>
      </c>
    </row>
    <row r="226" spans="1:8" x14ac:dyDescent="0.2">
      <c r="A226" s="1">
        <f t="shared" si="15"/>
        <v>46347</v>
      </c>
      <c r="B226" t="e" vm="2">
        <f t="shared" ca="1" si="12"/>
        <v>#NAME?</v>
      </c>
      <c r="C226" t="e" vm="2">
        <f t="shared" ca="1" si="13"/>
        <v>#NAME?</v>
      </c>
      <c r="D226" s="12" t="e" cm="1" vm="1">
        <f t="array" aca="1" ref="D226" ca="1">_xlfn.LET(
    _xlpm.d, A226,
    _xlpm.debut, DATE(2026,8,1),
    _xlpm.m, DATEDIF(_xlpm.debut, _xlpm.d, "m"),
    _xlpm.col, 1 + _xlpm.m*3,
    _xlpm.dates, INDEX('Calendrier 2026-2027'!$C$13:$BC$43,,_xlpm.col),
    _xlpm.titres, INDEX('Calendrier 2026-2027'!$D$13:$BD$43,,_xlpm.col),
    _xlpm.r, _xlfn.XLOOKUP(_xlpm.d, _xlpm.dates, _xlpm.titres),
    IF(_xlpm.r=0,"",_xlpm.r)
)</f>
        <v>#NAME?</v>
      </c>
      <c r="E226" t="e" vm="2">
        <f t="shared" ca="1" si="14"/>
        <v>#NAME?</v>
      </c>
      <c r="F226" t="str">
        <f>_xlfn.XLOOKUP('Fiche formation'!$C$8,SitesFormations[Site de formation principal],SitesFormations[Mail pour assiduité],"")</f>
        <v>cfa-ensuplr-um-fds@umontpellier.fr</v>
      </c>
      <c r="G226" t="s">
        <v>2019</v>
      </c>
      <c r="H226" t="e" vm="2">
        <f ca="1">_xlfn.TEXTJOIN(" ",TRUE,
'Fiche formation'!$C$18,
_xlfn.SWITCH('Fiche formation'!$C$18,"DNO","2A","DE AUDIO","3A",
_xlfn.SWITCH('Fiche formation'!$C$15,"DEUST","2A","DSCG","2A","MASTER","2A","BUT","3A","DCG","3A","LG","3A","LP","3A","INGE","3A",""))
)</f>
        <v>#NAME?</v>
      </c>
    </row>
    <row r="227" spans="1:8" x14ac:dyDescent="0.2">
      <c r="A227" s="1">
        <f t="shared" si="15"/>
        <v>46347</v>
      </c>
      <c r="B227" t="e" vm="2">
        <f t="shared" ca="1" si="12"/>
        <v>#NAME?</v>
      </c>
      <c r="C227" t="e" vm="2">
        <f t="shared" ca="1" si="13"/>
        <v>#NAME?</v>
      </c>
      <c r="D227" s="12" t="e" cm="1" vm="1">
        <f t="array" aca="1" ref="D227" ca="1">_xlfn.LET(
    _xlpm.d, A227,
    _xlpm.debut, DATE(2026,8,1),
    _xlpm.m, DATEDIF(_xlpm.debut, _xlpm.d, "m"),
    _xlpm.col, 1 + _xlpm.m*3,
    _xlpm.dates, INDEX('Calendrier 2026-2027'!$C$13:$BC$43,,_xlpm.col),
    _xlpm.titres, INDEX('Calendrier 2026-2027'!$D$13:$BD$43,,_xlpm.col),
    _xlpm.r, _xlfn.XLOOKUP(_xlpm.d, _xlpm.dates, _xlpm.titres),
    IF(_xlpm.r=0,"",_xlpm.r)
)</f>
        <v>#NAME?</v>
      </c>
      <c r="E227" t="e" vm="2">
        <f t="shared" ca="1" si="14"/>
        <v>#NAME?</v>
      </c>
      <c r="F227" t="str">
        <f>_xlfn.XLOOKUP('Fiche formation'!$C$8,SitesFormations[Site de formation principal],SitesFormations[Mail pour assiduité],"")</f>
        <v>cfa-ensuplr-um-fds@umontpellier.fr</v>
      </c>
      <c r="G227" t="s">
        <v>2019</v>
      </c>
      <c r="H227" t="e" vm="2">
        <f ca="1">_xlfn.TEXTJOIN(" ",TRUE,
'Fiche formation'!$C$18,
_xlfn.SWITCH('Fiche formation'!$C$18,"DNO","2A","DE AUDIO","3A",
_xlfn.SWITCH('Fiche formation'!$C$15,"DEUST","2A","DSCG","2A","MASTER","2A","BUT","3A","DCG","3A","LG","3A","LP","3A","INGE","3A",""))
)</f>
        <v>#NAME?</v>
      </c>
    </row>
    <row r="228" spans="1:8" x14ac:dyDescent="0.2">
      <c r="A228" s="1">
        <f t="shared" si="15"/>
        <v>46348</v>
      </c>
      <c r="B228" t="e" vm="2">
        <f t="shared" ca="1" si="12"/>
        <v>#NAME?</v>
      </c>
      <c r="C228" t="e" vm="2">
        <f t="shared" ca="1" si="13"/>
        <v>#NAME?</v>
      </c>
      <c r="D228" s="12" t="e" cm="1" vm="1">
        <f t="array" aca="1" ref="D228" ca="1">_xlfn.LET(
    _xlpm.d, A228,
    _xlpm.debut, DATE(2026,8,1),
    _xlpm.m, DATEDIF(_xlpm.debut, _xlpm.d, "m"),
    _xlpm.col, 1 + _xlpm.m*3,
    _xlpm.dates, INDEX('Calendrier 2026-2027'!$C$13:$BC$43,,_xlpm.col),
    _xlpm.titres, INDEX('Calendrier 2026-2027'!$D$13:$BD$43,,_xlpm.col),
    _xlpm.r, _xlfn.XLOOKUP(_xlpm.d, _xlpm.dates, _xlpm.titres),
    IF(_xlpm.r=0,"",_xlpm.r)
)</f>
        <v>#NAME?</v>
      </c>
      <c r="E228" t="e" vm="2">
        <f t="shared" ca="1" si="14"/>
        <v>#NAME?</v>
      </c>
      <c r="F228" t="str">
        <f>_xlfn.XLOOKUP('Fiche formation'!$C$8,SitesFormations[Site de formation principal],SitesFormations[Mail pour assiduité],"")</f>
        <v>cfa-ensuplr-um-fds@umontpellier.fr</v>
      </c>
      <c r="G228" t="s">
        <v>2019</v>
      </c>
      <c r="H228" t="e" vm="2">
        <f ca="1">_xlfn.TEXTJOIN(" ",TRUE,
'Fiche formation'!$C$18,
_xlfn.SWITCH('Fiche formation'!$C$18,"DNO","2A","DE AUDIO","3A",
_xlfn.SWITCH('Fiche formation'!$C$15,"DEUST","2A","DSCG","2A","MASTER","2A","BUT","3A","DCG","3A","LG","3A","LP","3A","INGE","3A",""))
)</f>
        <v>#NAME?</v>
      </c>
    </row>
    <row r="229" spans="1:8" x14ac:dyDescent="0.2">
      <c r="A229" s="1">
        <f t="shared" si="15"/>
        <v>46348</v>
      </c>
      <c r="B229" t="e" vm="2">
        <f t="shared" ca="1" si="12"/>
        <v>#NAME?</v>
      </c>
      <c r="C229" t="e" vm="2">
        <f t="shared" ca="1" si="13"/>
        <v>#NAME?</v>
      </c>
      <c r="D229" s="12" t="e" cm="1" vm="1">
        <f t="array" aca="1" ref="D229" ca="1">_xlfn.LET(
    _xlpm.d, A229,
    _xlpm.debut, DATE(2026,8,1),
    _xlpm.m, DATEDIF(_xlpm.debut, _xlpm.d, "m"),
    _xlpm.col, 1 + _xlpm.m*3,
    _xlpm.dates, INDEX('Calendrier 2026-2027'!$C$13:$BC$43,,_xlpm.col),
    _xlpm.titres, INDEX('Calendrier 2026-2027'!$D$13:$BD$43,,_xlpm.col),
    _xlpm.r, _xlfn.XLOOKUP(_xlpm.d, _xlpm.dates, _xlpm.titres),
    IF(_xlpm.r=0,"",_xlpm.r)
)</f>
        <v>#NAME?</v>
      </c>
      <c r="E229" t="e" vm="2">
        <f t="shared" ca="1" si="14"/>
        <v>#NAME?</v>
      </c>
      <c r="F229" t="str">
        <f>_xlfn.XLOOKUP('Fiche formation'!$C$8,SitesFormations[Site de formation principal],SitesFormations[Mail pour assiduité],"")</f>
        <v>cfa-ensuplr-um-fds@umontpellier.fr</v>
      </c>
      <c r="G229" t="s">
        <v>2019</v>
      </c>
      <c r="H229" t="e" vm="2">
        <f ca="1">_xlfn.TEXTJOIN(" ",TRUE,
'Fiche formation'!$C$18,
_xlfn.SWITCH('Fiche formation'!$C$18,"DNO","2A","DE AUDIO","3A",
_xlfn.SWITCH('Fiche formation'!$C$15,"DEUST","2A","DSCG","2A","MASTER","2A","BUT","3A","DCG","3A","LG","3A","LP","3A","INGE","3A",""))
)</f>
        <v>#NAME?</v>
      </c>
    </row>
    <row r="230" spans="1:8" x14ac:dyDescent="0.2">
      <c r="A230" s="1">
        <f t="shared" si="15"/>
        <v>46349</v>
      </c>
      <c r="B230" t="e" vm="2">
        <f t="shared" ca="1" si="12"/>
        <v>#NAME?</v>
      </c>
      <c r="C230" t="e" vm="2">
        <f t="shared" ca="1" si="13"/>
        <v>#NAME?</v>
      </c>
      <c r="D230" s="12" t="e" cm="1" vm="1">
        <f t="array" aca="1" ref="D230" ca="1">_xlfn.LET(
    _xlpm.d, A230,
    _xlpm.debut, DATE(2026,8,1),
    _xlpm.m, DATEDIF(_xlpm.debut, _xlpm.d, "m"),
    _xlpm.col, 1 + _xlpm.m*3,
    _xlpm.dates, INDEX('Calendrier 2026-2027'!$C$13:$BC$43,,_xlpm.col),
    _xlpm.titres, INDEX('Calendrier 2026-2027'!$D$13:$BD$43,,_xlpm.col),
    _xlpm.r, _xlfn.XLOOKUP(_xlpm.d, _xlpm.dates, _xlpm.titres),
    IF(_xlpm.r=0,"",_xlpm.r)
)</f>
        <v>#NAME?</v>
      </c>
      <c r="E230" t="e" vm="2">
        <f t="shared" ca="1" si="14"/>
        <v>#NAME?</v>
      </c>
      <c r="F230" t="str">
        <f>_xlfn.XLOOKUP('Fiche formation'!$C$8,SitesFormations[Site de formation principal],SitesFormations[Mail pour assiduité],"")</f>
        <v>cfa-ensuplr-um-fds@umontpellier.fr</v>
      </c>
      <c r="G230" t="s">
        <v>2019</v>
      </c>
      <c r="H230" t="e" vm="2">
        <f ca="1">_xlfn.TEXTJOIN(" ",TRUE,
'Fiche formation'!$C$18,
_xlfn.SWITCH('Fiche formation'!$C$18,"DNO","2A","DE AUDIO","3A",
_xlfn.SWITCH('Fiche formation'!$C$15,"DEUST","2A","DSCG","2A","MASTER","2A","BUT","3A","DCG","3A","LG","3A","LP","3A","INGE","3A",""))
)</f>
        <v>#NAME?</v>
      </c>
    </row>
    <row r="231" spans="1:8" x14ac:dyDescent="0.2">
      <c r="A231" s="1">
        <f t="shared" si="15"/>
        <v>46349</v>
      </c>
      <c r="B231" t="e" vm="2">
        <f t="shared" ca="1" si="12"/>
        <v>#NAME?</v>
      </c>
      <c r="C231" t="e" vm="2">
        <f t="shared" ca="1" si="13"/>
        <v>#NAME?</v>
      </c>
      <c r="D231" s="12" t="e" cm="1" vm="1">
        <f t="array" aca="1" ref="D231" ca="1">_xlfn.LET(
    _xlpm.d, A231,
    _xlpm.debut, DATE(2026,8,1),
    _xlpm.m, DATEDIF(_xlpm.debut, _xlpm.d, "m"),
    _xlpm.col, 1 + _xlpm.m*3,
    _xlpm.dates, INDEX('Calendrier 2026-2027'!$C$13:$BC$43,,_xlpm.col),
    _xlpm.titres, INDEX('Calendrier 2026-2027'!$D$13:$BD$43,,_xlpm.col),
    _xlpm.r, _xlfn.XLOOKUP(_xlpm.d, _xlpm.dates, _xlpm.titres),
    IF(_xlpm.r=0,"",_xlpm.r)
)</f>
        <v>#NAME?</v>
      </c>
      <c r="E231" t="e" vm="2">
        <f t="shared" ca="1" si="14"/>
        <v>#NAME?</v>
      </c>
      <c r="F231" t="str">
        <f>_xlfn.XLOOKUP('Fiche formation'!$C$8,SitesFormations[Site de formation principal],SitesFormations[Mail pour assiduité],"")</f>
        <v>cfa-ensuplr-um-fds@umontpellier.fr</v>
      </c>
      <c r="G231" t="s">
        <v>2019</v>
      </c>
      <c r="H231" t="e" vm="2">
        <f ca="1">_xlfn.TEXTJOIN(" ",TRUE,
'Fiche formation'!$C$18,
_xlfn.SWITCH('Fiche formation'!$C$18,"DNO","2A","DE AUDIO","3A",
_xlfn.SWITCH('Fiche formation'!$C$15,"DEUST","2A","DSCG","2A","MASTER","2A","BUT","3A","DCG","3A","LG","3A","LP","3A","INGE","3A",""))
)</f>
        <v>#NAME?</v>
      </c>
    </row>
    <row r="232" spans="1:8" x14ac:dyDescent="0.2">
      <c r="A232" s="1">
        <f t="shared" si="15"/>
        <v>46350</v>
      </c>
      <c r="B232" t="e" vm="2">
        <f t="shared" ca="1" si="12"/>
        <v>#NAME?</v>
      </c>
      <c r="C232" t="e" vm="2">
        <f t="shared" ca="1" si="13"/>
        <v>#NAME?</v>
      </c>
      <c r="D232" s="12" t="e" cm="1" vm="1">
        <f t="array" aca="1" ref="D232" ca="1">_xlfn.LET(
    _xlpm.d, A232,
    _xlpm.debut, DATE(2026,8,1),
    _xlpm.m, DATEDIF(_xlpm.debut, _xlpm.d, "m"),
    _xlpm.col, 1 + _xlpm.m*3,
    _xlpm.dates, INDEX('Calendrier 2026-2027'!$C$13:$BC$43,,_xlpm.col),
    _xlpm.titres, INDEX('Calendrier 2026-2027'!$D$13:$BD$43,,_xlpm.col),
    _xlpm.r, _xlfn.XLOOKUP(_xlpm.d, _xlpm.dates, _xlpm.titres),
    IF(_xlpm.r=0,"",_xlpm.r)
)</f>
        <v>#NAME?</v>
      </c>
      <c r="E232" t="e" vm="2">
        <f t="shared" ca="1" si="14"/>
        <v>#NAME?</v>
      </c>
      <c r="F232" t="str">
        <f>_xlfn.XLOOKUP('Fiche formation'!$C$8,SitesFormations[Site de formation principal],SitesFormations[Mail pour assiduité],"")</f>
        <v>cfa-ensuplr-um-fds@umontpellier.fr</v>
      </c>
      <c r="G232" t="s">
        <v>2019</v>
      </c>
      <c r="H232" t="e" vm="2">
        <f ca="1">_xlfn.TEXTJOIN(" ",TRUE,
'Fiche formation'!$C$18,
_xlfn.SWITCH('Fiche formation'!$C$18,"DNO","2A","DE AUDIO","3A",
_xlfn.SWITCH('Fiche formation'!$C$15,"DEUST","2A","DSCG","2A","MASTER","2A","BUT","3A","DCG","3A","LG","3A","LP","3A","INGE","3A",""))
)</f>
        <v>#NAME?</v>
      </c>
    </row>
    <row r="233" spans="1:8" x14ac:dyDescent="0.2">
      <c r="A233" s="1">
        <f t="shared" si="15"/>
        <v>46350</v>
      </c>
      <c r="B233" t="e" vm="2">
        <f t="shared" ca="1" si="12"/>
        <v>#NAME?</v>
      </c>
      <c r="C233" t="e" vm="2">
        <f t="shared" ca="1" si="13"/>
        <v>#NAME?</v>
      </c>
      <c r="D233" s="12" t="e" cm="1" vm="1">
        <f t="array" aca="1" ref="D233" ca="1">_xlfn.LET(
    _xlpm.d, A233,
    _xlpm.debut, DATE(2026,8,1),
    _xlpm.m, DATEDIF(_xlpm.debut, _xlpm.d, "m"),
    _xlpm.col, 1 + _xlpm.m*3,
    _xlpm.dates, INDEX('Calendrier 2026-2027'!$C$13:$BC$43,,_xlpm.col),
    _xlpm.titres, INDEX('Calendrier 2026-2027'!$D$13:$BD$43,,_xlpm.col),
    _xlpm.r, _xlfn.XLOOKUP(_xlpm.d, _xlpm.dates, _xlpm.titres),
    IF(_xlpm.r=0,"",_xlpm.r)
)</f>
        <v>#NAME?</v>
      </c>
      <c r="E233" t="e" vm="2">
        <f t="shared" ca="1" si="14"/>
        <v>#NAME?</v>
      </c>
      <c r="F233" t="str">
        <f>_xlfn.XLOOKUP('Fiche formation'!$C$8,SitesFormations[Site de formation principal],SitesFormations[Mail pour assiduité],"")</f>
        <v>cfa-ensuplr-um-fds@umontpellier.fr</v>
      </c>
      <c r="G233" t="s">
        <v>2019</v>
      </c>
      <c r="H233" t="e" vm="2">
        <f ca="1">_xlfn.TEXTJOIN(" ",TRUE,
'Fiche formation'!$C$18,
_xlfn.SWITCH('Fiche formation'!$C$18,"DNO","2A","DE AUDIO","3A",
_xlfn.SWITCH('Fiche formation'!$C$15,"DEUST","2A","DSCG","2A","MASTER","2A","BUT","3A","DCG","3A","LG","3A","LP","3A","INGE","3A",""))
)</f>
        <v>#NAME?</v>
      </c>
    </row>
    <row r="234" spans="1:8" x14ac:dyDescent="0.2">
      <c r="A234" s="1">
        <f t="shared" si="15"/>
        <v>46351</v>
      </c>
      <c r="B234" t="e" vm="2">
        <f t="shared" ca="1" si="12"/>
        <v>#NAME?</v>
      </c>
      <c r="C234" t="e" vm="2">
        <f t="shared" ca="1" si="13"/>
        <v>#NAME?</v>
      </c>
      <c r="D234" s="12" t="e" cm="1" vm="1">
        <f t="array" aca="1" ref="D234" ca="1">_xlfn.LET(
    _xlpm.d, A234,
    _xlpm.debut, DATE(2026,8,1),
    _xlpm.m, DATEDIF(_xlpm.debut, _xlpm.d, "m"),
    _xlpm.col, 1 + _xlpm.m*3,
    _xlpm.dates, INDEX('Calendrier 2026-2027'!$C$13:$BC$43,,_xlpm.col),
    _xlpm.titres, INDEX('Calendrier 2026-2027'!$D$13:$BD$43,,_xlpm.col),
    _xlpm.r, _xlfn.XLOOKUP(_xlpm.d, _xlpm.dates, _xlpm.titres),
    IF(_xlpm.r=0,"",_xlpm.r)
)</f>
        <v>#NAME?</v>
      </c>
      <c r="E234" t="e" vm="2">
        <f t="shared" ca="1" si="14"/>
        <v>#NAME?</v>
      </c>
      <c r="F234" t="str">
        <f>_xlfn.XLOOKUP('Fiche formation'!$C$8,SitesFormations[Site de formation principal],SitesFormations[Mail pour assiduité],"")</f>
        <v>cfa-ensuplr-um-fds@umontpellier.fr</v>
      </c>
      <c r="G234" t="s">
        <v>2019</v>
      </c>
      <c r="H234" t="e" vm="2">
        <f ca="1">_xlfn.TEXTJOIN(" ",TRUE,
'Fiche formation'!$C$18,
_xlfn.SWITCH('Fiche formation'!$C$18,"DNO","2A","DE AUDIO","3A",
_xlfn.SWITCH('Fiche formation'!$C$15,"DEUST","2A","DSCG","2A","MASTER","2A","BUT","3A","DCG","3A","LG","3A","LP","3A","INGE","3A",""))
)</f>
        <v>#NAME?</v>
      </c>
    </row>
    <row r="235" spans="1:8" x14ac:dyDescent="0.2">
      <c r="A235" s="1">
        <f t="shared" si="15"/>
        <v>46351</v>
      </c>
      <c r="B235" t="e" vm="2">
        <f t="shared" ca="1" si="12"/>
        <v>#NAME?</v>
      </c>
      <c r="C235" t="e" vm="2">
        <f t="shared" ca="1" si="13"/>
        <v>#NAME?</v>
      </c>
      <c r="D235" s="12" t="e" cm="1" vm="1">
        <f t="array" aca="1" ref="D235" ca="1">_xlfn.LET(
    _xlpm.d, A235,
    _xlpm.debut, DATE(2026,8,1),
    _xlpm.m, DATEDIF(_xlpm.debut, _xlpm.d, "m"),
    _xlpm.col, 1 + _xlpm.m*3,
    _xlpm.dates, INDEX('Calendrier 2026-2027'!$C$13:$BC$43,,_xlpm.col),
    _xlpm.titres, INDEX('Calendrier 2026-2027'!$D$13:$BD$43,,_xlpm.col),
    _xlpm.r, _xlfn.XLOOKUP(_xlpm.d, _xlpm.dates, _xlpm.titres),
    IF(_xlpm.r=0,"",_xlpm.r)
)</f>
        <v>#NAME?</v>
      </c>
      <c r="E235" t="e" vm="2">
        <f t="shared" ca="1" si="14"/>
        <v>#NAME?</v>
      </c>
      <c r="F235" t="str">
        <f>_xlfn.XLOOKUP('Fiche formation'!$C$8,SitesFormations[Site de formation principal],SitesFormations[Mail pour assiduité],"")</f>
        <v>cfa-ensuplr-um-fds@umontpellier.fr</v>
      </c>
      <c r="G235" t="s">
        <v>2019</v>
      </c>
      <c r="H235" t="e" vm="2">
        <f ca="1">_xlfn.TEXTJOIN(" ",TRUE,
'Fiche formation'!$C$18,
_xlfn.SWITCH('Fiche formation'!$C$18,"DNO","2A","DE AUDIO","3A",
_xlfn.SWITCH('Fiche formation'!$C$15,"DEUST","2A","DSCG","2A","MASTER","2A","BUT","3A","DCG","3A","LG","3A","LP","3A","INGE","3A",""))
)</f>
        <v>#NAME?</v>
      </c>
    </row>
    <row r="236" spans="1:8" x14ac:dyDescent="0.2">
      <c r="A236" s="1">
        <f t="shared" si="15"/>
        <v>46352</v>
      </c>
      <c r="B236" t="e" vm="2">
        <f t="shared" ca="1" si="12"/>
        <v>#NAME?</v>
      </c>
      <c r="C236" t="e" vm="2">
        <f t="shared" ca="1" si="13"/>
        <v>#NAME?</v>
      </c>
      <c r="D236" s="12" t="e" cm="1" vm="1">
        <f t="array" aca="1" ref="D236" ca="1">_xlfn.LET(
    _xlpm.d, A236,
    _xlpm.debut, DATE(2026,8,1),
    _xlpm.m, DATEDIF(_xlpm.debut, _xlpm.d, "m"),
    _xlpm.col, 1 + _xlpm.m*3,
    _xlpm.dates, INDEX('Calendrier 2026-2027'!$C$13:$BC$43,,_xlpm.col),
    _xlpm.titres, INDEX('Calendrier 2026-2027'!$D$13:$BD$43,,_xlpm.col),
    _xlpm.r, _xlfn.XLOOKUP(_xlpm.d, _xlpm.dates, _xlpm.titres),
    IF(_xlpm.r=0,"",_xlpm.r)
)</f>
        <v>#NAME?</v>
      </c>
      <c r="E236" t="e" vm="2">
        <f t="shared" ca="1" si="14"/>
        <v>#NAME?</v>
      </c>
      <c r="F236" t="str">
        <f>_xlfn.XLOOKUP('Fiche formation'!$C$8,SitesFormations[Site de formation principal],SitesFormations[Mail pour assiduité],"")</f>
        <v>cfa-ensuplr-um-fds@umontpellier.fr</v>
      </c>
      <c r="G236" t="s">
        <v>2019</v>
      </c>
      <c r="H236" t="e" vm="2">
        <f ca="1">_xlfn.TEXTJOIN(" ",TRUE,
'Fiche formation'!$C$18,
_xlfn.SWITCH('Fiche formation'!$C$18,"DNO","2A","DE AUDIO","3A",
_xlfn.SWITCH('Fiche formation'!$C$15,"DEUST","2A","DSCG","2A","MASTER","2A","BUT","3A","DCG","3A","LG","3A","LP","3A","INGE","3A",""))
)</f>
        <v>#NAME?</v>
      </c>
    </row>
    <row r="237" spans="1:8" x14ac:dyDescent="0.2">
      <c r="A237" s="1">
        <f t="shared" si="15"/>
        <v>46352</v>
      </c>
      <c r="B237" t="e" vm="2">
        <f t="shared" ca="1" si="12"/>
        <v>#NAME?</v>
      </c>
      <c r="C237" t="e" vm="2">
        <f t="shared" ca="1" si="13"/>
        <v>#NAME?</v>
      </c>
      <c r="D237" s="12" t="e" cm="1" vm="1">
        <f t="array" aca="1" ref="D237" ca="1">_xlfn.LET(
    _xlpm.d, A237,
    _xlpm.debut, DATE(2026,8,1),
    _xlpm.m, DATEDIF(_xlpm.debut, _xlpm.d, "m"),
    _xlpm.col, 1 + _xlpm.m*3,
    _xlpm.dates, INDEX('Calendrier 2026-2027'!$C$13:$BC$43,,_xlpm.col),
    _xlpm.titres, INDEX('Calendrier 2026-2027'!$D$13:$BD$43,,_xlpm.col),
    _xlpm.r, _xlfn.XLOOKUP(_xlpm.d, _xlpm.dates, _xlpm.titres),
    IF(_xlpm.r=0,"",_xlpm.r)
)</f>
        <v>#NAME?</v>
      </c>
      <c r="E237" t="e" vm="2">
        <f t="shared" ca="1" si="14"/>
        <v>#NAME?</v>
      </c>
      <c r="F237" t="str">
        <f>_xlfn.XLOOKUP('Fiche formation'!$C$8,SitesFormations[Site de formation principal],SitesFormations[Mail pour assiduité],"")</f>
        <v>cfa-ensuplr-um-fds@umontpellier.fr</v>
      </c>
      <c r="G237" t="s">
        <v>2019</v>
      </c>
      <c r="H237" t="e" vm="2">
        <f ca="1">_xlfn.TEXTJOIN(" ",TRUE,
'Fiche formation'!$C$18,
_xlfn.SWITCH('Fiche formation'!$C$18,"DNO","2A","DE AUDIO","3A",
_xlfn.SWITCH('Fiche formation'!$C$15,"DEUST","2A","DSCG","2A","MASTER","2A","BUT","3A","DCG","3A","LG","3A","LP","3A","INGE","3A",""))
)</f>
        <v>#NAME?</v>
      </c>
    </row>
    <row r="238" spans="1:8" x14ac:dyDescent="0.2">
      <c r="A238" s="1">
        <f t="shared" si="15"/>
        <v>46353</v>
      </c>
      <c r="B238" t="e" vm="2">
        <f t="shared" ca="1" si="12"/>
        <v>#NAME?</v>
      </c>
      <c r="C238" t="e" vm="2">
        <f t="shared" ca="1" si="13"/>
        <v>#NAME?</v>
      </c>
      <c r="D238" s="12" t="e" cm="1" vm="1">
        <f t="array" aca="1" ref="D238" ca="1">_xlfn.LET(
    _xlpm.d, A238,
    _xlpm.debut, DATE(2026,8,1),
    _xlpm.m, DATEDIF(_xlpm.debut, _xlpm.d, "m"),
    _xlpm.col, 1 + _xlpm.m*3,
    _xlpm.dates, INDEX('Calendrier 2026-2027'!$C$13:$BC$43,,_xlpm.col),
    _xlpm.titres, INDEX('Calendrier 2026-2027'!$D$13:$BD$43,,_xlpm.col),
    _xlpm.r, _xlfn.XLOOKUP(_xlpm.d, _xlpm.dates, _xlpm.titres),
    IF(_xlpm.r=0,"",_xlpm.r)
)</f>
        <v>#NAME?</v>
      </c>
      <c r="E238" t="e" vm="2">
        <f t="shared" ca="1" si="14"/>
        <v>#NAME?</v>
      </c>
      <c r="F238" t="str">
        <f>_xlfn.XLOOKUP('Fiche formation'!$C$8,SitesFormations[Site de formation principal],SitesFormations[Mail pour assiduité],"")</f>
        <v>cfa-ensuplr-um-fds@umontpellier.fr</v>
      </c>
      <c r="G238" t="s">
        <v>2019</v>
      </c>
      <c r="H238" t="e" vm="2">
        <f ca="1">_xlfn.TEXTJOIN(" ",TRUE,
'Fiche formation'!$C$18,
_xlfn.SWITCH('Fiche formation'!$C$18,"DNO","2A","DE AUDIO","3A",
_xlfn.SWITCH('Fiche formation'!$C$15,"DEUST","2A","DSCG","2A","MASTER","2A","BUT","3A","DCG","3A","LG","3A","LP","3A","INGE","3A",""))
)</f>
        <v>#NAME?</v>
      </c>
    </row>
    <row r="239" spans="1:8" x14ac:dyDescent="0.2">
      <c r="A239" s="1">
        <f t="shared" si="15"/>
        <v>46353</v>
      </c>
      <c r="B239" t="e" vm="2">
        <f t="shared" ca="1" si="12"/>
        <v>#NAME?</v>
      </c>
      <c r="C239" t="e" vm="2">
        <f t="shared" ca="1" si="13"/>
        <v>#NAME?</v>
      </c>
      <c r="D239" s="12" t="e" cm="1" vm="1">
        <f t="array" aca="1" ref="D239" ca="1">_xlfn.LET(
    _xlpm.d, A239,
    _xlpm.debut, DATE(2026,8,1),
    _xlpm.m, DATEDIF(_xlpm.debut, _xlpm.d, "m"),
    _xlpm.col, 1 + _xlpm.m*3,
    _xlpm.dates, INDEX('Calendrier 2026-2027'!$C$13:$BC$43,,_xlpm.col),
    _xlpm.titres, INDEX('Calendrier 2026-2027'!$D$13:$BD$43,,_xlpm.col),
    _xlpm.r, _xlfn.XLOOKUP(_xlpm.d, _xlpm.dates, _xlpm.titres),
    IF(_xlpm.r=0,"",_xlpm.r)
)</f>
        <v>#NAME?</v>
      </c>
      <c r="E239" t="e" vm="2">
        <f t="shared" ca="1" si="14"/>
        <v>#NAME?</v>
      </c>
      <c r="F239" t="str">
        <f>_xlfn.XLOOKUP('Fiche formation'!$C$8,SitesFormations[Site de formation principal],SitesFormations[Mail pour assiduité],"")</f>
        <v>cfa-ensuplr-um-fds@umontpellier.fr</v>
      </c>
      <c r="G239" t="s">
        <v>2019</v>
      </c>
      <c r="H239" t="e" vm="2">
        <f ca="1">_xlfn.TEXTJOIN(" ",TRUE,
'Fiche formation'!$C$18,
_xlfn.SWITCH('Fiche formation'!$C$18,"DNO","2A","DE AUDIO","3A",
_xlfn.SWITCH('Fiche formation'!$C$15,"DEUST","2A","DSCG","2A","MASTER","2A","BUT","3A","DCG","3A","LG","3A","LP","3A","INGE","3A",""))
)</f>
        <v>#NAME?</v>
      </c>
    </row>
    <row r="240" spans="1:8" x14ac:dyDescent="0.2">
      <c r="A240" s="1">
        <f t="shared" si="15"/>
        <v>46354</v>
      </c>
      <c r="B240" t="e" vm="2">
        <f t="shared" ca="1" si="12"/>
        <v>#NAME?</v>
      </c>
      <c r="C240" t="e" vm="2">
        <f t="shared" ca="1" si="13"/>
        <v>#NAME?</v>
      </c>
      <c r="D240" s="12" t="e" cm="1" vm="1">
        <f t="array" aca="1" ref="D240" ca="1">_xlfn.LET(
    _xlpm.d, A240,
    _xlpm.debut, DATE(2026,8,1),
    _xlpm.m, DATEDIF(_xlpm.debut, _xlpm.d, "m"),
    _xlpm.col, 1 + _xlpm.m*3,
    _xlpm.dates, INDEX('Calendrier 2026-2027'!$C$13:$BC$43,,_xlpm.col),
    _xlpm.titres, INDEX('Calendrier 2026-2027'!$D$13:$BD$43,,_xlpm.col),
    _xlpm.r, _xlfn.XLOOKUP(_xlpm.d, _xlpm.dates, _xlpm.titres),
    IF(_xlpm.r=0,"",_xlpm.r)
)</f>
        <v>#NAME?</v>
      </c>
      <c r="E240" t="e" vm="2">
        <f t="shared" ca="1" si="14"/>
        <v>#NAME?</v>
      </c>
      <c r="F240" t="str">
        <f>_xlfn.XLOOKUP('Fiche formation'!$C$8,SitesFormations[Site de formation principal],SitesFormations[Mail pour assiduité],"")</f>
        <v>cfa-ensuplr-um-fds@umontpellier.fr</v>
      </c>
      <c r="G240" t="s">
        <v>2019</v>
      </c>
      <c r="H240" t="e" vm="2">
        <f ca="1">_xlfn.TEXTJOIN(" ",TRUE,
'Fiche formation'!$C$18,
_xlfn.SWITCH('Fiche formation'!$C$18,"DNO","2A","DE AUDIO","3A",
_xlfn.SWITCH('Fiche formation'!$C$15,"DEUST","2A","DSCG","2A","MASTER","2A","BUT","3A","DCG","3A","LG","3A","LP","3A","INGE","3A",""))
)</f>
        <v>#NAME?</v>
      </c>
    </row>
    <row r="241" spans="1:8" x14ac:dyDescent="0.2">
      <c r="A241" s="1">
        <f t="shared" si="15"/>
        <v>46354</v>
      </c>
      <c r="B241" t="e" vm="2">
        <f t="shared" ca="1" si="12"/>
        <v>#NAME?</v>
      </c>
      <c r="C241" t="e" vm="2">
        <f t="shared" ca="1" si="13"/>
        <v>#NAME?</v>
      </c>
      <c r="D241" s="12" t="e" cm="1" vm="1">
        <f t="array" aca="1" ref="D241" ca="1">_xlfn.LET(
    _xlpm.d, A241,
    _xlpm.debut, DATE(2026,8,1),
    _xlpm.m, DATEDIF(_xlpm.debut, _xlpm.d, "m"),
    _xlpm.col, 1 + _xlpm.m*3,
    _xlpm.dates, INDEX('Calendrier 2026-2027'!$C$13:$BC$43,,_xlpm.col),
    _xlpm.titres, INDEX('Calendrier 2026-2027'!$D$13:$BD$43,,_xlpm.col),
    _xlpm.r, _xlfn.XLOOKUP(_xlpm.d, _xlpm.dates, _xlpm.titres),
    IF(_xlpm.r=0,"",_xlpm.r)
)</f>
        <v>#NAME?</v>
      </c>
      <c r="E241" t="e" vm="2">
        <f t="shared" ca="1" si="14"/>
        <v>#NAME?</v>
      </c>
      <c r="F241" t="str">
        <f>_xlfn.XLOOKUP('Fiche formation'!$C$8,SitesFormations[Site de formation principal],SitesFormations[Mail pour assiduité],"")</f>
        <v>cfa-ensuplr-um-fds@umontpellier.fr</v>
      </c>
      <c r="G241" t="s">
        <v>2019</v>
      </c>
      <c r="H241" t="e" vm="2">
        <f ca="1">_xlfn.TEXTJOIN(" ",TRUE,
'Fiche formation'!$C$18,
_xlfn.SWITCH('Fiche formation'!$C$18,"DNO","2A","DE AUDIO","3A",
_xlfn.SWITCH('Fiche formation'!$C$15,"DEUST","2A","DSCG","2A","MASTER","2A","BUT","3A","DCG","3A","LG","3A","LP","3A","INGE","3A",""))
)</f>
        <v>#NAME?</v>
      </c>
    </row>
    <row r="242" spans="1:8" x14ac:dyDescent="0.2">
      <c r="A242" s="1">
        <f t="shared" si="15"/>
        <v>46355</v>
      </c>
      <c r="B242" t="e" vm="2">
        <f t="shared" ca="1" si="12"/>
        <v>#NAME?</v>
      </c>
      <c r="C242" t="e" vm="2">
        <f t="shared" ca="1" si="13"/>
        <v>#NAME?</v>
      </c>
      <c r="D242" s="12" t="e" cm="1" vm="1">
        <f t="array" aca="1" ref="D242" ca="1">_xlfn.LET(
    _xlpm.d, A242,
    _xlpm.debut, DATE(2026,8,1),
    _xlpm.m, DATEDIF(_xlpm.debut, _xlpm.d, "m"),
    _xlpm.col, 1 + _xlpm.m*3,
    _xlpm.dates, INDEX('Calendrier 2026-2027'!$C$13:$BC$43,,_xlpm.col),
    _xlpm.titres, INDEX('Calendrier 2026-2027'!$D$13:$BD$43,,_xlpm.col),
    _xlpm.r, _xlfn.XLOOKUP(_xlpm.d, _xlpm.dates, _xlpm.titres),
    IF(_xlpm.r=0,"",_xlpm.r)
)</f>
        <v>#NAME?</v>
      </c>
      <c r="E242" t="e" vm="2">
        <f t="shared" ca="1" si="14"/>
        <v>#NAME?</v>
      </c>
      <c r="F242" t="str">
        <f>_xlfn.XLOOKUP('Fiche formation'!$C$8,SitesFormations[Site de formation principal],SitesFormations[Mail pour assiduité],"")</f>
        <v>cfa-ensuplr-um-fds@umontpellier.fr</v>
      </c>
      <c r="G242" t="s">
        <v>2019</v>
      </c>
      <c r="H242" t="e" vm="2">
        <f ca="1">_xlfn.TEXTJOIN(" ",TRUE,
'Fiche formation'!$C$18,
_xlfn.SWITCH('Fiche formation'!$C$18,"DNO","2A","DE AUDIO","3A",
_xlfn.SWITCH('Fiche formation'!$C$15,"DEUST","2A","DSCG","2A","MASTER","2A","BUT","3A","DCG","3A","LG","3A","LP","3A","INGE","3A",""))
)</f>
        <v>#NAME?</v>
      </c>
    </row>
    <row r="243" spans="1:8" x14ac:dyDescent="0.2">
      <c r="A243" s="1">
        <f t="shared" si="15"/>
        <v>46355</v>
      </c>
      <c r="B243" t="e" vm="2">
        <f t="shared" ca="1" si="12"/>
        <v>#NAME?</v>
      </c>
      <c r="C243" t="e" vm="2">
        <f t="shared" ca="1" si="13"/>
        <v>#NAME?</v>
      </c>
      <c r="D243" s="12" t="e" cm="1" vm="1">
        <f t="array" aca="1" ref="D243" ca="1">_xlfn.LET(
    _xlpm.d, A243,
    _xlpm.debut, DATE(2026,8,1),
    _xlpm.m, DATEDIF(_xlpm.debut, _xlpm.d, "m"),
    _xlpm.col, 1 + _xlpm.m*3,
    _xlpm.dates, INDEX('Calendrier 2026-2027'!$C$13:$BC$43,,_xlpm.col),
    _xlpm.titres, INDEX('Calendrier 2026-2027'!$D$13:$BD$43,,_xlpm.col),
    _xlpm.r, _xlfn.XLOOKUP(_xlpm.d, _xlpm.dates, _xlpm.titres),
    IF(_xlpm.r=0,"",_xlpm.r)
)</f>
        <v>#NAME?</v>
      </c>
      <c r="E243" t="e" vm="2">
        <f t="shared" ca="1" si="14"/>
        <v>#NAME?</v>
      </c>
      <c r="F243" t="str">
        <f>_xlfn.XLOOKUP('Fiche formation'!$C$8,SitesFormations[Site de formation principal],SitesFormations[Mail pour assiduité],"")</f>
        <v>cfa-ensuplr-um-fds@umontpellier.fr</v>
      </c>
      <c r="G243" t="s">
        <v>2019</v>
      </c>
      <c r="H243" t="e" vm="2">
        <f ca="1">_xlfn.TEXTJOIN(" ",TRUE,
'Fiche formation'!$C$18,
_xlfn.SWITCH('Fiche formation'!$C$18,"DNO","2A","DE AUDIO","3A",
_xlfn.SWITCH('Fiche formation'!$C$15,"DEUST","2A","DSCG","2A","MASTER","2A","BUT","3A","DCG","3A","LG","3A","LP","3A","INGE","3A",""))
)</f>
        <v>#NAME?</v>
      </c>
    </row>
    <row r="244" spans="1:8" x14ac:dyDescent="0.2">
      <c r="A244" s="1">
        <f t="shared" si="15"/>
        <v>46356</v>
      </c>
      <c r="B244" t="e" vm="2">
        <f t="shared" ca="1" si="12"/>
        <v>#NAME?</v>
      </c>
      <c r="C244" t="e" vm="2">
        <f t="shared" ca="1" si="13"/>
        <v>#NAME?</v>
      </c>
      <c r="D244" s="12" t="e" cm="1" vm="1">
        <f t="array" aca="1" ref="D244" ca="1">_xlfn.LET(
    _xlpm.d, A244,
    _xlpm.debut, DATE(2026,8,1),
    _xlpm.m, DATEDIF(_xlpm.debut, _xlpm.d, "m"),
    _xlpm.col, 1 + _xlpm.m*3,
    _xlpm.dates, INDEX('Calendrier 2026-2027'!$C$13:$BC$43,,_xlpm.col),
    _xlpm.titres, INDEX('Calendrier 2026-2027'!$D$13:$BD$43,,_xlpm.col),
    _xlpm.r, _xlfn.XLOOKUP(_xlpm.d, _xlpm.dates, _xlpm.titres),
    IF(_xlpm.r=0,"",_xlpm.r)
)</f>
        <v>#NAME?</v>
      </c>
      <c r="E244" t="e" vm="2">
        <f t="shared" ca="1" si="14"/>
        <v>#NAME?</v>
      </c>
      <c r="F244" t="str">
        <f>_xlfn.XLOOKUP('Fiche formation'!$C$8,SitesFormations[Site de formation principal],SitesFormations[Mail pour assiduité],"")</f>
        <v>cfa-ensuplr-um-fds@umontpellier.fr</v>
      </c>
      <c r="G244" t="s">
        <v>2019</v>
      </c>
      <c r="H244" t="e" vm="2">
        <f ca="1">_xlfn.TEXTJOIN(" ",TRUE,
'Fiche formation'!$C$18,
_xlfn.SWITCH('Fiche formation'!$C$18,"DNO","2A","DE AUDIO","3A",
_xlfn.SWITCH('Fiche formation'!$C$15,"DEUST","2A","DSCG","2A","MASTER","2A","BUT","3A","DCG","3A","LG","3A","LP","3A","INGE","3A",""))
)</f>
        <v>#NAME?</v>
      </c>
    </row>
    <row r="245" spans="1:8" x14ac:dyDescent="0.2">
      <c r="A245" s="1">
        <f t="shared" si="15"/>
        <v>46356</v>
      </c>
      <c r="B245" t="e" vm="2">
        <f t="shared" ca="1" si="12"/>
        <v>#NAME?</v>
      </c>
      <c r="C245" t="e" vm="2">
        <f t="shared" ca="1" si="13"/>
        <v>#NAME?</v>
      </c>
      <c r="D245" s="12" t="e" cm="1" vm="1">
        <f t="array" aca="1" ref="D245" ca="1">_xlfn.LET(
    _xlpm.d, A245,
    _xlpm.debut, DATE(2026,8,1),
    _xlpm.m, DATEDIF(_xlpm.debut, _xlpm.d, "m"),
    _xlpm.col, 1 + _xlpm.m*3,
    _xlpm.dates, INDEX('Calendrier 2026-2027'!$C$13:$BC$43,,_xlpm.col),
    _xlpm.titres, INDEX('Calendrier 2026-2027'!$D$13:$BD$43,,_xlpm.col),
    _xlpm.r, _xlfn.XLOOKUP(_xlpm.d, _xlpm.dates, _xlpm.titres),
    IF(_xlpm.r=0,"",_xlpm.r)
)</f>
        <v>#NAME?</v>
      </c>
      <c r="E245" t="e" vm="2">
        <f t="shared" ca="1" si="14"/>
        <v>#NAME?</v>
      </c>
      <c r="F245" t="str">
        <f>_xlfn.XLOOKUP('Fiche formation'!$C$8,SitesFormations[Site de formation principal],SitesFormations[Mail pour assiduité],"")</f>
        <v>cfa-ensuplr-um-fds@umontpellier.fr</v>
      </c>
      <c r="G245" t="s">
        <v>2019</v>
      </c>
      <c r="H245" t="e" vm="2">
        <f ca="1">_xlfn.TEXTJOIN(" ",TRUE,
'Fiche formation'!$C$18,
_xlfn.SWITCH('Fiche formation'!$C$18,"DNO","2A","DE AUDIO","3A",
_xlfn.SWITCH('Fiche formation'!$C$15,"DEUST","2A","DSCG","2A","MASTER","2A","BUT","3A","DCG","3A","LG","3A","LP","3A","INGE","3A",""))
)</f>
        <v>#NAME?</v>
      </c>
    </row>
    <row r="246" spans="1:8" x14ac:dyDescent="0.2">
      <c r="A246" s="1">
        <f t="shared" si="15"/>
        <v>46357</v>
      </c>
      <c r="B246" t="e" vm="2">
        <f t="shared" ca="1" si="12"/>
        <v>#NAME?</v>
      </c>
      <c r="C246" t="e" vm="2">
        <f t="shared" ca="1" si="13"/>
        <v>#NAME?</v>
      </c>
      <c r="D246" s="12" t="e" cm="1" vm="1">
        <f t="array" aca="1" ref="D246" ca="1">_xlfn.LET(
    _xlpm.d, A246,
    _xlpm.debut, DATE(2026,8,1),
    _xlpm.m, DATEDIF(_xlpm.debut, _xlpm.d, "m"),
    _xlpm.col, 1 + _xlpm.m*3,
    _xlpm.dates, INDEX('Calendrier 2026-2027'!$C$13:$BC$43,,_xlpm.col),
    _xlpm.titres, INDEX('Calendrier 2026-2027'!$D$13:$BD$43,,_xlpm.col),
    _xlpm.r, _xlfn.XLOOKUP(_xlpm.d, _xlpm.dates, _xlpm.titres),
    IF(_xlpm.r=0,"",_xlpm.r)
)</f>
        <v>#NAME?</v>
      </c>
      <c r="E246" t="e" vm="2">
        <f t="shared" ca="1" si="14"/>
        <v>#NAME?</v>
      </c>
      <c r="F246" t="str">
        <f>_xlfn.XLOOKUP('Fiche formation'!$C$8,SitesFormations[Site de formation principal],SitesFormations[Mail pour assiduité],"")</f>
        <v>cfa-ensuplr-um-fds@umontpellier.fr</v>
      </c>
      <c r="G246" t="s">
        <v>2019</v>
      </c>
      <c r="H246" t="e" vm="2">
        <f ca="1">_xlfn.TEXTJOIN(" ",TRUE,
'Fiche formation'!$C$18,
_xlfn.SWITCH('Fiche formation'!$C$18,"DNO","2A","DE AUDIO","3A",
_xlfn.SWITCH('Fiche formation'!$C$15,"DEUST","2A","DSCG","2A","MASTER","2A","BUT","3A","DCG","3A","LG","3A","LP","3A","INGE","3A",""))
)</f>
        <v>#NAME?</v>
      </c>
    </row>
    <row r="247" spans="1:8" x14ac:dyDescent="0.2">
      <c r="A247" s="1">
        <f t="shared" si="15"/>
        <v>46357</v>
      </c>
      <c r="B247" t="e" vm="2">
        <f t="shared" ca="1" si="12"/>
        <v>#NAME?</v>
      </c>
      <c r="C247" t="e" vm="2">
        <f t="shared" ca="1" si="13"/>
        <v>#NAME?</v>
      </c>
      <c r="D247" s="12" t="e" cm="1" vm="1">
        <f t="array" aca="1" ref="D247" ca="1">_xlfn.LET(
    _xlpm.d, A247,
    _xlpm.debut, DATE(2026,8,1),
    _xlpm.m, DATEDIF(_xlpm.debut, _xlpm.d, "m"),
    _xlpm.col, 1 + _xlpm.m*3,
    _xlpm.dates, INDEX('Calendrier 2026-2027'!$C$13:$BC$43,,_xlpm.col),
    _xlpm.titres, INDEX('Calendrier 2026-2027'!$D$13:$BD$43,,_xlpm.col),
    _xlpm.r, _xlfn.XLOOKUP(_xlpm.d, _xlpm.dates, _xlpm.titres),
    IF(_xlpm.r=0,"",_xlpm.r)
)</f>
        <v>#NAME?</v>
      </c>
      <c r="E247" t="e" vm="2">
        <f t="shared" ca="1" si="14"/>
        <v>#NAME?</v>
      </c>
      <c r="F247" t="str">
        <f>_xlfn.XLOOKUP('Fiche formation'!$C$8,SitesFormations[Site de formation principal],SitesFormations[Mail pour assiduité],"")</f>
        <v>cfa-ensuplr-um-fds@umontpellier.fr</v>
      </c>
      <c r="G247" t="s">
        <v>2019</v>
      </c>
      <c r="H247" t="e" vm="2">
        <f ca="1">_xlfn.TEXTJOIN(" ",TRUE,
'Fiche formation'!$C$18,
_xlfn.SWITCH('Fiche formation'!$C$18,"DNO","2A","DE AUDIO","3A",
_xlfn.SWITCH('Fiche formation'!$C$15,"DEUST","2A","DSCG","2A","MASTER","2A","BUT","3A","DCG","3A","LG","3A","LP","3A","INGE","3A",""))
)</f>
        <v>#NAME?</v>
      </c>
    </row>
    <row r="248" spans="1:8" x14ac:dyDescent="0.2">
      <c r="A248" s="1">
        <f t="shared" si="15"/>
        <v>46358</v>
      </c>
      <c r="B248" t="e" vm="2">
        <f t="shared" ca="1" si="12"/>
        <v>#NAME?</v>
      </c>
      <c r="C248" t="e" vm="2">
        <f t="shared" ca="1" si="13"/>
        <v>#NAME?</v>
      </c>
      <c r="D248" s="12" t="e" cm="1" vm="1">
        <f t="array" aca="1" ref="D248" ca="1">_xlfn.LET(
    _xlpm.d, A248,
    _xlpm.debut, DATE(2026,8,1),
    _xlpm.m, DATEDIF(_xlpm.debut, _xlpm.d, "m"),
    _xlpm.col, 1 + _xlpm.m*3,
    _xlpm.dates, INDEX('Calendrier 2026-2027'!$C$13:$BC$43,,_xlpm.col),
    _xlpm.titres, INDEX('Calendrier 2026-2027'!$D$13:$BD$43,,_xlpm.col),
    _xlpm.r, _xlfn.XLOOKUP(_xlpm.d, _xlpm.dates, _xlpm.titres),
    IF(_xlpm.r=0,"",_xlpm.r)
)</f>
        <v>#NAME?</v>
      </c>
      <c r="E248" t="e" vm="2">
        <f t="shared" ca="1" si="14"/>
        <v>#NAME?</v>
      </c>
      <c r="F248" t="str">
        <f>_xlfn.XLOOKUP('Fiche formation'!$C$8,SitesFormations[Site de formation principal],SitesFormations[Mail pour assiduité],"")</f>
        <v>cfa-ensuplr-um-fds@umontpellier.fr</v>
      </c>
      <c r="G248" t="s">
        <v>2019</v>
      </c>
      <c r="H248" t="e" vm="2">
        <f ca="1">_xlfn.TEXTJOIN(" ",TRUE,
'Fiche formation'!$C$18,
_xlfn.SWITCH('Fiche formation'!$C$18,"DNO","2A","DE AUDIO","3A",
_xlfn.SWITCH('Fiche formation'!$C$15,"DEUST","2A","DSCG","2A","MASTER","2A","BUT","3A","DCG","3A","LG","3A","LP","3A","INGE","3A",""))
)</f>
        <v>#NAME?</v>
      </c>
    </row>
    <row r="249" spans="1:8" x14ac:dyDescent="0.2">
      <c r="A249" s="1">
        <f t="shared" si="15"/>
        <v>46358</v>
      </c>
      <c r="B249" t="e" vm="2">
        <f t="shared" ca="1" si="12"/>
        <v>#NAME?</v>
      </c>
      <c r="C249" t="e" vm="2">
        <f t="shared" ca="1" si="13"/>
        <v>#NAME?</v>
      </c>
      <c r="D249" s="12" t="e" cm="1" vm="1">
        <f t="array" aca="1" ref="D249" ca="1">_xlfn.LET(
    _xlpm.d, A249,
    _xlpm.debut, DATE(2026,8,1),
    _xlpm.m, DATEDIF(_xlpm.debut, _xlpm.d, "m"),
    _xlpm.col, 1 + _xlpm.m*3,
    _xlpm.dates, INDEX('Calendrier 2026-2027'!$C$13:$BC$43,,_xlpm.col),
    _xlpm.titres, INDEX('Calendrier 2026-2027'!$D$13:$BD$43,,_xlpm.col),
    _xlpm.r, _xlfn.XLOOKUP(_xlpm.d, _xlpm.dates, _xlpm.titres),
    IF(_xlpm.r=0,"",_xlpm.r)
)</f>
        <v>#NAME?</v>
      </c>
      <c r="E249" t="e" vm="2">
        <f t="shared" ca="1" si="14"/>
        <v>#NAME?</v>
      </c>
      <c r="F249" t="str">
        <f>_xlfn.XLOOKUP('Fiche formation'!$C$8,SitesFormations[Site de formation principal],SitesFormations[Mail pour assiduité],"")</f>
        <v>cfa-ensuplr-um-fds@umontpellier.fr</v>
      </c>
      <c r="G249" t="s">
        <v>2019</v>
      </c>
      <c r="H249" t="e" vm="2">
        <f ca="1">_xlfn.TEXTJOIN(" ",TRUE,
'Fiche formation'!$C$18,
_xlfn.SWITCH('Fiche formation'!$C$18,"DNO","2A","DE AUDIO","3A",
_xlfn.SWITCH('Fiche formation'!$C$15,"DEUST","2A","DSCG","2A","MASTER","2A","BUT","3A","DCG","3A","LG","3A","LP","3A","INGE","3A",""))
)</f>
        <v>#NAME?</v>
      </c>
    </row>
    <row r="250" spans="1:8" x14ac:dyDescent="0.2">
      <c r="A250" s="1">
        <f t="shared" si="15"/>
        <v>46359</v>
      </c>
      <c r="B250" t="e" vm="2">
        <f t="shared" ca="1" si="12"/>
        <v>#NAME?</v>
      </c>
      <c r="C250" t="e" vm="2">
        <f t="shared" ca="1" si="13"/>
        <v>#NAME?</v>
      </c>
      <c r="D250" s="12" t="e" cm="1" vm="1">
        <f t="array" aca="1" ref="D250" ca="1">_xlfn.LET(
    _xlpm.d, A250,
    _xlpm.debut, DATE(2026,8,1),
    _xlpm.m, DATEDIF(_xlpm.debut, _xlpm.d, "m"),
    _xlpm.col, 1 + _xlpm.m*3,
    _xlpm.dates, INDEX('Calendrier 2026-2027'!$C$13:$BC$43,,_xlpm.col),
    _xlpm.titres, INDEX('Calendrier 2026-2027'!$D$13:$BD$43,,_xlpm.col),
    _xlpm.r, _xlfn.XLOOKUP(_xlpm.d, _xlpm.dates, _xlpm.titres),
    IF(_xlpm.r=0,"",_xlpm.r)
)</f>
        <v>#NAME?</v>
      </c>
      <c r="E250" t="e" vm="2">
        <f t="shared" ca="1" si="14"/>
        <v>#NAME?</v>
      </c>
      <c r="F250" t="str">
        <f>_xlfn.XLOOKUP('Fiche formation'!$C$8,SitesFormations[Site de formation principal],SitesFormations[Mail pour assiduité],"")</f>
        <v>cfa-ensuplr-um-fds@umontpellier.fr</v>
      </c>
      <c r="G250" t="s">
        <v>2019</v>
      </c>
      <c r="H250" t="e" vm="2">
        <f ca="1">_xlfn.TEXTJOIN(" ",TRUE,
'Fiche formation'!$C$18,
_xlfn.SWITCH('Fiche formation'!$C$18,"DNO","2A","DE AUDIO","3A",
_xlfn.SWITCH('Fiche formation'!$C$15,"DEUST","2A","DSCG","2A","MASTER","2A","BUT","3A","DCG","3A","LG","3A","LP","3A","INGE","3A",""))
)</f>
        <v>#NAME?</v>
      </c>
    </row>
    <row r="251" spans="1:8" x14ac:dyDescent="0.2">
      <c r="A251" s="1">
        <f t="shared" si="15"/>
        <v>46359</v>
      </c>
      <c r="B251" t="e" vm="2">
        <f t="shared" ca="1" si="12"/>
        <v>#NAME?</v>
      </c>
      <c r="C251" t="e" vm="2">
        <f t="shared" ca="1" si="13"/>
        <v>#NAME?</v>
      </c>
      <c r="D251" s="12" t="e" cm="1" vm="1">
        <f t="array" aca="1" ref="D251" ca="1">_xlfn.LET(
    _xlpm.d, A251,
    _xlpm.debut, DATE(2026,8,1),
    _xlpm.m, DATEDIF(_xlpm.debut, _xlpm.d, "m"),
    _xlpm.col, 1 + _xlpm.m*3,
    _xlpm.dates, INDEX('Calendrier 2026-2027'!$C$13:$BC$43,,_xlpm.col),
    _xlpm.titres, INDEX('Calendrier 2026-2027'!$D$13:$BD$43,,_xlpm.col),
    _xlpm.r, _xlfn.XLOOKUP(_xlpm.d, _xlpm.dates, _xlpm.titres),
    IF(_xlpm.r=0,"",_xlpm.r)
)</f>
        <v>#NAME?</v>
      </c>
      <c r="E251" t="e" vm="2">
        <f t="shared" ca="1" si="14"/>
        <v>#NAME?</v>
      </c>
      <c r="F251" t="str">
        <f>_xlfn.XLOOKUP('Fiche formation'!$C$8,SitesFormations[Site de formation principal],SitesFormations[Mail pour assiduité],"")</f>
        <v>cfa-ensuplr-um-fds@umontpellier.fr</v>
      </c>
      <c r="G251" t="s">
        <v>2019</v>
      </c>
      <c r="H251" t="e" vm="2">
        <f ca="1">_xlfn.TEXTJOIN(" ",TRUE,
'Fiche formation'!$C$18,
_xlfn.SWITCH('Fiche formation'!$C$18,"DNO","2A","DE AUDIO","3A",
_xlfn.SWITCH('Fiche formation'!$C$15,"DEUST","2A","DSCG","2A","MASTER","2A","BUT","3A","DCG","3A","LG","3A","LP","3A","INGE","3A",""))
)</f>
        <v>#NAME?</v>
      </c>
    </row>
    <row r="252" spans="1:8" x14ac:dyDescent="0.2">
      <c r="A252" s="1">
        <f t="shared" si="15"/>
        <v>46360</v>
      </c>
      <c r="B252" t="e" vm="2">
        <f t="shared" ca="1" si="12"/>
        <v>#NAME?</v>
      </c>
      <c r="C252" t="e" vm="2">
        <f t="shared" ca="1" si="13"/>
        <v>#NAME?</v>
      </c>
      <c r="D252" s="12" t="e" cm="1" vm="1">
        <f t="array" aca="1" ref="D252" ca="1">_xlfn.LET(
    _xlpm.d, A252,
    _xlpm.debut, DATE(2026,8,1),
    _xlpm.m, DATEDIF(_xlpm.debut, _xlpm.d, "m"),
    _xlpm.col, 1 + _xlpm.m*3,
    _xlpm.dates, INDEX('Calendrier 2026-2027'!$C$13:$BC$43,,_xlpm.col),
    _xlpm.titres, INDEX('Calendrier 2026-2027'!$D$13:$BD$43,,_xlpm.col),
    _xlpm.r, _xlfn.XLOOKUP(_xlpm.d, _xlpm.dates, _xlpm.titres),
    IF(_xlpm.r=0,"",_xlpm.r)
)</f>
        <v>#NAME?</v>
      </c>
      <c r="E252" t="e" vm="2">
        <f t="shared" ca="1" si="14"/>
        <v>#NAME?</v>
      </c>
      <c r="F252" t="str">
        <f>_xlfn.XLOOKUP('Fiche formation'!$C$8,SitesFormations[Site de formation principal],SitesFormations[Mail pour assiduité],"")</f>
        <v>cfa-ensuplr-um-fds@umontpellier.fr</v>
      </c>
      <c r="G252" t="s">
        <v>2019</v>
      </c>
      <c r="H252" t="e" vm="2">
        <f ca="1">_xlfn.TEXTJOIN(" ",TRUE,
'Fiche formation'!$C$18,
_xlfn.SWITCH('Fiche formation'!$C$18,"DNO","2A","DE AUDIO","3A",
_xlfn.SWITCH('Fiche formation'!$C$15,"DEUST","2A","DSCG","2A","MASTER","2A","BUT","3A","DCG","3A","LG","3A","LP","3A","INGE","3A",""))
)</f>
        <v>#NAME?</v>
      </c>
    </row>
    <row r="253" spans="1:8" x14ac:dyDescent="0.2">
      <c r="A253" s="1">
        <f t="shared" si="15"/>
        <v>46360</v>
      </c>
      <c r="B253" t="e" vm="2">
        <f t="shared" ca="1" si="12"/>
        <v>#NAME?</v>
      </c>
      <c r="C253" t="e" vm="2">
        <f t="shared" ca="1" si="13"/>
        <v>#NAME?</v>
      </c>
      <c r="D253" s="12" t="e" cm="1" vm="1">
        <f t="array" aca="1" ref="D253" ca="1">_xlfn.LET(
    _xlpm.d, A253,
    _xlpm.debut, DATE(2026,8,1),
    _xlpm.m, DATEDIF(_xlpm.debut, _xlpm.d, "m"),
    _xlpm.col, 1 + _xlpm.m*3,
    _xlpm.dates, INDEX('Calendrier 2026-2027'!$C$13:$BC$43,,_xlpm.col),
    _xlpm.titres, INDEX('Calendrier 2026-2027'!$D$13:$BD$43,,_xlpm.col),
    _xlpm.r, _xlfn.XLOOKUP(_xlpm.d, _xlpm.dates, _xlpm.titres),
    IF(_xlpm.r=0,"",_xlpm.r)
)</f>
        <v>#NAME?</v>
      </c>
      <c r="E253" t="e" vm="2">
        <f t="shared" ca="1" si="14"/>
        <v>#NAME?</v>
      </c>
      <c r="F253" t="str">
        <f>_xlfn.XLOOKUP('Fiche formation'!$C$8,SitesFormations[Site de formation principal],SitesFormations[Mail pour assiduité],"")</f>
        <v>cfa-ensuplr-um-fds@umontpellier.fr</v>
      </c>
      <c r="G253" t="s">
        <v>2019</v>
      </c>
      <c r="H253" t="e" vm="2">
        <f ca="1">_xlfn.TEXTJOIN(" ",TRUE,
'Fiche formation'!$C$18,
_xlfn.SWITCH('Fiche formation'!$C$18,"DNO","2A","DE AUDIO","3A",
_xlfn.SWITCH('Fiche formation'!$C$15,"DEUST","2A","DSCG","2A","MASTER","2A","BUT","3A","DCG","3A","LG","3A","LP","3A","INGE","3A",""))
)</f>
        <v>#NAME?</v>
      </c>
    </row>
    <row r="254" spans="1:8" x14ac:dyDescent="0.2">
      <c r="A254" s="1">
        <f t="shared" si="15"/>
        <v>46361</v>
      </c>
      <c r="B254" t="e" vm="2">
        <f t="shared" ca="1" si="12"/>
        <v>#NAME?</v>
      </c>
      <c r="C254" t="e" vm="2">
        <f t="shared" ca="1" si="13"/>
        <v>#NAME?</v>
      </c>
      <c r="D254" s="12" t="e" cm="1" vm="1">
        <f t="array" aca="1" ref="D254" ca="1">_xlfn.LET(
    _xlpm.d, A254,
    _xlpm.debut, DATE(2026,8,1),
    _xlpm.m, DATEDIF(_xlpm.debut, _xlpm.d, "m"),
    _xlpm.col, 1 + _xlpm.m*3,
    _xlpm.dates, INDEX('Calendrier 2026-2027'!$C$13:$BC$43,,_xlpm.col),
    _xlpm.titres, INDEX('Calendrier 2026-2027'!$D$13:$BD$43,,_xlpm.col),
    _xlpm.r, _xlfn.XLOOKUP(_xlpm.d, _xlpm.dates, _xlpm.titres),
    IF(_xlpm.r=0,"",_xlpm.r)
)</f>
        <v>#NAME?</v>
      </c>
      <c r="E254" t="e" vm="2">
        <f t="shared" ca="1" si="14"/>
        <v>#NAME?</v>
      </c>
      <c r="F254" t="str">
        <f>_xlfn.XLOOKUP('Fiche formation'!$C$8,SitesFormations[Site de formation principal],SitesFormations[Mail pour assiduité],"")</f>
        <v>cfa-ensuplr-um-fds@umontpellier.fr</v>
      </c>
      <c r="G254" t="s">
        <v>2019</v>
      </c>
      <c r="H254" t="e" vm="2">
        <f ca="1">_xlfn.TEXTJOIN(" ",TRUE,
'Fiche formation'!$C$18,
_xlfn.SWITCH('Fiche formation'!$C$18,"DNO","2A","DE AUDIO","3A",
_xlfn.SWITCH('Fiche formation'!$C$15,"DEUST","2A","DSCG","2A","MASTER","2A","BUT","3A","DCG","3A","LG","3A","LP","3A","INGE","3A",""))
)</f>
        <v>#NAME?</v>
      </c>
    </row>
    <row r="255" spans="1:8" x14ac:dyDescent="0.2">
      <c r="A255" s="1">
        <f t="shared" si="15"/>
        <v>46361</v>
      </c>
      <c r="B255" t="e" vm="2">
        <f t="shared" ca="1" si="12"/>
        <v>#NAME?</v>
      </c>
      <c r="C255" t="e" vm="2">
        <f t="shared" ca="1" si="13"/>
        <v>#NAME?</v>
      </c>
      <c r="D255" s="12" t="e" cm="1" vm="1">
        <f t="array" aca="1" ref="D255" ca="1">_xlfn.LET(
    _xlpm.d, A255,
    _xlpm.debut, DATE(2026,8,1),
    _xlpm.m, DATEDIF(_xlpm.debut, _xlpm.d, "m"),
    _xlpm.col, 1 + _xlpm.m*3,
    _xlpm.dates, INDEX('Calendrier 2026-2027'!$C$13:$BC$43,,_xlpm.col),
    _xlpm.titres, INDEX('Calendrier 2026-2027'!$D$13:$BD$43,,_xlpm.col),
    _xlpm.r, _xlfn.XLOOKUP(_xlpm.d, _xlpm.dates, _xlpm.titres),
    IF(_xlpm.r=0,"",_xlpm.r)
)</f>
        <v>#NAME?</v>
      </c>
      <c r="E255" t="e" vm="2">
        <f t="shared" ca="1" si="14"/>
        <v>#NAME?</v>
      </c>
      <c r="F255" t="str">
        <f>_xlfn.XLOOKUP('Fiche formation'!$C$8,SitesFormations[Site de formation principal],SitesFormations[Mail pour assiduité],"")</f>
        <v>cfa-ensuplr-um-fds@umontpellier.fr</v>
      </c>
      <c r="G255" t="s">
        <v>2019</v>
      </c>
      <c r="H255" t="e" vm="2">
        <f ca="1">_xlfn.TEXTJOIN(" ",TRUE,
'Fiche formation'!$C$18,
_xlfn.SWITCH('Fiche formation'!$C$18,"DNO","2A","DE AUDIO","3A",
_xlfn.SWITCH('Fiche formation'!$C$15,"DEUST","2A","DSCG","2A","MASTER","2A","BUT","3A","DCG","3A","LG","3A","LP","3A","INGE","3A",""))
)</f>
        <v>#NAME?</v>
      </c>
    </row>
    <row r="256" spans="1:8" x14ac:dyDescent="0.2">
      <c r="A256" s="1">
        <f t="shared" si="15"/>
        <v>46362</v>
      </c>
      <c r="B256" t="e" vm="2">
        <f t="shared" ca="1" si="12"/>
        <v>#NAME?</v>
      </c>
      <c r="C256" t="e" vm="2">
        <f t="shared" ca="1" si="13"/>
        <v>#NAME?</v>
      </c>
      <c r="D256" s="12" t="e" cm="1" vm="1">
        <f t="array" aca="1" ref="D256" ca="1">_xlfn.LET(
    _xlpm.d, A256,
    _xlpm.debut, DATE(2026,8,1),
    _xlpm.m, DATEDIF(_xlpm.debut, _xlpm.d, "m"),
    _xlpm.col, 1 + _xlpm.m*3,
    _xlpm.dates, INDEX('Calendrier 2026-2027'!$C$13:$BC$43,,_xlpm.col),
    _xlpm.titres, INDEX('Calendrier 2026-2027'!$D$13:$BD$43,,_xlpm.col),
    _xlpm.r, _xlfn.XLOOKUP(_xlpm.d, _xlpm.dates, _xlpm.titres),
    IF(_xlpm.r=0,"",_xlpm.r)
)</f>
        <v>#NAME?</v>
      </c>
      <c r="E256" t="e" vm="2">
        <f t="shared" ca="1" si="14"/>
        <v>#NAME?</v>
      </c>
      <c r="F256" t="str">
        <f>_xlfn.XLOOKUP('Fiche formation'!$C$8,SitesFormations[Site de formation principal],SitesFormations[Mail pour assiduité],"")</f>
        <v>cfa-ensuplr-um-fds@umontpellier.fr</v>
      </c>
      <c r="G256" t="s">
        <v>2019</v>
      </c>
      <c r="H256" t="e" vm="2">
        <f ca="1">_xlfn.TEXTJOIN(" ",TRUE,
'Fiche formation'!$C$18,
_xlfn.SWITCH('Fiche formation'!$C$18,"DNO","2A","DE AUDIO","3A",
_xlfn.SWITCH('Fiche formation'!$C$15,"DEUST","2A","DSCG","2A","MASTER","2A","BUT","3A","DCG","3A","LG","3A","LP","3A","INGE","3A",""))
)</f>
        <v>#NAME?</v>
      </c>
    </row>
    <row r="257" spans="1:8" x14ac:dyDescent="0.2">
      <c r="A257" s="1">
        <f t="shared" si="15"/>
        <v>46362</v>
      </c>
      <c r="B257" t="e" vm="2">
        <f t="shared" ca="1" si="12"/>
        <v>#NAME?</v>
      </c>
      <c r="C257" t="e" vm="2">
        <f t="shared" ca="1" si="13"/>
        <v>#NAME?</v>
      </c>
      <c r="D257" s="12" t="e" cm="1" vm="1">
        <f t="array" aca="1" ref="D257" ca="1">_xlfn.LET(
    _xlpm.d, A257,
    _xlpm.debut, DATE(2026,8,1),
    _xlpm.m, DATEDIF(_xlpm.debut, _xlpm.d, "m"),
    _xlpm.col, 1 + _xlpm.m*3,
    _xlpm.dates, INDEX('Calendrier 2026-2027'!$C$13:$BC$43,,_xlpm.col),
    _xlpm.titres, INDEX('Calendrier 2026-2027'!$D$13:$BD$43,,_xlpm.col),
    _xlpm.r, _xlfn.XLOOKUP(_xlpm.d, _xlpm.dates, _xlpm.titres),
    IF(_xlpm.r=0,"",_xlpm.r)
)</f>
        <v>#NAME?</v>
      </c>
      <c r="E257" t="e" vm="2">
        <f t="shared" ca="1" si="14"/>
        <v>#NAME?</v>
      </c>
      <c r="F257" t="str">
        <f>_xlfn.XLOOKUP('Fiche formation'!$C$8,SitesFormations[Site de formation principal],SitesFormations[Mail pour assiduité],"")</f>
        <v>cfa-ensuplr-um-fds@umontpellier.fr</v>
      </c>
      <c r="G257" t="s">
        <v>2019</v>
      </c>
      <c r="H257" t="e" vm="2">
        <f ca="1">_xlfn.TEXTJOIN(" ",TRUE,
'Fiche formation'!$C$18,
_xlfn.SWITCH('Fiche formation'!$C$18,"DNO","2A","DE AUDIO","3A",
_xlfn.SWITCH('Fiche formation'!$C$15,"DEUST","2A","DSCG","2A","MASTER","2A","BUT","3A","DCG","3A","LG","3A","LP","3A","INGE","3A",""))
)</f>
        <v>#NAME?</v>
      </c>
    </row>
    <row r="258" spans="1:8" x14ac:dyDescent="0.2">
      <c r="A258" s="1">
        <f t="shared" si="15"/>
        <v>46363</v>
      </c>
      <c r="B258" t="e" vm="2">
        <f t="shared" ca="1" si="12"/>
        <v>#NAME?</v>
      </c>
      <c r="C258" t="e" vm="2">
        <f t="shared" ca="1" si="13"/>
        <v>#NAME?</v>
      </c>
      <c r="D258" s="12" t="e" cm="1" vm="1">
        <f t="array" aca="1" ref="D258" ca="1">_xlfn.LET(
    _xlpm.d, A258,
    _xlpm.debut, DATE(2026,8,1),
    _xlpm.m, DATEDIF(_xlpm.debut, _xlpm.d, "m"),
    _xlpm.col, 1 + _xlpm.m*3,
    _xlpm.dates, INDEX('Calendrier 2026-2027'!$C$13:$BC$43,,_xlpm.col),
    _xlpm.titres, INDEX('Calendrier 2026-2027'!$D$13:$BD$43,,_xlpm.col),
    _xlpm.r, _xlfn.XLOOKUP(_xlpm.d, _xlpm.dates, _xlpm.titres),
    IF(_xlpm.r=0,"",_xlpm.r)
)</f>
        <v>#NAME?</v>
      </c>
      <c r="E258" t="e" vm="2">
        <f t="shared" ca="1" si="14"/>
        <v>#NAME?</v>
      </c>
      <c r="F258" t="str">
        <f>_xlfn.XLOOKUP('Fiche formation'!$C$8,SitesFormations[Site de formation principal],SitesFormations[Mail pour assiduité],"")</f>
        <v>cfa-ensuplr-um-fds@umontpellier.fr</v>
      </c>
      <c r="G258" t="s">
        <v>2019</v>
      </c>
      <c r="H258" t="e" vm="2">
        <f ca="1">_xlfn.TEXTJOIN(" ",TRUE,
'Fiche formation'!$C$18,
_xlfn.SWITCH('Fiche formation'!$C$18,"DNO","2A","DE AUDIO","3A",
_xlfn.SWITCH('Fiche formation'!$C$15,"DEUST","2A","DSCG","2A","MASTER","2A","BUT","3A","DCG","3A","LG","3A","LP","3A","INGE","3A",""))
)</f>
        <v>#NAME?</v>
      </c>
    </row>
    <row r="259" spans="1:8" x14ac:dyDescent="0.2">
      <c r="A259" s="1">
        <f t="shared" si="15"/>
        <v>46363</v>
      </c>
      <c r="B259" t="e" vm="2">
        <f t="shared" ref="B259:B322" ca="1" si="16">IF(D259="","",IF($A259=$A258,"14:00","08:00"))</f>
        <v>#NAME?</v>
      </c>
      <c r="C259" t="e" vm="2">
        <f t="shared" ref="C259:C322" ca="1" si="17">IF(D259="","",IF($A259=$A258,"17:00","12:00"))</f>
        <v>#NAME?</v>
      </c>
      <c r="D259" s="12" t="e" cm="1" vm="1">
        <f t="array" aca="1" ref="D259" ca="1">_xlfn.LET(
    _xlpm.d, A259,
    _xlpm.debut, DATE(2026,8,1),
    _xlpm.m, DATEDIF(_xlpm.debut, _xlpm.d, "m"),
    _xlpm.col, 1 + _xlpm.m*3,
    _xlpm.dates, INDEX('Calendrier 2026-2027'!$C$13:$BC$43,,_xlpm.col),
    _xlpm.titres, INDEX('Calendrier 2026-2027'!$D$13:$BD$43,,_xlpm.col),
    _xlpm.r, _xlfn.XLOOKUP(_xlpm.d, _xlpm.dates, _xlpm.titres),
    IF(_xlpm.r=0,"",_xlpm.r)
)</f>
        <v>#NAME?</v>
      </c>
      <c r="E259" t="e" vm="2">
        <f t="shared" ref="E259:E322" ca="1" si="18">IF(D259="","",IF(OR(D259="Entreprise",D259="Révisions (Etp)"),0,1))</f>
        <v>#NAME?</v>
      </c>
      <c r="F259" t="str">
        <f>_xlfn.XLOOKUP('Fiche formation'!$C$8,SitesFormations[Site de formation principal],SitesFormations[Mail pour assiduité],"")</f>
        <v>cfa-ensuplr-um-fds@umontpellier.fr</v>
      </c>
      <c r="G259" t="s">
        <v>2019</v>
      </c>
      <c r="H259" t="e" vm="2">
        <f ca="1">_xlfn.TEXTJOIN(" ",TRUE,
'Fiche formation'!$C$18,
_xlfn.SWITCH('Fiche formation'!$C$18,"DNO","2A","DE AUDIO","3A",
_xlfn.SWITCH('Fiche formation'!$C$15,"DEUST","2A","DSCG","2A","MASTER","2A","BUT","3A","DCG","3A","LG","3A","LP","3A","INGE","3A",""))
)</f>
        <v>#NAME?</v>
      </c>
    </row>
    <row r="260" spans="1:8" x14ac:dyDescent="0.2">
      <c r="A260" s="1">
        <f t="shared" ref="A260:A323" si="19">IF(A259=A258,A259+1,A259)</f>
        <v>46364</v>
      </c>
      <c r="B260" t="e" vm="2">
        <f t="shared" ca="1" si="16"/>
        <v>#NAME?</v>
      </c>
      <c r="C260" t="e" vm="2">
        <f t="shared" ca="1" si="17"/>
        <v>#NAME?</v>
      </c>
      <c r="D260" s="12" t="e" cm="1" vm="1">
        <f t="array" aca="1" ref="D260" ca="1">_xlfn.LET(
    _xlpm.d, A260,
    _xlpm.debut, DATE(2026,8,1),
    _xlpm.m, DATEDIF(_xlpm.debut, _xlpm.d, "m"),
    _xlpm.col, 1 + _xlpm.m*3,
    _xlpm.dates, INDEX('Calendrier 2026-2027'!$C$13:$BC$43,,_xlpm.col),
    _xlpm.titres, INDEX('Calendrier 2026-2027'!$D$13:$BD$43,,_xlpm.col),
    _xlpm.r, _xlfn.XLOOKUP(_xlpm.d, _xlpm.dates, _xlpm.titres),
    IF(_xlpm.r=0,"",_xlpm.r)
)</f>
        <v>#NAME?</v>
      </c>
      <c r="E260" t="e" vm="2">
        <f t="shared" ca="1" si="18"/>
        <v>#NAME?</v>
      </c>
      <c r="F260" t="str">
        <f>_xlfn.XLOOKUP('Fiche formation'!$C$8,SitesFormations[Site de formation principal],SitesFormations[Mail pour assiduité],"")</f>
        <v>cfa-ensuplr-um-fds@umontpellier.fr</v>
      </c>
      <c r="G260" t="s">
        <v>2019</v>
      </c>
      <c r="H260" t="e" vm="2">
        <f ca="1">_xlfn.TEXTJOIN(" ",TRUE,
'Fiche formation'!$C$18,
_xlfn.SWITCH('Fiche formation'!$C$18,"DNO","2A","DE AUDIO","3A",
_xlfn.SWITCH('Fiche formation'!$C$15,"DEUST","2A","DSCG","2A","MASTER","2A","BUT","3A","DCG","3A","LG","3A","LP","3A","INGE","3A",""))
)</f>
        <v>#NAME?</v>
      </c>
    </row>
    <row r="261" spans="1:8" x14ac:dyDescent="0.2">
      <c r="A261" s="1">
        <f t="shared" si="19"/>
        <v>46364</v>
      </c>
      <c r="B261" t="e" vm="2">
        <f t="shared" ca="1" si="16"/>
        <v>#NAME?</v>
      </c>
      <c r="C261" t="e" vm="2">
        <f t="shared" ca="1" si="17"/>
        <v>#NAME?</v>
      </c>
      <c r="D261" s="12" t="e" cm="1" vm="1">
        <f t="array" aca="1" ref="D261" ca="1">_xlfn.LET(
    _xlpm.d, A261,
    _xlpm.debut, DATE(2026,8,1),
    _xlpm.m, DATEDIF(_xlpm.debut, _xlpm.d, "m"),
    _xlpm.col, 1 + _xlpm.m*3,
    _xlpm.dates, INDEX('Calendrier 2026-2027'!$C$13:$BC$43,,_xlpm.col),
    _xlpm.titres, INDEX('Calendrier 2026-2027'!$D$13:$BD$43,,_xlpm.col),
    _xlpm.r, _xlfn.XLOOKUP(_xlpm.d, _xlpm.dates, _xlpm.titres),
    IF(_xlpm.r=0,"",_xlpm.r)
)</f>
        <v>#NAME?</v>
      </c>
      <c r="E261" t="e" vm="2">
        <f t="shared" ca="1" si="18"/>
        <v>#NAME?</v>
      </c>
      <c r="F261" t="str">
        <f>_xlfn.XLOOKUP('Fiche formation'!$C$8,SitesFormations[Site de formation principal],SitesFormations[Mail pour assiduité],"")</f>
        <v>cfa-ensuplr-um-fds@umontpellier.fr</v>
      </c>
      <c r="G261" t="s">
        <v>2019</v>
      </c>
      <c r="H261" t="e" vm="2">
        <f ca="1">_xlfn.TEXTJOIN(" ",TRUE,
'Fiche formation'!$C$18,
_xlfn.SWITCH('Fiche formation'!$C$18,"DNO","2A","DE AUDIO","3A",
_xlfn.SWITCH('Fiche formation'!$C$15,"DEUST","2A","DSCG","2A","MASTER","2A","BUT","3A","DCG","3A","LG","3A","LP","3A","INGE","3A",""))
)</f>
        <v>#NAME?</v>
      </c>
    </row>
    <row r="262" spans="1:8" x14ac:dyDescent="0.2">
      <c r="A262" s="1">
        <f t="shared" si="19"/>
        <v>46365</v>
      </c>
      <c r="B262" t="e" vm="2">
        <f t="shared" ca="1" si="16"/>
        <v>#NAME?</v>
      </c>
      <c r="C262" t="e" vm="2">
        <f t="shared" ca="1" si="17"/>
        <v>#NAME?</v>
      </c>
      <c r="D262" s="12" t="e" cm="1" vm="1">
        <f t="array" aca="1" ref="D262" ca="1">_xlfn.LET(
    _xlpm.d, A262,
    _xlpm.debut, DATE(2026,8,1),
    _xlpm.m, DATEDIF(_xlpm.debut, _xlpm.d, "m"),
    _xlpm.col, 1 + _xlpm.m*3,
    _xlpm.dates, INDEX('Calendrier 2026-2027'!$C$13:$BC$43,,_xlpm.col),
    _xlpm.titres, INDEX('Calendrier 2026-2027'!$D$13:$BD$43,,_xlpm.col),
    _xlpm.r, _xlfn.XLOOKUP(_xlpm.d, _xlpm.dates, _xlpm.titres),
    IF(_xlpm.r=0,"",_xlpm.r)
)</f>
        <v>#NAME?</v>
      </c>
      <c r="E262" t="e" vm="2">
        <f t="shared" ca="1" si="18"/>
        <v>#NAME?</v>
      </c>
      <c r="F262" t="str">
        <f>_xlfn.XLOOKUP('Fiche formation'!$C$8,SitesFormations[Site de formation principal],SitesFormations[Mail pour assiduité],"")</f>
        <v>cfa-ensuplr-um-fds@umontpellier.fr</v>
      </c>
      <c r="G262" t="s">
        <v>2019</v>
      </c>
      <c r="H262" t="e" vm="2">
        <f ca="1">_xlfn.TEXTJOIN(" ",TRUE,
'Fiche formation'!$C$18,
_xlfn.SWITCH('Fiche formation'!$C$18,"DNO","2A","DE AUDIO","3A",
_xlfn.SWITCH('Fiche formation'!$C$15,"DEUST","2A","DSCG","2A","MASTER","2A","BUT","3A","DCG","3A","LG","3A","LP","3A","INGE","3A",""))
)</f>
        <v>#NAME?</v>
      </c>
    </row>
    <row r="263" spans="1:8" x14ac:dyDescent="0.2">
      <c r="A263" s="1">
        <f t="shared" si="19"/>
        <v>46365</v>
      </c>
      <c r="B263" t="e" vm="2">
        <f t="shared" ca="1" si="16"/>
        <v>#NAME?</v>
      </c>
      <c r="C263" t="e" vm="2">
        <f t="shared" ca="1" si="17"/>
        <v>#NAME?</v>
      </c>
      <c r="D263" s="12" t="e" cm="1" vm="1">
        <f t="array" aca="1" ref="D263" ca="1">_xlfn.LET(
    _xlpm.d, A263,
    _xlpm.debut, DATE(2026,8,1),
    _xlpm.m, DATEDIF(_xlpm.debut, _xlpm.d, "m"),
    _xlpm.col, 1 + _xlpm.m*3,
    _xlpm.dates, INDEX('Calendrier 2026-2027'!$C$13:$BC$43,,_xlpm.col),
    _xlpm.titres, INDEX('Calendrier 2026-2027'!$D$13:$BD$43,,_xlpm.col),
    _xlpm.r, _xlfn.XLOOKUP(_xlpm.d, _xlpm.dates, _xlpm.titres),
    IF(_xlpm.r=0,"",_xlpm.r)
)</f>
        <v>#NAME?</v>
      </c>
      <c r="E263" t="e" vm="2">
        <f t="shared" ca="1" si="18"/>
        <v>#NAME?</v>
      </c>
      <c r="F263" t="str">
        <f>_xlfn.XLOOKUP('Fiche formation'!$C$8,SitesFormations[Site de formation principal],SitesFormations[Mail pour assiduité],"")</f>
        <v>cfa-ensuplr-um-fds@umontpellier.fr</v>
      </c>
      <c r="G263" t="s">
        <v>2019</v>
      </c>
      <c r="H263" t="e" vm="2">
        <f ca="1">_xlfn.TEXTJOIN(" ",TRUE,
'Fiche formation'!$C$18,
_xlfn.SWITCH('Fiche formation'!$C$18,"DNO","2A","DE AUDIO","3A",
_xlfn.SWITCH('Fiche formation'!$C$15,"DEUST","2A","DSCG","2A","MASTER","2A","BUT","3A","DCG","3A","LG","3A","LP","3A","INGE","3A",""))
)</f>
        <v>#NAME?</v>
      </c>
    </row>
    <row r="264" spans="1:8" x14ac:dyDescent="0.2">
      <c r="A264" s="1">
        <f t="shared" si="19"/>
        <v>46366</v>
      </c>
      <c r="B264" t="e" vm="2">
        <f t="shared" ca="1" si="16"/>
        <v>#NAME?</v>
      </c>
      <c r="C264" t="e" vm="2">
        <f t="shared" ca="1" si="17"/>
        <v>#NAME?</v>
      </c>
      <c r="D264" s="12" t="e" cm="1" vm="1">
        <f t="array" aca="1" ref="D264" ca="1">_xlfn.LET(
    _xlpm.d, A264,
    _xlpm.debut, DATE(2026,8,1),
    _xlpm.m, DATEDIF(_xlpm.debut, _xlpm.d, "m"),
    _xlpm.col, 1 + _xlpm.m*3,
    _xlpm.dates, INDEX('Calendrier 2026-2027'!$C$13:$BC$43,,_xlpm.col),
    _xlpm.titres, INDEX('Calendrier 2026-2027'!$D$13:$BD$43,,_xlpm.col),
    _xlpm.r, _xlfn.XLOOKUP(_xlpm.d, _xlpm.dates, _xlpm.titres),
    IF(_xlpm.r=0,"",_xlpm.r)
)</f>
        <v>#NAME?</v>
      </c>
      <c r="E264" t="e" vm="2">
        <f t="shared" ca="1" si="18"/>
        <v>#NAME?</v>
      </c>
      <c r="F264" t="str">
        <f>_xlfn.XLOOKUP('Fiche formation'!$C$8,SitesFormations[Site de formation principal],SitesFormations[Mail pour assiduité],"")</f>
        <v>cfa-ensuplr-um-fds@umontpellier.fr</v>
      </c>
      <c r="G264" t="s">
        <v>2019</v>
      </c>
      <c r="H264" t="e" vm="2">
        <f ca="1">_xlfn.TEXTJOIN(" ",TRUE,
'Fiche formation'!$C$18,
_xlfn.SWITCH('Fiche formation'!$C$18,"DNO","2A","DE AUDIO","3A",
_xlfn.SWITCH('Fiche formation'!$C$15,"DEUST","2A","DSCG","2A","MASTER","2A","BUT","3A","DCG","3A","LG","3A","LP","3A","INGE","3A",""))
)</f>
        <v>#NAME?</v>
      </c>
    </row>
    <row r="265" spans="1:8" x14ac:dyDescent="0.2">
      <c r="A265" s="1">
        <f t="shared" si="19"/>
        <v>46366</v>
      </c>
      <c r="B265" t="e" vm="2">
        <f t="shared" ca="1" si="16"/>
        <v>#NAME?</v>
      </c>
      <c r="C265" t="e" vm="2">
        <f t="shared" ca="1" si="17"/>
        <v>#NAME?</v>
      </c>
      <c r="D265" s="12" t="e" cm="1" vm="1">
        <f t="array" aca="1" ref="D265" ca="1">_xlfn.LET(
    _xlpm.d, A265,
    _xlpm.debut, DATE(2026,8,1),
    _xlpm.m, DATEDIF(_xlpm.debut, _xlpm.d, "m"),
    _xlpm.col, 1 + _xlpm.m*3,
    _xlpm.dates, INDEX('Calendrier 2026-2027'!$C$13:$BC$43,,_xlpm.col),
    _xlpm.titres, INDEX('Calendrier 2026-2027'!$D$13:$BD$43,,_xlpm.col),
    _xlpm.r, _xlfn.XLOOKUP(_xlpm.d, _xlpm.dates, _xlpm.titres),
    IF(_xlpm.r=0,"",_xlpm.r)
)</f>
        <v>#NAME?</v>
      </c>
      <c r="E265" t="e" vm="2">
        <f t="shared" ca="1" si="18"/>
        <v>#NAME?</v>
      </c>
      <c r="F265" t="str">
        <f>_xlfn.XLOOKUP('Fiche formation'!$C$8,SitesFormations[Site de formation principal],SitesFormations[Mail pour assiduité],"")</f>
        <v>cfa-ensuplr-um-fds@umontpellier.fr</v>
      </c>
      <c r="G265" t="s">
        <v>2019</v>
      </c>
      <c r="H265" t="e" vm="2">
        <f ca="1">_xlfn.TEXTJOIN(" ",TRUE,
'Fiche formation'!$C$18,
_xlfn.SWITCH('Fiche formation'!$C$18,"DNO","2A","DE AUDIO","3A",
_xlfn.SWITCH('Fiche formation'!$C$15,"DEUST","2A","DSCG","2A","MASTER","2A","BUT","3A","DCG","3A","LG","3A","LP","3A","INGE","3A",""))
)</f>
        <v>#NAME?</v>
      </c>
    </row>
    <row r="266" spans="1:8" x14ac:dyDescent="0.2">
      <c r="A266" s="1">
        <f t="shared" si="19"/>
        <v>46367</v>
      </c>
      <c r="B266" t="e" vm="2">
        <f t="shared" ca="1" si="16"/>
        <v>#NAME?</v>
      </c>
      <c r="C266" t="e" vm="2">
        <f t="shared" ca="1" si="17"/>
        <v>#NAME?</v>
      </c>
      <c r="D266" s="12" t="e" cm="1" vm="1">
        <f t="array" aca="1" ref="D266" ca="1">_xlfn.LET(
    _xlpm.d, A266,
    _xlpm.debut, DATE(2026,8,1),
    _xlpm.m, DATEDIF(_xlpm.debut, _xlpm.d, "m"),
    _xlpm.col, 1 + _xlpm.m*3,
    _xlpm.dates, INDEX('Calendrier 2026-2027'!$C$13:$BC$43,,_xlpm.col),
    _xlpm.titres, INDEX('Calendrier 2026-2027'!$D$13:$BD$43,,_xlpm.col),
    _xlpm.r, _xlfn.XLOOKUP(_xlpm.d, _xlpm.dates, _xlpm.titres),
    IF(_xlpm.r=0,"",_xlpm.r)
)</f>
        <v>#NAME?</v>
      </c>
      <c r="E266" t="e" vm="2">
        <f t="shared" ca="1" si="18"/>
        <v>#NAME?</v>
      </c>
      <c r="F266" t="str">
        <f>_xlfn.XLOOKUP('Fiche formation'!$C$8,SitesFormations[Site de formation principal],SitesFormations[Mail pour assiduité],"")</f>
        <v>cfa-ensuplr-um-fds@umontpellier.fr</v>
      </c>
      <c r="G266" t="s">
        <v>2019</v>
      </c>
      <c r="H266" t="e" vm="2">
        <f ca="1">_xlfn.TEXTJOIN(" ",TRUE,
'Fiche formation'!$C$18,
_xlfn.SWITCH('Fiche formation'!$C$18,"DNO","2A","DE AUDIO","3A",
_xlfn.SWITCH('Fiche formation'!$C$15,"DEUST","2A","DSCG","2A","MASTER","2A","BUT","3A","DCG","3A","LG","3A","LP","3A","INGE","3A",""))
)</f>
        <v>#NAME?</v>
      </c>
    </row>
    <row r="267" spans="1:8" x14ac:dyDescent="0.2">
      <c r="A267" s="1">
        <f t="shared" si="19"/>
        <v>46367</v>
      </c>
      <c r="B267" t="e" vm="2">
        <f t="shared" ca="1" si="16"/>
        <v>#NAME?</v>
      </c>
      <c r="C267" t="e" vm="2">
        <f t="shared" ca="1" si="17"/>
        <v>#NAME?</v>
      </c>
      <c r="D267" s="12" t="e" cm="1" vm="1">
        <f t="array" aca="1" ref="D267" ca="1">_xlfn.LET(
    _xlpm.d, A267,
    _xlpm.debut, DATE(2026,8,1),
    _xlpm.m, DATEDIF(_xlpm.debut, _xlpm.d, "m"),
    _xlpm.col, 1 + _xlpm.m*3,
    _xlpm.dates, INDEX('Calendrier 2026-2027'!$C$13:$BC$43,,_xlpm.col),
    _xlpm.titres, INDEX('Calendrier 2026-2027'!$D$13:$BD$43,,_xlpm.col),
    _xlpm.r, _xlfn.XLOOKUP(_xlpm.d, _xlpm.dates, _xlpm.titres),
    IF(_xlpm.r=0,"",_xlpm.r)
)</f>
        <v>#NAME?</v>
      </c>
      <c r="E267" t="e" vm="2">
        <f t="shared" ca="1" si="18"/>
        <v>#NAME?</v>
      </c>
      <c r="F267" t="str">
        <f>_xlfn.XLOOKUP('Fiche formation'!$C$8,SitesFormations[Site de formation principal],SitesFormations[Mail pour assiduité],"")</f>
        <v>cfa-ensuplr-um-fds@umontpellier.fr</v>
      </c>
      <c r="G267" t="s">
        <v>2019</v>
      </c>
      <c r="H267" t="e" vm="2">
        <f ca="1">_xlfn.TEXTJOIN(" ",TRUE,
'Fiche formation'!$C$18,
_xlfn.SWITCH('Fiche formation'!$C$18,"DNO","2A","DE AUDIO","3A",
_xlfn.SWITCH('Fiche formation'!$C$15,"DEUST","2A","DSCG","2A","MASTER","2A","BUT","3A","DCG","3A","LG","3A","LP","3A","INGE","3A",""))
)</f>
        <v>#NAME?</v>
      </c>
    </row>
    <row r="268" spans="1:8" x14ac:dyDescent="0.2">
      <c r="A268" s="1">
        <f t="shared" si="19"/>
        <v>46368</v>
      </c>
      <c r="B268" t="e" vm="2">
        <f t="shared" ca="1" si="16"/>
        <v>#NAME?</v>
      </c>
      <c r="C268" t="e" vm="2">
        <f t="shared" ca="1" si="17"/>
        <v>#NAME?</v>
      </c>
      <c r="D268" s="12" t="e" cm="1" vm="1">
        <f t="array" aca="1" ref="D268" ca="1">_xlfn.LET(
    _xlpm.d, A268,
    _xlpm.debut, DATE(2026,8,1),
    _xlpm.m, DATEDIF(_xlpm.debut, _xlpm.d, "m"),
    _xlpm.col, 1 + _xlpm.m*3,
    _xlpm.dates, INDEX('Calendrier 2026-2027'!$C$13:$BC$43,,_xlpm.col),
    _xlpm.titres, INDEX('Calendrier 2026-2027'!$D$13:$BD$43,,_xlpm.col),
    _xlpm.r, _xlfn.XLOOKUP(_xlpm.d, _xlpm.dates, _xlpm.titres),
    IF(_xlpm.r=0,"",_xlpm.r)
)</f>
        <v>#NAME?</v>
      </c>
      <c r="E268" t="e" vm="2">
        <f t="shared" ca="1" si="18"/>
        <v>#NAME?</v>
      </c>
      <c r="F268" t="str">
        <f>_xlfn.XLOOKUP('Fiche formation'!$C$8,SitesFormations[Site de formation principal],SitesFormations[Mail pour assiduité],"")</f>
        <v>cfa-ensuplr-um-fds@umontpellier.fr</v>
      </c>
      <c r="G268" t="s">
        <v>2019</v>
      </c>
      <c r="H268" t="e" vm="2">
        <f ca="1">_xlfn.TEXTJOIN(" ",TRUE,
'Fiche formation'!$C$18,
_xlfn.SWITCH('Fiche formation'!$C$18,"DNO","2A","DE AUDIO","3A",
_xlfn.SWITCH('Fiche formation'!$C$15,"DEUST","2A","DSCG","2A","MASTER","2A","BUT","3A","DCG","3A","LG","3A","LP","3A","INGE","3A",""))
)</f>
        <v>#NAME?</v>
      </c>
    </row>
    <row r="269" spans="1:8" x14ac:dyDescent="0.2">
      <c r="A269" s="1">
        <f t="shared" si="19"/>
        <v>46368</v>
      </c>
      <c r="B269" t="e" vm="2">
        <f t="shared" ca="1" si="16"/>
        <v>#NAME?</v>
      </c>
      <c r="C269" t="e" vm="2">
        <f t="shared" ca="1" si="17"/>
        <v>#NAME?</v>
      </c>
      <c r="D269" s="12" t="e" cm="1" vm="1">
        <f t="array" aca="1" ref="D269" ca="1">_xlfn.LET(
    _xlpm.d, A269,
    _xlpm.debut, DATE(2026,8,1),
    _xlpm.m, DATEDIF(_xlpm.debut, _xlpm.d, "m"),
    _xlpm.col, 1 + _xlpm.m*3,
    _xlpm.dates, INDEX('Calendrier 2026-2027'!$C$13:$BC$43,,_xlpm.col),
    _xlpm.titres, INDEX('Calendrier 2026-2027'!$D$13:$BD$43,,_xlpm.col),
    _xlpm.r, _xlfn.XLOOKUP(_xlpm.d, _xlpm.dates, _xlpm.titres),
    IF(_xlpm.r=0,"",_xlpm.r)
)</f>
        <v>#NAME?</v>
      </c>
      <c r="E269" t="e" vm="2">
        <f t="shared" ca="1" si="18"/>
        <v>#NAME?</v>
      </c>
      <c r="F269" t="str">
        <f>_xlfn.XLOOKUP('Fiche formation'!$C$8,SitesFormations[Site de formation principal],SitesFormations[Mail pour assiduité],"")</f>
        <v>cfa-ensuplr-um-fds@umontpellier.fr</v>
      </c>
      <c r="G269" t="s">
        <v>2019</v>
      </c>
      <c r="H269" t="e" vm="2">
        <f ca="1">_xlfn.TEXTJOIN(" ",TRUE,
'Fiche formation'!$C$18,
_xlfn.SWITCH('Fiche formation'!$C$18,"DNO","2A","DE AUDIO","3A",
_xlfn.SWITCH('Fiche formation'!$C$15,"DEUST","2A","DSCG","2A","MASTER","2A","BUT","3A","DCG","3A","LG","3A","LP","3A","INGE","3A",""))
)</f>
        <v>#NAME?</v>
      </c>
    </row>
    <row r="270" spans="1:8" x14ac:dyDescent="0.2">
      <c r="A270" s="1">
        <f t="shared" si="19"/>
        <v>46369</v>
      </c>
      <c r="B270" t="e" vm="2">
        <f t="shared" ca="1" si="16"/>
        <v>#NAME?</v>
      </c>
      <c r="C270" t="e" vm="2">
        <f t="shared" ca="1" si="17"/>
        <v>#NAME?</v>
      </c>
      <c r="D270" s="12" t="e" cm="1" vm="1">
        <f t="array" aca="1" ref="D270" ca="1">_xlfn.LET(
    _xlpm.d, A270,
    _xlpm.debut, DATE(2026,8,1),
    _xlpm.m, DATEDIF(_xlpm.debut, _xlpm.d, "m"),
    _xlpm.col, 1 + _xlpm.m*3,
    _xlpm.dates, INDEX('Calendrier 2026-2027'!$C$13:$BC$43,,_xlpm.col),
    _xlpm.titres, INDEX('Calendrier 2026-2027'!$D$13:$BD$43,,_xlpm.col),
    _xlpm.r, _xlfn.XLOOKUP(_xlpm.d, _xlpm.dates, _xlpm.titres),
    IF(_xlpm.r=0,"",_xlpm.r)
)</f>
        <v>#NAME?</v>
      </c>
      <c r="E270" t="e" vm="2">
        <f t="shared" ca="1" si="18"/>
        <v>#NAME?</v>
      </c>
      <c r="F270" t="str">
        <f>_xlfn.XLOOKUP('Fiche formation'!$C$8,SitesFormations[Site de formation principal],SitesFormations[Mail pour assiduité],"")</f>
        <v>cfa-ensuplr-um-fds@umontpellier.fr</v>
      </c>
      <c r="G270" t="s">
        <v>2019</v>
      </c>
      <c r="H270" t="e" vm="2">
        <f ca="1">_xlfn.TEXTJOIN(" ",TRUE,
'Fiche formation'!$C$18,
_xlfn.SWITCH('Fiche formation'!$C$18,"DNO","2A","DE AUDIO","3A",
_xlfn.SWITCH('Fiche formation'!$C$15,"DEUST","2A","DSCG","2A","MASTER","2A","BUT","3A","DCG","3A","LG","3A","LP","3A","INGE","3A",""))
)</f>
        <v>#NAME?</v>
      </c>
    </row>
    <row r="271" spans="1:8" x14ac:dyDescent="0.2">
      <c r="A271" s="1">
        <f t="shared" si="19"/>
        <v>46369</v>
      </c>
      <c r="B271" t="e" vm="2">
        <f t="shared" ca="1" si="16"/>
        <v>#NAME?</v>
      </c>
      <c r="C271" t="e" vm="2">
        <f t="shared" ca="1" si="17"/>
        <v>#NAME?</v>
      </c>
      <c r="D271" s="12" t="e" cm="1" vm="1">
        <f t="array" aca="1" ref="D271" ca="1">_xlfn.LET(
    _xlpm.d, A271,
    _xlpm.debut, DATE(2026,8,1),
    _xlpm.m, DATEDIF(_xlpm.debut, _xlpm.d, "m"),
    _xlpm.col, 1 + _xlpm.m*3,
    _xlpm.dates, INDEX('Calendrier 2026-2027'!$C$13:$BC$43,,_xlpm.col),
    _xlpm.titres, INDEX('Calendrier 2026-2027'!$D$13:$BD$43,,_xlpm.col),
    _xlpm.r, _xlfn.XLOOKUP(_xlpm.d, _xlpm.dates, _xlpm.titres),
    IF(_xlpm.r=0,"",_xlpm.r)
)</f>
        <v>#NAME?</v>
      </c>
      <c r="E271" t="e" vm="2">
        <f t="shared" ca="1" si="18"/>
        <v>#NAME?</v>
      </c>
      <c r="F271" t="str">
        <f>_xlfn.XLOOKUP('Fiche formation'!$C$8,SitesFormations[Site de formation principal],SitesFormations[Mail pour assiduité],"")</f>
        <v>cfa-ensuplr-um-fds@umontpellier.fr</v>
      </c>
      <c r="G271" t="s">
        <v>2019</v>
      </c>
      <c r="H271" t="e" vm="2">
        <f ca="1">_xlfn.TEXTJOIN(" ",TRUE,
'Fiche formation'!$C$18,
_xlfn.SWITCH('Fiche formation'!$C$18,"DNO","2A","DE AUDIO","3A",
_xlfn.SWITCH('Fiche formation'!$C$15,"DEUST","2A","DSCG","2A","MASTER","2A","BUT","3A","DCG","3A","LG","3A","LP","3A","INGE","3A",""))
)</f>
        <v>#NAME?</v>
      </c>
    </row>
    <row r="272" spans="1:8" x14ac:dyDescent="0.2">
      <c r="A272" s="1">
        <f t="shared" si="19"/>
        <v>46370</v>
      </c>
      <c r="B272" t="e" vm="2">
        <f t="shared" ca="1" si="16"/>
        <v>#NAME?</v>
      </c>
      <c r="C272" t="e" vm="2">
        <f t="shared" ca="1" si="17"/>
        <v>#NAME?</v>
      </c>
      <c r="D272" s="12" t="e" cm="1" vm="1">
        <f t="array" aca="1" ref="D272" ca="1">_xlfn.LET(
    _xlpm.d, A272,
    _xlpm.debut, DATE(2026,8,1),
    _xlpm.m, DATEDIF(_xlpm.debut, _xlpm.d, "m"),
    _xlpm.col, 1 + _xlpm.m*3,
    _xlpm.dates, INDEX('Calendrier 2026-2027'!$C$13:$BC$43,,_xlpm.col),
    _xlpm.titres, INDEX('Calendrier 2026-2027'!$D$13:$BD$43,,_xlpm.col),
    _xlpm.r, _xlfn.XLOOKUP(_xlpm.d, _xlpm.dates, _xlpm.titres),
    IF(_xlpm.r=0,"",_xlpm.r)
)</f>
        <v>#NAME?</v>
      </c>
      <c r="E272" t="e" vm="2">
        <f t="shared" ca="1" si="18"/>
        <v>#NAME?</v>
      </c>
      <c r="F272" t="str">
        <f>_xlfn.XLOOKUP('Fiche formation'!$C$8,SitesFormations[Site de formation principal],SitesFormations[Mail pour assiduité],"")</f>
        <v>cfa-ensuplr-um-fds@umontpellier.fr</v>
      </c>
      <c r="G272" t="s">
        <v>2019</v>
      </c>
      <c r="H272" t="e" vm="2">
        <f ca="1">_xlfn.TEXTJOIN(" ",TRUE,
'Fiche formation'!$C$18,
_xlfn.SWITCH('Fiche formation'!$C$18,"DNO","2A","DE AUDIO","3A",
_xlfn.SWITCH('Fiche formation'!$C$15,"DEUST","2A","DSCG","2A","MASTER","2A","BUT","3A","DCG","3A","LG","3A","LP","3A","INGE","3A",""))
)</f>
        <v>#NAME?</v>
      </c>
    </row>
    <row r="273" spans="1:8" x14ac:dyDescent="0.2">
      <c r="A273" s="1">
        <f t="shared" si="19"/>
        <v>46370</v>
      </c>
      <c r="B273" t="e" vm="2">
        <f t="shared" ca="1" si="16"/>
        <v>#NAME?</v>
      </c>
      <c r="C273" t="e" vm="2">
        <f t="shared" ca="1" si="17"/>
        <v>#NAME?</v>
      </c>
      <c r="D273" s="12" t="e" cm="1" vm="1">
        <f t="array" aca="1" ref="D273" ca="1">_xlfn.LET(
    _xlpm.d, A273,
    _xlpm.debut, DATE(2026,8,1),
    _xlpm.m, DATEDIF(_xlpm.debut, _xlpm.d, "m"),
    _xlpm.col, 1 + _xlpm.m*3,
    _xlpm.dates, INDEX('Calendrier 2026-2027'!$C$13:$BC$43,,_xlpm.col),
    _xlpm.titres, INDEX('Calendrier 2026-2027'!$D$13:$BD$43,,_xlpm.col),
    _xlpm.r, _xlfn.XLOOKUP(_xlpm.d, _xlpm.dates, _xlpm.titres),
    IF(_xlpm.r=0,"",_xlpm.r)
)</f>
        <v>#NAME?</v>
      </c>
      <c r="E273" t="e" vm="2">
        <f t="shared" ca="1" si="18"/>
        <v>#NAME?</v>
      </c>
      <c r="F273" t="str">
        <f>_xlfn.XLOOKUP('Fiche formation'!$C$8,SitesFormations[Site de formation principal],SitesFormations[Mail pour assiduité],"")</f>
        <v>cfa-ensuplr-um-fds@umontpellier.fr</v>
      </c>
      <c r="G273" t="s">
        <v>2019</v>
      </c>
      <c r="H273" t="e" vm="2">
        <f ca="1">_xlfn.TEXTJOIN(" ",TRUE,
'Fiche formation'!$C$18,
_xlfn.SWITCH('Fiche formation'!$C$18,"DNO","2A","DE AUDIO","3A",
_xlfn.SWITCH('Fiche formation'!$C$15,"DEUST","2A","DSCG","2A","MASTER","2A","BUT","3A","DCG","3A","LG","3A","LP","3A","INGE","3A",""))
)</f>
        <v>#NAME?</v>
      </c>
    </row>
    <row r="274" spans="1:8" x14ac:dyDescent="0.2">
      <c r="A274" s="1">
        <f t="shared" si="19"/>
        <v>46371</v>
      </c>
      <c r="B274" t="e" vm="2">
        <f t="shared" ca="1" si="16"/>
        <v>#NAME?</v>
      </c>
      <c r="C274" t="e" vm="2">
        <f t="shared" ca="1" si="17"/>
        <v>#NAME?</v>
      </c>
      <c r="D274" s="12" t="e" cm="1" vm="1">
        <f t="array" aca="1" ref="D274" ca="1">_xlfn.LET(
    _xlpm.d, A274,
    _xlpm.debut, DATE(2026,8,1),
    _xlpm.m, DATEDIF(_xlpm.debut, _xlpm.d, "m"),
    _xlpm.col, 1 + _xlpm.m*3,
    _xlpm.dates, INDEX('Calendrier 2026-2027'!$C$13:$BC$43,,_xlpm.col),
    _xlpm.titres, INDEX('Calendrier 2026-2027'!$D$13:$BD$43,,_xlpm.col),
    _xlpm.r, _xlfn.XLOOKUP(_xlpm.d, _xlpm.dates, _xlpm.titres),
    IF(_xlpm.r=0,"",_xlpm.r)
)</f>
        <v>#NAME?</v>
      </c>
      <c r="E274" t="e" vm="2">
        <f t="shared" ca="1" si="18"/>
        <v>#NAME?</v>
      </c>
      <c r="F274" t="str">
        <f>_xlfn.XLOOKUP('Fiche formation'!$C$8,SitesFormations[Site de formation principal],SitesFormations[Mail pour assiduité],"")</f>
        <v>cfa-ensuplr-um-fds@umontpellier.fr</v>
      </c>
      <c r="G274" t="s">
        <v>2019</v>
      </c>
      <c r="H274" t="e" vm="2">
        <f ca="1">_xlfn.TEXTJOIN(" ",TRUE,
'Fiche formation'!$C$18,
_xlfn.SWITCH('Fiche formation'!$C$18,"DNO","2A","DE AUDIO","3A",
_xlfn.SWITCH('Fiche formation'!$C$15,"DEUST","2A","DSCG","2A","MASTER","2A","BUT","3A","DCG","3A","LG","3A","LP","3A","INGE","3A",""))
)</f>
        <v>#NAME?</v>
      </c>
    </row>
    <row r="275" spans="1:8" x14ac:dyDescent="0.2">
      <c r="A275" s="1">
        <f t="shared" si="19"/>
        <v>46371</v>
      </c>
      <c r="B275" t="e" vm="2">
        <f t="shared" ca="1" si="16"/>
        <v>#NAME?</v>
      </c>
      <c r="C275" t="e" vm="2">
        <f t="shared" ca="1" si="17"/>
        <v>#NAME?</v>
      </c>
      <c r="D275" s="12" t="e" cm="1" vm="1">
        <f t="array" aca="1" ref="D275" ca="1">_xlfn.LET(
    _xlpm.d, A275,
    _xlpm.debut, DATE(2026,8,1),
    _xlpm.m, DATEDIF(_xlpm.debut, _xlpm.d, "m"),
    _xlpm.col, 1 + _xlpm.m*3,
    _xlpm.dates, INDEX('Calendrier 2026-2027'!$C$13:$BC$43,,_xlpm.col),
    _xlpm.titres, INDEX('Calendrier 2026-2027'!$D$13:$BD$43,,_xlpm.col),
    _xlpm.r, _xlfn.XLOOKUP(_xlpm.d, _xlpm.dates, _xlpm.titres),
    IF(_xlpm.r=0,"",_xlpm.r)
)</f>
        <v>#NAME?</v>
      </c>
      <c r="E275" t="e" vm="2">
        <f t="shared" ca="1" si="18"/>
        <v>#NAME?</v>
      </c>
      <c r="F275" t="str">
        <f>_xlfn.XLOOKUP('Fiche formation'!$C$8,SitesFormations[Site de formation principal],SitesFormations[Mail pour assiduité],"")</f>
        <v>cfa-ensuplr-um-fds@umontpellier.fr</v>
      </c>
      <c r="G275" t="s">
        <v>2019</v>
      </c>
      <c r="H275" t="e" vm="2">
        <f ca="1">_xlfn.TEXTJOIN(" ",TRUE,
'Fiche formation'!$C$18,
_xlfn.SWITCH('Fiche formation'!$C$18,"DNO","2A","DE AUDIO","3A",
_xlfn.SWITCH('Fiche formation'!$C$15,"DEUST","2A","DSCG","2A","MASTER","2A","BUT","3A","DCG","3A","LG","3A","LP","3A","INGE","3A",""))
)</f>
        <v>#NAME?</v>
      </c>
    </row>
    <row r="276" spans="1:8" x14ac:dyDescent="0.2">
      <c r="A276" s="1">
        <f t="shared" si="19"/>
        <v>46372</v>
      </c>
      <c r="B276" t="e" vm="2">
        <f t="shared" ca="1" si="16"/>
        <v>#NAME?</v>
      </c>
      <c r="C276" t="e" vm="2">
        <f t="shared" ca="1" si="17"/>
        <v>#NAME?</v>
      </c>
      <c r="D276" s="12" t="e" cm="1" vm="1">
        <f t="array" aca="1" ref="D276" ca="1">_xlfn.LET(
    _xlpm.d, A276,
    _xlpm.debut, DATE(2026,8,1),
    _xlpm.m, DATEDIF(_xlpm.debut, _xlpm.d, "m"),
    _xlpm.col, 1 + _xlpm.m*3,
    _xlpm.dates, INDEX('Calendrier 2026-2027'!$C$13:$BC$43,,_xlpm.col),
    _xlpm.titres, INDEX('Calendrier 2026-2027'!$D$13:$BD$43,,_xlpm.col),
    _xlpm.r, _xlfn.XLOOKUP(_xlpm.d, _xlpm.dates, _xlpm.titres),
    IF(_xlpm.r=0,"",_xlpm.r)
)</f>
        <v>#NAME?</v>
      </c>
      <c r="E276" t="e" vm="2">
        <f t="shared" ca="1" si="18"/>
        <v>#NAME?</v>
      </c>
      <c r="F276" t="str">
        <f>_xlfn.XLOOKUP('Fiche formation'!$C$8,SitesFormations[Site de formation principal],SitesFormations[Mail pour assiduité],"")</f>
        <v>cfa-ensuplr-um-fds@umontpellier.fr</v>
      </c>
      <c r="G276" t="s">
        <v>2019</v>
      </c>
      <c r="H276" t="e" vm="2">
        <f ca="1">_xlfn.TEXTJOIN(" ",TRUE,
'Fiche formation'!$C$18,
_xlfn.SWITCH('Fiche formation'!$C$18,"DNO","2A","DE AUDIO","3A",
_xlfn.SWITCH('Fiche formation'!$C$15,"DEUST","2A","DSCG","2A","MASTER","2A","BUT","3A","DCG","3A","LG","3A","LP","3A","INGE","3A",""))
)</f>
        <v>#NAME?</v>
      </c>
    </row>
    <row r="277" spans="1:8" x14ac:dyDescent="0.2">
      <c r="A277" s="1">
        <f t="shared" si="19"/>
        <v>46372</v>
      </c>
      <c r="B277" t="e" vm="2">
        <f t="shared" ca="1" si="16"/>
        <v>#NAME?</v>
      </c>
      <c r="C277" t="e" vm="2">
        <f t="shared" ca="1" si="17"/>
        <v>#NAME?</v>
      </c>
      <c r="D277" s="12" t="e" cm="1" vm="1">
        <f t="array" aca="1" ref="D277" ca="1">_xlfn.LET(
    _xlpm.d, A277,
    _xlpm.debut, DATE(2026,8,1),
    _xlpm.m, DATEDIF(_xlpm.debut, _xlpm.d, "m"),
    _xlpm.col, 1 + _xlpm.m*3,
    _xlpm.dates, INDEX('Calendrier 2026-2027'!$C$13:$BC$43,,_xlpm.col),
    _xlpm.titres, INDEX('Calendrier 2026-2027'!$D$13:$BD$43,,_xlpm.col),
    _xlpm.r, _xlfn.XLOOKUP(_xlpm.d, _xlpm.dates, _xlpm.titres),
    IF(_xlpm.r=0,"",_xlpm.r)
)</f>
        <v>#NAME?</v>
      </c>
      <c r="E277" t="e" vm="2">
        <f t="shared" ca="1" si="18"/>
        <v>#NAME?</v>
      </c>
      <c r="F277" t="str">
        <f>_xlfn.XLOOKUP('Fiche formation'!$C$8,SitesFormations[Site de formation principal],SitesFormations[Mail pour assiduité],"")</f>
        <v>cfa-ensuplr-um-fds@umontpellier.fr</v>
      </c>
      <c r="G277" t="s">
        <v>2019</v>
      </c>
      <c r="H277" t="e" vm="2">
        <f ca="1">_xlfn.TEXTJOIN(" ",TRUE,
'Fiche formation'!$C$18,
_xlfn.SWITCH('Fiche formation'!$C$18,"DNO","2A","DE AUDIO","3A",
_xlfn.SWITCH('Fiche formation'!$C$15,"DEUST","2A","DSCG","2A","MASTER","2A","BUT","3A","DCG","3A","LG","3A","LP","3A","INGE","3A",""))
)</f>
        <v>#NAME?</v>
      </c>
    </row>
    <row r="278" spans="1:8" x14ac:dyDescent="0.2">
      <c r="A278" s="1">
        <f t="shared" si="19"/>
        <v>46373</v>
      </c>
      <c r="B278" t="e" vm="2">
        <f t="shared" ca="1" si="16"/>
        <v>#NAME?</v>
      </c>
      <c r="C278" t="e" vm="2">
        <f t="shared" ca="1" si="17"/>
        <v>#NAME?</v>
      </c>
      <c r="D278" s="12" t="e" cm="1" vm="1">
        <f t="array" aca="1" ref="D278" ca="1">_xlfn.LET(
    _xlpm.d, A278,
    _xlpm.debut, DATE(2026,8,1),
    _xlpm.m, DATEDIF(_xlpm.debut, _xlpm.d, "m"),
    _xlpm.col, 1 + _xlpm.m*3,
    _xlpm.dates, INDEX('Calendrier 2026-2027'!$C$13:$BC$43,,_xlpm.col),
    _xlpm.titres, INDEX('Calendrier 2026-2027'!$D$13:$BD$43,,_xlpm.col),
    _xlpm.r, _xlfn.XLOOKUP(_xlpm.d, _xlpm.dates, _xlpm.titres),
    IF(_xlpm.r=0,"",_xlpm.r)
)</f>
        <v>#NAME?</v>
      </c>
      <c r="E278" t="e" vm="2">
        <f t="shared" ca="1" si="18"/>
        <v>#NAME?</v>
      </c>
      <c r="F278" t="str">
        <f>_xlfn.XLOOKUP('Fiche formation'!$C$8,SitesFormations[Site de formation principal],SitesFormations[Mail pour assiduité],"")</f>
        <v>cfa-ensuplr-um-fds@umontpellier.fr</v>
      </c>
      <c r="G278" t="s">
        <v>2019</v>
      </c>
      <c r="H278" t="e" vm="2">
        <f ca="1">_xlfn.TEXTJOIN(" ",TRUE,
'Fiche formation'!$C$18,
_xlfn.SWITCH('Fiche formation'!$C$18,"DNO","2A","DE AUDIO","3A",
_xlfn.SWITCH('Fiche formation'!$C$15,"DEUST","2A","DSCG","2A","MASTER","2A","BUT","3A","DCG","3A","LG","3A","LP","3A","INGE","3A",""))
)</f>
        <v>#NAME?</v>
      </c>
    </row>
    <row r="279" spans="1:8" x14ac:dyDescent="0.2">
      <c r="A279" s="1">
        <f t="shared" si="19"/>
        <v>46373</v>
      </c>
      <c r="B279" t="e" vm="2">
        <f t="shared" ca="1" si="16"/>
        <v>#NAME?</v>
      </c>
      <c r="C279" t="e" vm="2">
        <f t="shared" ca="1" si="17"/>
        <v>#NAME?</v>
      </c>
      <c r="D279" s="12" t="e" cm="1" vm="1">
        <f t="array" aca="1" ref="D279" ca="1">_xlfn.LET(
    _xlpm.d, A279,
    _xlpm.debut, DATE(2026,8,1),
    _xlpm.m, DATEDIF(_xlpm.debut, _xlpm.d, "m"),
    _xlpm.col, 1 + _xlpm.m*3,
    _xlpm.dates, INDEX('Calendrier 2026-2027'!$C$13:$BC$43,,_xlpm.col),
    _xlpm.titres, INDEX('Calendrier 2026-2027'!$D$13:$BD$43,,_xlpm.col),
    _xlpm.r, _xlfn.XLOOKUP(_xlpm.d, _xlpm.dates, _xlpm.titres),
    IF(_xlpm.r=0,"",_xlpm.r)
)</f>
        <v>#NAME?</v>
      </c>
      <c r="E279" t="e" vm="2">
        <f t="shared" ca="1" si="18"/>
        <v>#NAME?</v>
      </c>
      <c r="F279" t="str">
        <f>_xlfn.XLOOKUP('Fiche formation'!$C$8,SitesFormations[Site de formation principal],SitesFormations[Mail pour assiduité],"")</f>
        <v>cfa-ensuplr-um-fds@umontpellier.fr</v>
      </c>
      <c r="G279" t="s">
        <v>2019</v>
      </c>
      <c r="H279" t="e" vm="2">
        <f ca="1">_xlfn.TEXTJOIN(" ",TRUE,
'Fiche formation'!$C$18,
_xlfn.SWITCH('Fiche formation'!$C$18,"DNO","2A","DE AUDIO","3A",
_xlfn.SWITCH('Fiche formation'!$C$15,"DEUST","2A","DSCG","2A","MASTER","2A","BUT","3A","DCG","3A","LG","3A","LP","3A","INGE","3A",""))
)</f>
        <v>#NAME?</v>
      </c>
    </row>
    <row r="280" spans="1:8" x14ac:dyDescent="0.2">
      <c r="A280" s="1">
        <f t="shared" si="19"/>
        <v>46374</v>
      </c>
      <c r="B280" t="e" vm="2">
        <f t="shared" ca="1" si="16"/>
        <v>#NAME?</v>
      </c>
      <c r="C280" t="e" vm="2">
        <f t="shared" ca="1" si="17"/>
        <v>#NAME?</v>
      </c>
      <c r="D280" s="12" t="e" cm="1" vm="1">
        <f t="array" aca="1" ref="D280" ca="1">_xlfn.LET(
    _xlpm.d, A280,
    _xlpm.debut, DATE(2026,8,1),
    _xlpm.m, DATEDIF(_xlpm.debut, _xlpm.d, "m"),
    _xlpm.col, 1 + _xlpm.m*3,
    _xlpm.dates, INDEX('Calendrier 2026-2027'!$C$13:$BC$43,,_xlpm.col),
    _xlpm.titres, INDEX('Calendrier 2026-2027'!$D$13:$BD$43,,_xlpm.col),
    _xlpm.r, _xlfn.XLOOKUP(_xlpm.d, _xlpm.dates, _xlpm.titres),
    IF(_xlpm.r=0,"",_xlpm.r)
)</f>
        <v>#NAME?</v>
      </c>
      <c r="E280" t="e" vm="2">
        <f t="shared" ca="1" si="18"/>
        <v>#NAME?</v>
      </c>
      <c r="F280" t="str">
        <f>_xlfn.XLOOKUP('Fiche formation'!$C$8,SitesFormations[Site de formation principal],SitesFormations[Mail pour assiduité],"")</f>
        <v>cfa-ensuplr-um-fds@umontpellier.fr</v>
      </c>
      <c r="G280" t="s">
        <v>2019</v>
      </c>
      <c r="H280" t="e" vm="2">
        <f ca="1">_xlfn.TEXTJOIN(" ",TRUE,
'Fiche formation'!$C$18,
_xlfn.SWITCH('Fiche formation'!$C$18,"DNO","2A","DE AUDIO","3A",
_xlfn.SWITCH('Fiche formation'!$C$15,"DEUST","2A","DSCG","2A","MASTER","2A","BUT","3A","DCG","3A","LG","3A","LP","3A","INGE","3A",""))
)</f>
        <v>#NAME?</v>
      </c>
    </row>
    <row r="281" spans="1:8" x14ac:dyDescent="0.2">
      <c r="A281" s="1">
        <f t="shared" si="19"/>
        <v>46374</v>
      </c>
      <c r="B281" t="e" vm="2">
        <f t="shared" ca="1" si="16"/>
        <v>#NAME?</v>
      </c>
      <c r="C281" t="e" vm="2">
        <f t="shared" ca="1" si="17"/>
        <v>#NAME?</v>
      </c>
      <c r="D281" s="12" t="e" cm="1" vm="1">
        <f t="array" aca="1" ref="D281" ca="1">_xlfn.LET(
    _xlpm.d, A281,
    _xlpm.debut, DATE(2026,8,1),
    _xlpm.m, DATEDIF(_xlpm.debut, _xlpm.d, "m"),
    _xlpm.col, 1 + _xlpm.m*3,
    _xlpm.dates, INDEX('Calendrier 2026-2027'!$C$13:$BC$43,,_xlpm.col),
    _xlpm.titres, INDEX('Calendrier 2026-2027'!$D$13:$BD$43,,_xlpm.col),
    _xlpm.r, _xlfn.XLOOKUP(_xlpm.d, _xlpm.dates, _xlpm.titres),
    IF(_xlpm.r=0,"",_xlpm.r)
)</f>
        <v>#NAME?</v>
      </c>
      <c r="E281" t="e" vm="2">
        <f t="shared" ca="1" si="18"/>
        <v>#NAME?</v>
      </c>
      <c r="F281" t="str">
        <f>_xlfn.XLOOKUP('Fiche formation'!$C$8,SitesFormations[Site de formation principal],SitesFormations[Mail pour assiduité],"")</f>
        <v>cfa-ensuplr-um-fds@umontpellier.fr</v>
      </c>
      <c r="G281" t="s">
        <v>2019</v>
      </c>
      <c r="H281" t="e" vm="2">
        <f ca="1">_xlfn.TEXTJOIN(" ",TRUE,
'Fiche formation'!$C$18,
_xlfn.SWITCH('Fiche formation'!$C$18,"DNO","2A","DE AUDIO","3A",
_xlfn.SWITCH('Fiche formation'!$C$15,"DEUST","2A","DSCG","2A","MASTER","2A","BUT","3A","DCG","3A","LG","3A","LP","3A","INGE","3A",""))
)</f>
        <v>#NAME?</v>
      </c>
    </row>
    <row r="282" spans="1:8" x14ac:dyDescent="0.2">
      <c r="A282" s="1">
        <f t="shared" si="19"/>
        <v>46375</v>
      </c>
      <c r="B282" t="e" vm="2">
        <f t="shared" ca="1" si="16"/>
        <v>#NAME?</v>
      </c>
      <c r="C282" t="e" vm="2">
        <f t="shared" ca="1" si="17"/>
        <v>#NAME?</v>
      </c>
      <c r="D282" s="12" t="e" cm="1" vm="1">
        <f t="array" aca="1" ref="D282" ca="1">_xlfn.LET(
    _xlpm.d, A282,
    _xlpm.debut, DATE(2026,8,1),
    _xlpm.m, DATEDIF(_xlpm.debut, _xlpm.d, "m"),
    _xlpm.col, 1 + _xlpm.m*3,
    _xlpm.dates, INDEX('Calendrier 2026-2027'!$C$13:$BC$43,,_xlpm.col),
    _xlpm.titres, INDEX('Calendrier 2026-2027'!$D$13:$BD$43,,_xlpm.col),
    _xlpm.r, _xlfn.XLOOKUP(_xlpm.d, _xlpm.dates, _xlpm.titres),
    IF(_xlpm.r=0,"",_xlpm.r)
)</f>
        <v>#NAME?</v>
      </c>
      <c r="E282" t="e" vm="2">
        <f t="shared" ca="1" si="18"/>
        <v>#NAME?</v>
      </c>
      <c r="F282" t="str">
        <f>_xlfn.XLOOKUP('Fiche formation'!$C$8,SitesFormations[Site de formation principal],SitesFormations[Mail pour assiduité],"")</f>
        <v>cfa-ensuplr-um-fds@umontpellier.fr</v>
      </c>
      <c r="G282" t="s">
        <v>2019</v>
      </c>
      <c r="H282" t="e" vm="2">
        <f ca="1">_xlfn.TEXTJOIN(" ",TRUE,
'Fiche formation'!$C$18,
_xlfn.SWITCH('Fiche formation'!$C$18,"DNO","2A","DE AUDIO","3A",
_xlfn.SWITCH('Fiche formation'!$C$15,"DEUST","2A","DSCG","2A","MASTER","2A","BUT","3A","DCG","3A","LG","3A","LP","3A","INGE","3A",""))
)</f>
        <v>#NAME?</v>
      </c>
    </row>
    <row r="283" spans="1:8" x14ac:dyDescent="0.2">
      <c r="A283" s="1">
        <f t="shared" si="19"/>
        <v>46375</v>
      </c>
      <c r="B283" t="e" vm="2">
        <f t="shared" ca="1" si="16"/>
        <v>#NAME?</v>
      </c>
      <c r="C283" t="e" vm="2">
        <f t="shared" ca="1" si="17"/>
        <v>#NAME?</v>
      </c>
      <c r="D283" s="12" t="e" cm="1" vm="1">
        <f t="array" aca="1" ref="D283" ca="1">_xlfn.LET(
    _xlpm.d, A283,
    _xlpm.debut, DATE(2026,8,1),
    _xlpm.m, DATEDIF(_xlpm.debut, _xlpm.d, "m"),
    _xlpm.col, 1 + _xlpm.m*3,
    _xlpm.dates, INDEX('Calendrier 2026-2027'!$C$13:$BC$43,,_xlpm.col),
    _xlpm.titres, INDEX('Calendrier 2026-2027'!$D$13:$BD$43,,_xlpm.col),
    _xlpm.r, _xlfn.XLOOKUP(_xlpm.d, _xlpm.dates, _xlpm.titres),
    IF(_xlpm.r=0,"",_xlpm.r)
)</f>
        <v>#NAME?</v>
      </c>
      <c r="E283" t="e" vm="2">
        <f t="shared" ca="1" si="18"/>
        <v>#NAME?</v>
      </c>
      <c r="F283" t="str">
        <f>_xlfn.XLOOKUP('Fiche formation'!$C$8,SitesFormations[Site de formation principal],SitesFormations[Mail pour assiduité],"")</f>
        <v>cfa-ensuplr-um-fds@umontpellier.fr</v>
      </c>
      <c r="G283" t="s">
        <v>2019</v>
      </c>
      <c r="H283" t="e" vm="2">
        <f ca="1">_xlfn.TEXTJOIN(" ",TRUE,
'Fiche formation'!$C$18,
_xlfn.SWITCH('Fiche formation'!$C$18,"DNO","2A","DE AUDIO","3A",
_xlfn.SWITCH('Fiche formation'!$C$15,"DEUST","2A","DSCG","2A","MASTER","2A","BUT","3A","DCG","3A","LG","3A","LP","3A","INGE","3A",""))
)</f>
        <v>#NAME?</v>
      </c>
    </row>
    <row r="284" spans="1:8" x14ac:dyDescent="0.2">
      <c r="A284" s="1">
        <f t="shared" si="19"/>
        <v>46376</v>
      </c>
      <c r="B284" t="e" vm="2">
        <f t="shared" ca="1" si="16"/>
        <v>#NAME?</v>
      </c>
      <c r="C284" t="e" vm="2">
        <f t="shared" ca="1" si="17"/>
        <v>#NAME?</v>
      </c>
      <c r="D284" s="12" t="e" cm="1" vm="1">
        <f t="array" aca="1" ref="D284" ca="1">_xlfn.LET(
    _xlpm.d, A284,
    _xlpm.debut, DATE(2026,8,1),
    _xlpm.m, DATEDIF(_xlpm.debut, _xlpm.d, "m"),
    _xlpm.col, 1 + _xlpm.m*3,
    _xlpm.dates, INDEX('Calendrier 2026-2027'!$C$13:$BC$43,,_xlpm.col),
    _xlpm.titres, INDEX('Calendrier 2026-2027'!$D$13:$BD$43,,_xlpm.col),
    _xlpm.r, _xlfn.XLOOKUP(_xlpm.d, _xlpm.dates, _xlpm.titres),
    IF(_xlpm.r=0,"",_xlpm.r)
)</f>
        <v>#NAME?</v>
      </c>
      <c r="E284" t="e" vm="2">
        <f t="shared" ca="1" si="18"/>
        <v>#NAME?</v>
      </c>
      <c r="F284" t="str">
        <f>_xlfn.XLOOKUP('Fiche formation'!$C$8,SitesFormations[Site de formation principal],SitesFormations[Mail pour assiduité],"")</f>
        <v>cfa-ensuplr-um-fds@umontpellier.fr</v>
      </c>
      <c r="G284" t="s">
        <v>2019</v>
      </c>
      <c r="H284" t="e" vm="2">
        <f ca="1">_xlfn.TEXTJOIN(" ",TRUE,
'Fiche formation'!$C$18,
_xlfn.SWITCH('Fiche formation'!$C$18,"DNO","2A","DE AUDIO","3A",
_xlfn.SWITCH('Fiche formation'!$C$15,"DEUST","2A","DSCG","2A","MASTER","2A","BUT","3A","DCG","3A","LG","3A","LP","3A","INGE","3A",""))
)</f>
        <v>#NAME?</v>
      </c>
    </row>
    <row r="285" spans="1:8" x14ac:dyDescent="0.2">
      <c r="A285" s="1">
        <f t="shared" si="19"/>
        <v>46376</v>
      </c>
      <c r="B285" t="e" vm="2">
        <f t="shared" ca="1" si="16"/>
        <v>#NAME?</v>
      </c>
      <c r="C285" t="e" vm="2">
        <f t="shared" ca="1" si="17"/>
        <v>#NAME?</v>
      </c>
      <c r="D285" s="12" t="e" cm="1" vm="1">
        <f t="array" aca="1" ref="D285" ca="1">_xlfn.LET(
    _xlpm.d, A285,
    _xlpm.debut, DATE(2026,8,1),
    _xlpm.m, DATEDIF(_xlpm.debut, _xlpm.d, "m"),
    _xlpm.col, 1 + _xlpm.m*3,
    _xlpm.dates, INDEX('Calendrier 2026-2027'!$C$13:$BC$43,,_xlpm.col),
    _xlpm.titres, INDEX('Calendrier 2026-2027'!$D$13:$BD$43,,_xlpm.col),
    _xlpm.r, _xlfn.XLOOKUP(_xlpm.d, _xlpm.dates, _xlpm.titres),
    IF(_xlpm.r=0,"",_xlpm.r)
)</f>
        <v>#NAME?</v>
      </c>
      <c r="E285" t="e" vm="2">
        <f t="shared" ca="1" si="18"/>
        <v>#NAME?</v>
      </c>
      <c r="F285" t="str">
        <f>_xlfn.XLOOKUP('Fiche formation'!$C$8,SitesFormations[Site de formation principal],SitesFormations[Mail pour assiduité],"")</f>
        <v>cfa-ensuplr-um-fds@umontpellier.fr</v>
      </c>
      <c r="G285" t="s">
        <v>2019</v>
      </c>
      <c r="H285" t="e" vm="2">
        <f ca="1">_xlfn.TEXTJOIN(" ",TRUE,
'Fiche formation'!$C$18,
_xlfn.SWITCH('Fiche formation'!$C$18,"DNO","2A","DE AUDIO","3A",
_xlfn.SWITCH('Fiche formation'!$C$15,"DEUST","2A","DSCG","2A","MASTER","2A","BUT","3A","DCG","3A","LG","3A","LP","3A","INGE","3A",""))
)</f>
        <v>#NAME?</v>
      </c>
    </row>
    <row r="286" spans="1:8" x14ac:dyDescent="0.2">
      <c r="A286" s="1">
        <f t="shared" si="19"/>
        <v>46377</v>
      </c>
      <c r="B286" t="e" vm="2">
        <f t="shared" ca="1" si="16"/>
        <v>#NAME?</v>
      </c>
      <c r="C286" t="e" vm="2">
        <f t="shared" ca="1" si="17"/>
        <v>#NAME?</v>
      </c>
      <c r="D286" s="12" t="e" cm="1" vm="1">
        <f t="array" aca="1" ref="D286" ca="1">_xlfn.LET(
    _xlpm.d, A286,
    _xlpm.debut, DATE(2026,8,1),
    _xlpm.m, DATEDIF(_xlpm.debut, _xlpm.d, "m"),
    _xlpm.col, 1 + _xlpm.m*3,
    _xlpm.dates, INDEX('Calendrier 2026-2027'!$C$13:$BC$43,,_xlpm.col),
    _xlpm.titres, INDEX('Calendrier 2026-2027'!$D$13:$BD$43,,_xlpm.col),
    _xlpm.r, _xlfn.XLOOKUP(_xlpm.d, _xlpm.dates, _xlpm.titres),
    IF(_xlpm.r=0,"",_xlpm.r)
)</f>
        <v>#NAME?</v>
      </c>
      <c r="E286" t="e" vm="2">
        <f t="shared" ca="1" si="18"/>
        <v>#NAME?</v>
      </c>
      <c r="F286" t="str">
        <f>_xlfn.XLOOKUP('Fiche formation'!$C$8,SitesFormations[Site de formation principal],SitesFormations[Mail pour assiduité],"")</f>
        <v>cfa-ensuplr-um-fds@umontpellier.fr</v>
      </c>
      <c r="G286" t="s">
        <v>2019</v>
      </c>
      <c r="H286" t="e" vm="2">
        <f ca="1">_xlfn.TEXTJOIN(" ",TRUE,
'Fiche formation'!$C$18,
_xlfn.SWITCH('Fiche formation'!$C$18,"DNO","2A","DE AUDIO","3A",
_xlfn.SWITCH('Fiche formation'!$C$15,"DEUST","2A","DSCG","2A","MASTER","2A","BUT","3A","DCG","3A","LG","3A","LP","3A","INGE","3A",""))
)</f>
        <v>#NAME?</v>
      </c>
    </row>
    <row r="287" spans="1:8" x14ac:dyDescent="0.2">
      <c r="A287" s="1">
        <f t="shared" si="19"/>
        <v>46377</v>
      </c>
      <c r="B287" t="e" vm="2">
        <f t="shared" ca="1" si="16"/>
        <v>#NAME?</v>
      </c>
      <c r="C287" t="e" vm="2">
        <f t="shared" ca="1" si="17"/>
        <v>#NAME?</v>
      </c>
      <c r="D287" s="12" t="e" cm="1" vm="1">
        <f t="array" aca="1" ref="D287" ca="1">_xlfn.LET(
    _xlpm.d, A287,
    _xlpm.debut, DATE(2026,8,1),
    _xlpm.m, DATEDIF(_xlpm.debut, _xlpm.d, "m"),
    _xlpm.col, 1 + _xlpm.m*3,
    _xlpm.dates, INDEX('Calendrier 2026-2027'!$C$13:$BC$43,,_xlpm.col),
    _xlpm.titres, INDEX('Calendrier 2026-2027'!$D$13:$BD$43,,_xlpm.col),
    _xlpm.r, _xlfn.XLOOKUP(_xlpm.d, _xlpm.dates, _xlpm.titres),
    IF(_xlpm.r=0,"",_xlpm.r)
)</f>
        <v>#NAME?</v>
      </c>
      <c r="E287" t="e" vm="2">
        <f t="shared" ca="1" si="18"/>
        <v>#NAME?</v>
      </c>
      <c r="F287" t="str">
        <f>_xlfn.XLOOKUP('Fiche formation'!$C$8,SitesFormations[Site de formation principal],SitesFormations[Mail pour assiduité],"")</f>
        <v>cfa-ensuplr-um-fds@umontpellier.fr</v>
      </c>
      <c r="G287" t="s">
        <v>2019</v>
      </c>
      <c r="H287" t="e" vm="2">
        <f ca="1">_xlfn.TEXTJOIN(" ",TRUE,
'Fiche formation'!$C$18,
_xlfn.SWITCH('Fiche formation'!$C$18,"DNO","2A","DE AUDIO","3A",
_xlfn.SWITCH('Fiche formation'!$C$15,"DEUST","2A","DSCG","2A","MASTER","2A","BUT","3A","DCG","3A","LG","3A","LP","3A","INGE","3A",""))
)</f>
        <v>#NAME?</v>
      </c>
    </row>
    <row r="288" spans="1:8" x14ac:dyDescent="0.2">
      <c r="A288" s="1">
        <f t="shared" si="19"/>
        <v>46378</v>
      </c>
      <c r="B288" t="e" vm="2">
        <f t="shared" ca="1" si="16"/>
        <v>#NAME?</v>
      </c>
      <c r="C288" t="e" vm="2">
        <f t="shared" ca="1" si="17"/>
        <v>#NAME?</v>
      </c>
      <c r="D288" s="12" t="e" cm="1" vm="1">
        <f t="array" aca="1" ref="D288" ca="1">_xlfn.LET(
    _xlpm.d, A288,
    _xlpm.debut, DATE(2026,8,1),
    _xlpm.m, DATEDIF(_xlpm.debut, _xlpm.d, "m"),
    _xlpm.col, 1 + _xlpm.m*3,
    _xlpm.dates, INDEX('Calendrier 2026-2027'!$C$13:$BC$43,,_xlpm.col),
    _xlpm.titres, INDEX('Calendrier 2026-2027'!$D$13:$BD$43,,_xlpm.col),
    _xlpm.r, _xlfn.XLOOKUP(_xlpm.d, _xlpm.dates, _xlpm.titres),
    IF(_xlpm.r=0,"",_xlpm.r)
)</f>
        <v>#NAME?</v>
      </c>
      <c r="E288" t="e" vm="2">
        <f t="shared" ca="1" si="18"/>
        <v>#NAME?</v>
      </c>
      <c r="F288" t="str">
        <f>_xlfn.XLOOKUP('Fiche formation'!$C$8,SitesFormations[Site de formation principal],SitesFormations[Mail pour assiduité],"")</f>
        <v>cfa-ensuplr-um-fds@umontpellier.fr</v>
      </c>
      <c r="G288" t="s">
        <v>2019</v>
      </c>
      <c r="H288" t="e" vm="2">
        <f ca="1">_xlfn.TEXTJOIN(" ",TRUE,
'Fiche formation'!$C$18,
_xlfn.SWITCH('Fiche formation'!$C$18,"DNO","2A","DE AUDIO","3A",
_xlfn.SWITCH('Fiche formation'!$C$15,"DEUST","2A","DSCG","2A","MASTER","2A","BUT","3A","DCG","3A","LG","3A","LP","3A","INGE","3A",""))
)</f>
        <v>#NAME?</v>
      </c>
    </row>
    <row r="289" spans="1:8" x14ac:dyDescent="0.2">
      <c r="A289" s="1">
        <f t="shared" si="19"/>
        <v>46378</v>
      </c>
      <c r="B289" t="e" vm="2">
        <f t="shared" ca="1" si="16"/>
        <v>#NAME?</v>
      </c>
      <c r="C289" t="e" vm="2">
        <f t="shared" ca="1" si="17"/>
        <v>#NAME?</v>
      </c>
      <c r="D289" s="12" t="e" cm="1" vm="1">
        <f t="array" aca="1" ref="D289" ca="1">_xlfn.LET(
    _xlpm.d, A289,
    _xlpm.debut, DATE(2026,8,1),
    _xlpm.m, DATEDIF(_xlpm.debut, _xlpm.d, "m"),
    _xlpm.col, 1 + _xlpm.m*3,
    _xlpm.dates, INDEX('Calendrier 2026-2027'!$C$13:$BC$43,,_xlpm.col),
    _xlpm.titres, INDEX('Calendrier 2026-2027'!$D$13:$BD$43,,_xlpm.col),
    _xlpm.r, _xlfn.XLOOKUP(_xlpm.d, _xlpm.dates, _xlpm.titres),
    IF(_xlpm.r=0,"",_xlpm.r)
)</f>
        <v>#NAME?</v>
      </c>
      <c r="E289" t="e" vm="2">
        <f t="shared" ca="1" si="18"/>
        <v>#NAME?</v>
      </c>
      <c r="F289" t="str">
        <f>_xlfn.XLOOKUP('Fiche formation'!$C$8,SitesFormations[Site de formation principal],SitesFormations[Mail pour assiduité],"")</f>
        <v>cfa-ensuplr-um-fds@umontpellier.fr</v>
      </c>
      <c r="G289" t="s">
        <v>2019</v>
      </c>
      <c r="H289" t="e" vm="2">
        <f ca="1">_xlfn.TEXTJOIN(" ",TRUE,
'Fiche formation'!$C$18,
_xlfn.SWITCH('Fiche formation'!$C$18,"DNO","2A","DE AUDIO","3A",
_xlfn.SWITCH('Fiche formation'!$C$15,"DEUST","2A","DSCG","2A","MASTER","2A","BUT","3A","DCG","3A","LG","3A","LP","3A","INGE","3A",""))
)</f>
        <v>#NAME?</v>
      </c>
    </row>
    <row r="290" spans="1:8" x14ac:dyDescent="0.2">
      <c r="A290" s="1">
        <f t="shared" si="19"/>
        <v>46379</v>
      </c>
      <c r="B290" t="e" vm="2">
        <f t="shared" ca="1" si="16"/>
        <v>#NAME?</v>
      </c>
      <c r="C290" t="e" vm="2">
        <f t="shared" ca="1" si="17"/>
        <v>#NAME?</v>
      </c>
      <c r="D290" s="12" t="e" cm="1" vm="1">
        <f t="array" aca="1" ref="D290" ca="1">_xlfn.LET(
    _xlpm.d, A290,
    _xlpm.debut, DATE(2026,8,1),
    _xlpm.m, DATEDIF(_xlpm.debut, _xlpm.d, "m"),
    _xlpm.col, 1 + _xlpm.m*3,
    _xlpm.dates, INDEX('Calendrier 2026-2027'!$C$13:$BC$43,,_xlpm.col),
    _xlpm.titres, INDEX('Calendrier 2026-2027'!$D$13:$BD$43,,_xlpm.col),
    _xlpm.r, _xlfn.XLOOKUP(_xlpm.d, _xlpm.dates, _xlpm.titres),
    IF(_xlpm.r=0,"",_xlpm.r)
)</f>
        <v>#NAME?</v>
      </c>
      <c r="E290" t="e" vm="2">
        <f t="shared" ca="1" si="18"/>
        <v>#NAME?</v>
      </c>
      <c r="F290" t="str">
        <f>_xlfn.XLOOKUP('Fiche formation'!$C$8,SitesFormations[Site de formation principal],SitesFormations[Mail pour assiduité],"")</f>
        <v>cfa-ensuplr-um-fds@umontpellier.fr</v>
      </c>
      <c r="G290" t="s">
        <v>2019</v>
      </c>
      <c r="H290" t="e" vm="2">
        <f ca="1">_xlfn.TEXTJOIN(" ",TRUE,
'Fiche formation'!$C$18,
_xlfn.SWITCH('Fiche formation'!$C$18,"DNO","2A","DE AUDIO","3A",
_xlfn.SWITCH('Fiche formation'!$C$15,"DEUST","2A","DSCG","2A","MASTER","2A","BUT","3A","DCG","3A","LG","3A","LP","3A","INGE","3A",""))
)</f>
        <v>#NAME?</v>
      </c>
    </row>
    <row r="291" spans="1:8" x14ac:dyDescent="0.2">
      <c r="A291" s="1">
        <f t="shared" si="19"/>
        <v>46379</v>
      </c>
      <c r="B291" t="e" vm="2">
        <f t="shared" ca="1" si="16"/>
        <v>#NAME?</v>
      </c>
      <c r="C291" t="e" vm="2">
        <f t="shared" ca="1" si="17"/>
        <v>#NAME?</v>
      </c>
      <c r="D291" s="12" t="e" cm="1" vm="1">
        <f t="array" aca="1" ref="D291" ca="1">_xlfn.LET(
    _xlpm.d, A291,
    _xlpm.debut, DATE(2026,8,1),
    _xlpm.m, DATEDIF(_xlpm.debut, _xlpm.d, "m"),
    _xlpm.col, 1 + _xlpm.m*3,
    _xlpm.dates, INDEX('Calendrier 2026-2027'!$C$13:$BC$43,,_xlpm.col),
    _xlpm.titres, INDEX('Calendrier 2026-2027'!$D$13:$BD$43,,_xlpm.col),
    _xlpm.r, _xlfn.XLOOKUP(_xlpm.d, _xlpm.dates, _xlpm.titres),
    IF(_xlpm.r=0,"",_xlpm.r)
)</f>
        <v>#NAME?</v>
      </c>
      <c r="E291" t="e" vm="2">
        <f t="shared" ca="1" si="18"/>
        <v>#NAME?</v>
      </c>
      <c r="F291" t="str">
        <f>_xlfn.XLOOKUP('Fiche formation'!$C$8,SitesFormations[Site de formation principal],SitesFormations[Mail pour assiduité],"")</f>
        <v>cfa-ensuplr-um-fds@umontpellier.fr</v>
      </c>
      <c r="G291" t="s">
        <v>2019</v>
      </c>
      <c r="H291" t="e" vm="2">
        <f ca="1">_xlfn.TEXTJOIN(" ",TRUE,
'Fiche formation'!$C$18,
_xlfn.SWITCH('Fiche formation'!$C$18,"DNO","2A","DE AUDIO","3A",
_xlfn.SWITCH('Fiche formation'!$C$15,"DEUST","2A","DSCG","2A","MASTER","2A","BUT","3A","DCG","3A","LG","3A","LP","3A","INGE","3A",""))
)</f>
        <v>#NAME?</v>
      </c>
    </row>
    <row r="292" spans="1:8" x14ac:dyDescent="0.2">
      <c r="A292" s="1">
        <f t="shared" si="19"/>
        <v>46380</v>
      </c>
      <c r="B292" t="e" vm="2">
        <f t="shared" ca="1" si="16"/>
        <v>#NAME?</v>
      </c>
      <c r="C292" t="e" vm="2">
        <f t="shared" ca="1" si="17"/>
        <v>#NAME?</v>
      </c>
      <c r="D292" s="12" t="e" cm="1" vm="1">
        <f t="array" aca="1" ref="D292" ca="1">_xlfn.LET(
    _xlpm.d, A292,
    _xlpm.debut, DATE(2026,8,1),
    _xlpm.m, DATEDIF(_xlpm.debut, _xlpm.d, "m"),
    _xlpm.col, 1 + _xlpm.m*3,
    _xlpm.dates, INDEX('Calendrier 2026-2027'!$C$13:$BC$43,,_xlpm.col),
    _xlpm.titres, INDEX('Calendrier 2026-2027'!$D$13:$BD$43,,_xlpm.col),
    _xlpm.r, _xlfn.XLOOKUP(_xlpm.d, _xlpm.dates, _xlpm.titres),
    IF(_xlpm.r=0,"",_xlpm.r)
)</f>
        <v>#NAME?</v>
      </c>
      <c r="E292" t="e" vm="2">
        <f t="shared" ca="1" si="18"/>
        <v>#NAME?</v>
      </c>
      <c r="F292" t="str">
        <f>_xlfn.XLOOKUP('Fiche formation'!$C$8,SitesFormations[Site de formation principal],SitesFormations[Mail pour assiduité],"")</f>
        <v>cfa-ensuplr-um-fds@umontpellier.fr</v>
      </c>
      <c r="G292" t="s">
        <v>2019</v>
      </c>
      <c r="H292" t="e" vm="2">
        <f ca="1">_xlfn.TEXTJOIN(" ",TRUE,
'Fiche formation'!$C$18,
_xlfn.SWITCH('Fiche formation'!$C$18,"DNO","2A","DE AUDIO","3A",
_xlfn.SWITCH('Fiche formation'!$C$15,"DEUST","2A","DSCG","2A","MASTER","2A","BUT","3A","DCG","3A","LG","3A","LP","3A","INGE","3A",""))
)</f>
        <v>#NAME?</v>
      </c>
    </row>
    <row r="293" spans="1:8" x14ac:dyDescent="0.2">
      <c r="A293" s="1">
        <f t="shared" si="19"/>
        <v>46380</v>
      </c>
      <c r="B293" t="e" vm="2">
        <f t="shared" ca="1" si="16"/>
        <v>#NAME?</v>
      </c>
      <c r="C293" t="e" vm="2">
        <f t="shared" ca="1" si="17"/>
        <v>#NAME?</v>
      </c>
      <c r="D293" s="12" t="e" cm="1" vm="1">
        <f t="array" aca="1" ref="D293" ca="1">_xlfn.LET(
    _xlpm.d, A293,
    _xlpm.debut, DATE(2026,8,1),
    _xlpm.m, DATEDIF(_xlpm.debut, _xlpm.d, "m"),
    _xlpm.col, 1 + _xlpm.m*3,
    _xlpm.dates, INDEX('Calendrier 2026-2027'!$C$13:$BC$43,,_xlpm.col),
    _xlpm.titres, INDEX('Calendrier 2026-2027'!$D$13:$BD$43,,_xlpm.col),
    _xlpm.r, _xlfn.XLOOKUP(_xlpm.d, _xlpm.dates, _xlpm.titres),
    IF(_xlpm.r=0,"",_xlpm.r)
)</f>
        <v>#NAME?</v>
      </c>
      <c r="E293" t="e" vm="2">
        <f t="shared" ca="1" si="18"/>
        <v>#NAME?</v>
      </c>
      <c r="F293" t="str">
        <f>_xlfn.XLOOKUP('Fiche formation'!$C$8,SitesFormations[Site de formation principal],SitesFormations[Mail pour assiduité],"")</f>
        <v>cfa-ensuplr-um-fds@umontpellier.fr</v>
      </c>
      <c r="G293" t="s">
        <v>2019</v>
      </c>
      <c r="H293" t="e" vm="2">
        <f ca="1">_xlfn.TEXTJOIN(" ",TRUE,
'Fiche formation'!$C$18,
_xlfn.SWITCH('Fiche formation'!$C$18,"DNO","2A","DE AUDIO","3A",
_xlfn.SWITCH('Fiche formation'!$C$15,"DEUST","2A","DSCG","2A","MASTER","2A","BUT","3A","DCG","3A","LG","3A","LP","3A","INGE","3A",""))
)</f>
        <v>#NAME?</v>
      </c>
    </row>
    <row r="294" spans="1:8" x14ac:dyDescent="0.2">
      <c r="A294" s="1">
        <f t="shared" si="19"/>
        <v>46381</v>
      </c>
      <c r="B294" t="e" vm="2">
        <f t="shared" ca="1" si="16"/>
        <v>#NAME?</v>
      </c>
      <c r="C294" t="e" vm="2">
        <f t="shared" ca="1" si="17"/>
        <v>#NAME?</v>
      </c>
      <c r="D294" s="12" t="e" cm="1" vm="1">
        <f t="array" aca="1" ref="D294" ca="1">_xlfn.LET(
    _xlpm.d, A294,
    _xlpm.debut, DATE(2026,8,1),
    _xlpm.m, DATEDIF(_xlpm.debut, _xlpm.d, "m"),
    _xlpm.col, 1 + _xlpm.m*3,
    _xlpm.dates, INDEX('Calendrier 2026-2027'!$C$13:$BC$43,,_xlpm.col),
    _xlpm.titres, INDEX('Calendrier 2026-2027'!$D$13:$BD$43,,_xlpm.col),
    _xlpm.r, _xlfn.XLOOKUP(_xlpm.d, _xlpm.dates, _xlpm.titres),
    IF(_xlpm.r=0,"",_xlpm.r)
)</f>
        <v>#NAME?</v>
      </c>
      <c r="E294" t="e" vm="2">
        <f t="shared" ca="1" si="18"/>
        <v>#NAME?</v>
      </c>
      <c r="F294" t="str">
        <f>_xlfn.XLOOKUP('Fiche formation'!$C$8,SitesFormations[Site de formation principal],SitesFormations[Mail pour assiduité],"")</f>
        <v>cfa-ensuplr-um-fds@umontpellier.fr</v>
      </c>
      <c r="G294" t="s">
        <v>2019</v>
      </c>
      <c r="H294" t="e" vm="2">
        <f ca="1">_xlfn.TEXTJOIN(" ",TRUE,
'Fiche formation'!$C$18,
_xlfn.SWITCH('Fiche formation'!$C$18,"DNO","2A","DE AUDIO","3A",
_xlfn.SWITCH('Fiche formation'!$C$15,"DEUST","2A","DSCG","2A","MASTER","2A","BUT","3A","DCG","3A","LG","3A","LP","3A","INGE","3A",""))
)</f>
        <v>#NAME?</v>
      </c>
    </row>
    <row r="295" spans="1:8" x14ac:dyDescent="0.2">
      <c r="A295" s="1">
        <f t="shared" si="19"/>
        <v>46381</v>
      </c>
      <c r="B295" t="e" vm="2">
        <f t="shared" ca="1" si="16"/>
        <v>#NAME?</v>
      </c>
      <c r="C295" t="e" vm="2">
        <f t="shared" ca="1" si="17"/>
        <v>#NAME?</v>
      </c>
      <c r="D295" s="12" t="e" cm="1" vm="1">
        <f t="array" aca="1" ref="D295" ca="1">_xlfn.LET(
    _xlpm.d, A295,
    _xlpm.debut, DATE(2026,8,1),
    _xlpm.m, DATEDIF(_xlpm.debut, _xlpm.d, "m"),
    _xlpm.col, 1 + _xlpm.m*3,
    _xlpm.dates, INDEX('Calendrier 2026-2027'!$C$13:$BC$43,,_xlpm.col),
    _xlpm.titres, INDEX('Calendrier 2026-2027'!$D$13:$BD$43,,_xlpm.col),
    _xlpm.r, _xlfn.XLOOKUP(_xlpm.d, _xlpm.dates, _xlpm.titres),
    IF(_xlpm.r=0,"",_xlpm.r)
)</f>
        <v>#NAME?</v>
      </c>
      <c r="E295" t="e" vm="2">
        <f t="shared" ca="1" si="18"/>
        <v>#NAME?</v>
      </c>
      <c r="F295" t="str">
        <f>_xlfn.XLOOKUP('Fiche formation'!$C$8,SitesFormations[Site de formation principal],SitesFormations[Mail pour assiduité],"")</f>
        <v>cfa-ensuplr-um-fds@umontpellier.fr</v>
      </c>
      <c r="G295" t="s">
        <v>2019</v>
      </c>
      <c r="H295" t="e" vm="2">
        <f ca="1">_xlfn.TEXTJOIN(" ",TRUE,
'Fiche formation'!$C$18,
_xlfn.SWITCH('Fiche formation'!$C$18,"DNO","2A","DE AUDIO","3A",
_xlfn.SWITCH('Fiche formation'!$C$15,"DEUST","2A","DSCG","2A","MASTER","2A","BUT","3A","DCG","3A","LG","3A","LP","3A","INGE","3A",""))
)</f>
        <v>#NAME?</v>
      </c>
    </row>
    <row r="296" spans="1:8" x14ac:dyDescent="0.2">
      <c r="A296" s="1">
        <f t="shared" si="19"/>
        <v>46382</v>
      </c>
      <c r="B296" t="e" vm="2">
        <f t="shared" ca="1" si="16"/>
        <v>#NAME?</v>
      </c>
      <c r="C296" t="e" vm="2">
        <f t="shared" ca="1" si="17"/>
        <v>#NAME?</v>
      </c>
      <c r="D296" s="12" t="e" cm="1" vm="1">
        <f t="array" aca="1" ref="D296" ca="1">_xlfn.LET(
    _xlpm.d, A296,
    _xlpm.debut, DATE(2026,8,1),
    _xlpm.m, DATEDIF(_xlpm.debut, _xlpm.d, "m"),
    _xlpm.col, 1 + _xlpm.m*3,
    _xlpm.dates, INDEX('Calendrier 2026-2027'!$C$13:$BC$43,,_xlpm.col),
    _xlpm.titres, INDEX('Calendrier 2026-2027'!$D$13:$BD$43,,_xlpm.col),
    _xlpm.r, _xlfn.XLOOKUP(_xlpm.d, _xlpm.dates, _xlpm.titres),
    IF(_xlpm.r=0,"",_xlpm.r)
)</f>
        <v>#NAME?</v>
      </c>
      <c r="E296" t="e" vm="2">
        <f t="shared" ca="1" si="18"/>
        <v>#NAME?</v>
      </c>
      <c r="F296" t="str">
        <f>_xlfn.XLOOKUP('Fiche formation'!$C$8,SitesFormations[Site de formation principal],SitesFormations[Mail pour assiduité],"")</f>
        <v>cfa-ensuplr-um-fds@umontpellier.fr</v>
      </c>
      <c r="G296" t="s">
        <v>2019</v>
      </c>
      <c r="H296" t="e" vm="2">
        <f ca="1">_xlfn.TEXTJOIN(" ",TRUE,
'Fiche formation'!$C$18,
_xlfn.SWITCH('Fiche formation'!$C$18,"DNO","2A","DE AUDIO","3A",
_xlfn.SWITCH('Fiche formation'!$C$15,"DEUST","2A","DSCG","2A","MASTER","2A","BUT","3A","DCG","3A","LG","3A","LP","3A","INGE","3A",""))
)</f>
        <v>#NAME?</v>
      </c>
    </row>
    <row r="297" spans="1:8" x14ac:dyDescent="0.2">
      <c r="A297" s="1">
        <f t="shared" si="19"/>
        <v>46382</v>
      </c>
      <c r="B297" t="e" vm="2">
        <f t="shared" ca="1" si="16"/>
        <v>#NAME?</v>
      </c>
      <c r="C297" t="e" vm="2">
        <f t="shared" ca="1" si="17"/>
        <v>#NAME?</v>
      </c>
      <c r="D297" s="12" t="e" cm="1" vm="1">
        <f t="array" aca="1" ref="D297" ca="1">_xlfn.LET(
    _xlpm.d, A297,
    _xlpm.debut, DATE(2026,8,1),
    _xlpm.m, DATEDIF(_xlpm.debut, _xlpm.d, "m"),
    _xlpm.col, 1 + _xlpm.m*3,
    _xlpm.dates, INDEX('Calendrier 2026-2027'!$C$13:$BC$43,,_xlpm.col),
    _xlpm.titres, INDEX('Calendrier 2026-2027'!$D$13:$BD$43,,_xlpm.col),
    _xlpm.r, _xlfn.XLOOKUP(_xlpm.d, _xlpm.dates, _xlpm.titres),
    IF(_xlpm.r=0,"",_xlpm.r)
)</f>
        <v>#NAME?</v>
      </c>
      <c r="E297" t="e" vm="2">
        <f t="shared" ca="1" si="18"/>
        <v>#NAME?</v>
      </c>
      <c r="F297" t="str">
        <f>_xlfn.XLOOKUP('Fiche formation'!$C$8,SitesFormations[Site de formation principal],SitesFormations[Mail pour assiduité],"")</f>
        <v>cfa-ensuplr-um-fds@umontpellier.fr</v>
      </c>
      <c r="G297" t="s">
        <v>2019</v>
      </c>
      <c r="H297" t="e" vm="2">
        <f ca="1">_xlfn.TEXTJOIN(" ",TRUE,
'Fiche formation'!$C$18,
_xlfn.SWITCH('Fiche formation'!$C$18,"DNO","2A","DE AUDIO","3A",
_xlfn.SWITCH('Fiche formation'!$C$15,"DEUST","2A","DSCG","2A","MASTER","2A","BUT","3A","DCG","3A","LG","3A","LP","3A","INGE","3A",""))
)</f>
        <v>#NAME?</v>
      </c>
    </row>
    <row r="298" spans="1:8" x14ac:dyDescent="0.2">
      <c r="A298" s="1">
        <f t="shared" si="19"/>
        <v>46383</v>
      </c>
      <c r="B298" t="e" vm="2">
        <f t="shared" ca="1" si="16"/>
        <v>#NAME?</v>
      </c>
      <c r="C298" t="e" vm="2">
        <f t="shared" ca="1" si="17"/>
        <v>#NAME?</v>
      </c>
      <c r="D298" s="12" t="e" cm="1" vm="1">
        <f t="array" aca="1" ref="D298" ca="1">_xlfn.LET(
    _xlpm.d, A298,
    _xlpm.debut, DATE(2026,8,1),
    _xlpm.m, DATEDIF(_xlpm.debut, _xlpm.d, "m"),
    _xlpm.col, 1 + _xlpm.m*3,
    _xlpm.dates, INDEX('Calendrier 2026-2027'!$C$13:$BC$43,,_xlpm.col),
    _xlpm.titres, INDEX('Calendrier 2026-2027'!$D$13:$BD$43,,_xlpm.col),
    _xlpm.r, _xlfn.XLOOKUP(_xlpm.d, _xlpm.dates, _xlpm.titres),
    IF(_xlpm.r=0,"",_xlpm.r)
)</f>
        <v>#NAME?</v>
      </c>
      <c r="E298" t="e" vm="2">
        <f t="shared" ca="1" si="18"/>
        <v>#NAME?</v>
      </c>
      <c r="F298" t="str">
        <f>_xlfn.XLOOKUP('Fiche formation'!$C$8,SitesFormations[Site de formation principal],SitesFormations[Mail pour assiduité],"")</f>
        <v>cfa-ensuplr-um-fds@umontpellier.fr</v>
      </c>
      <c r="G298" t="s">
        <v>2019</v>
      </c>
      <c r="H298" t="e" vm="2">
        <f ca="1">_xlfn.TEXTJOIN(" ",TRUE,
'Fiche formation'!$C$18,
_xlfn.SWITCH('Fiche formation'!$C$18,"DNO","2A","DE AUDIO","3A",
_xlfn.SWITCH('Fiche formation'!$C$15,"DEUST","2A","DSCG","2A","MASTER","2A","BUT","3A","DCG","3A","LG","3A","LP","3A","INGE","3A",""))
)</f>
        <v>#NAME?</v>
      </c>
    </row>
    <row r="299" spans="1:8" x14ac:dyDescent="0.2">
      <c r="A299" s="1">
        <f t="shared" si="19"/>
        <v>46383</v>
      </c>
      <c r="B299" t="e" vm="2">
        <f t="shared" ca="1" si="16"/>
        <v>#NAME?</v>
      </c>
      <c r="C299" t="e" vm="2">
        <f t="shared" ca="1" si="17"/>
        <v>#NAME?</v>
      </c>
      <c r="D299" s="12" t="e" cm="1" vm="1">
        <f t="array" aca="1" ref="D299" ca="1">_xlfn.LET(
    _xlpm.d, A299,
    _xlpm.debut, DATE(2026,8,1),
    _xlpm.m, DATEDIF(_xlpm.debut, _xlpm.d, "m"),
    _xlpm.col, 1 + _xlpm.m*3,
    _xlpm.dates, INDEX('Calendrier 2026-2027'!$C$13:$BC$43,,_xlpm.col),
    _xlpm.titres, INDEX('Calendrier 2026-2027'!$D$13:$BD$43,,_xlpm.col),
    _xlpm.r, _xlfn.XLOOKUP(_xlpm.d, _xlpm.dates, _xlpm.titres),
    IF(_xlpm.r=0,"",_xlpm.r)
)</f>
        <v>#NAME?</v>
      </c>
      <c r="E299" t="e" vm="2">
        <f t="shared" ca="1" si="18"/>
        <v>#NAME?</v>
      </c>
      <c r="F299" t="str">
        <f>_xlfn.XLOOKUP('Fiche formation'!$C$8,SitesFormations[Site de formation principal],SitesFormations[Mail pour assiduité],"")</f>
        <v>cfa-ensuplr-um-fds@umontpellier.fr</v>
      </c>
      <c r="G299" t="s">
        <v>2019</v>
      </c>
      <c r="H299" t="e" vm="2">
        <f ca="1">_xlfn.TEXTJOIN(" ",TRUE,
'Fiche formation'!$C$18,
_xlfn.SWITCH('Fiche formation'!$C$18,"DNO","2A","DE AUDIO","3A",
_xlfn.SWITCH('Fiche formation'!$C$15,"DEUST","2A","DSCG","2A","MASTER","2A","BUT","3A","DCG","3A","LG","3A","LP","3A","INGE","3A",""))
)</f>
        <v>#NAME?</v>
      </c>
    </row>
    <row r="300" spans="1:8" x14ac:dyDescent="0.2">
      <c r="A300" s="1">
        <f t="shared" si="19"/>
        <v>46384</v>
      </c>
      <c r="B300" t="e" vm="2">
        <f t="shared" ca="1" si="16"/>
        <v>#NAME?</v>
      </c>
      <c r="C300" t="e" vm="2">
        <f t="shared" ca="1" si="17"/>
        <v>#NAME?</v>
      </c>
      <c r="D300" s="12" t="e" cm="1" vm="1">
        <f t="array" aca="1" ref="D300" ca="1">_xlfn.LET(
    _xlpm.d, A300,
    _xlpm.debut, DATE(2026,8,1),
    _xlpm.m, DATEDIF(_xlpm.debut, _xlpm.d, "m"),
    _xlpm.col, 1 + _xlpm.m*3,
    _xlpm.dates, INDEX('Calendrier 2026-2027'!$C$13:$BC$43,,_xlpm.col),
    _xlpm.titres, INDEX('Calendrier 2026-2027'!$D$13:$BD$43,,_xlpm.col),
    _xlpm.r, _xlfn.XLOOKUP(_xlpm.d, _xlpm.dates, _xlpm.titres),
    IF(_xlpm.r=0,"",_xlpm.r)
)</f>
        <v>#NAME?</v>
      </c>
      <c r="E300" t="e" vm="2">
        <f t="shared" ca="1" si="18"/>
        <v>#NAME?</v>
      </c>
      <c r="F300" t="str">
        <f>_xlfn.XLOOKUP('Fiche formation'!$C$8,SitesFormations[Site de formation principal],SitesFormations[Mail pour assiduité],"")</f>
        <v>cfa-ensuplr-um-fds@umontpellier.fr</v>
      </c>
      <c r="G300" t="s">
        <v>2019</v>
      </c>
      <c r="H300" t="e" vm="2">
        <f ca="1">_xlfn.TEXTJOIN(" ",TRUE,
'Fiche formation'!$C$18,
_xlfn.SWITCH('Fiche formation'!$C$18,"DNO","2A","DE AUDIO","3A",
_xlfn.SWITCH('Fiche formation'!$C$15,"DEUST","2A","DSCG","2A","MASTER","2A","BUT","3A","DCG","3A","LG","3A","LP","3A","INGE","3A",""))
)</f>
        <v>#NAME?</v>
      </c>
    </row>
    <row r="301" spans="1:8" x14ac:dyDescent="0.2">
      <c r="A301" s="1">
        <f t="shared" si="19"/>
        <v>46384</v>
      </c>
      <c r="B301" t="e" vm="2">
        <f t="shared" ca="1" si="16"/>
        <v>#NAME?</v>
      </c>
      <c r="C301" t="e" vm="2">
        <f t="shared" ca="1" si="17"/>
        <v>#NAME?</v>
      </c>
      <c r="D301" s="12" t="e" cm="1" vm="1">
        <f t="array" aca="1" ref="D301" ca="1">_xlfn.LET(
    _xlpm.d, A301,
    _xlpm.debut, DATE(2026,8,1),
    _xlpm.m, DATEDIF(_xlpm.debut, _xlpm.d, "m"),
    _xlpm.col, 1 + _xlpm.m*3,
    _xlpm.dates, INDEX('Calendrier 2026-2027'!$C$13:$BC$43,,_xlpm.col),
    _xlpm.titres, INDEX('Calendrier 2026-2027'!$D$13:$BD$43,,_xlpm.col),
    _xlpm.r, _xlfn.XLOOKUP(_xlpm.d, _xlpm.dates, _xlpm.titres),
    IF(_xlpm.r=0,"",_xlpm.r)
)</f>
        <v>#NAME?</v>
      </c>
      <c r="E301" t="e" vm="2">
        <f t="shared" ca="1" si="18"/>
        <v>#NAME?</v>
      </c>
      <c r="F301" t="str">
        <f>_xlfn.XLOOKUP('Fiche formation'!$C$8,SitesFormations[Site de formation principal],SitesFormations[Mail pour assiduité],"")</f>
        <v>cfa-ensuplr-um-fds@umontpellier.fr</v>
      </c>
      <c r="G301" t="s">
        <v>2019</v>
      </c>
      <c r="H301" t="e" vm="2">
        <f ca="1">_xlfn.TEXTJOIN(" ",TRUE,
'Fiche formation'!$C$18,
_xlfn.SWITCH('Fiche formation'!$C$18,"DNO","2A","DE AUDIO","3A",
_xlfn.SWITCH('Fiche formation'!$C$15,"DEUST","2A","DSCG","2A","MASTER","2A","BUT","3A","DCG","3A","LG","3A","LP","3A","INGE","3A",""))
)</f>
        <v>#NAME?</v>
      </c>
    </row>
    <row r="302" spans="1:8" x14ac:dyDescent="0.2">
      <c r="A302" s="1">
        <f t="shared" si="19"/>
        <v>46385</v>
      </c>
      <c r="B302" t="e" vm="2">
        <f t="shared" ca="1" si="16"/>
        <v>#NAME?</v>
      </c>
      <c r="C302" t="e" vm="2">
        <f t="shared" ca="1" si="17"/>
        <v>#NAME?</v>
      </c>
      <c r="D302" s="12" t="e" cm="1" vm="1">
        <f t="array" aca="1" ref="D302" ca="1">_xlfn.LET(
    _xlpm.d, A302,
    _xlpm.debut, DATE(2026,8,1),
    _xlpm.m, DATEDIF(_xlpm.debut, _xlpm.d, "m"),
    _xlpm.col, 1 + _xlpm.m*3,
    _xlpm.dates, INDEX('Calendrier 2026-2027'!$C$13:$BC$43,,_xlpm.col),
    _xlpm.titres, INDEX('Calendrier 2026-2027'!$D$13:$BD$43,,_xlpm.col),
    _xlpm.r, _xlfn.XLOOKUP(_xlpm.d, _xlpm.dates, _xlpm.titres),
    IF(_xlpm.r=0,"",_xlpm.r)
)</f>
        <v>#NAME?</v>
      </c>
      <c r="E302" t="e" vm="2">
        <f t="shared" ca="1" si="18"/>
        <v>#NAME?</v>
      </c>
      <c r="F302" t="str">
        <f>_xlfn.XLOOKUP('Fiche formation'!$C$8,SitesFormations[Site de formation principal],SitesFormations[Mail pour assiduité],"")</f>
        <v>cfa-ensuplr-um-fds@umontpellier.fr</v>
      </c>
      <c r="G302" t="s">
        <v>2019</v>
      </c>
      <c r="H302" t="e" vm="2">
        <f ca="1">_xlfn.TEXTJOIN(" ",TRUE,
'Fiche formation'!$C$18,
_xlfn.SWITCH('Fiche formation'!$C$18,"DNO","2A","DE AUDIO","3A",
_xlfn.SWITCH('Fiche formation'!$C$15,"DEUST","2A","DSCG","2A","MASTER","2A","BUT","3A","DCG","3A","LG","3A","LP","3A","INGE","3A",""))
)</f>
        <v>#NAME?</v>
      </c>
    </row>
    <row r="303" spans="1:8" x14ac:dyDescent="0.2">
      <c r="A303" s="1">
        <f t="shared" si="19"/>
        <v>46385</v>
      </c>
      <c r="B303" t="e" vm="2">
        <f t="shared" ca="1" si="16"/>
        <v>#NAME?</v>
      </c>
      <c r="C303" t="e" vm="2">
        <f t="shared" ca="1" si="17"/>
        <v>#NAME?</v>
      </c>
      <c r="D303" s="12" t="e" cm="1" vm="1">
        <f t="array" aca="1" ref="D303" ca="1">_xlfn.LET(
    _xlpm.d, A303,
    _xlpm.debut, DATE(2026,8,1),
    _xlpm.m, DATEDIF(_xlpm.debut, _xlpm.d, "m"),
    _xlpm.col, 1 + _xlpm.m*3,
    _xlpm.dates, INDEX('Calendrier 2026-2027'!$C$13:$BC$43,,_xlpm.col),
    _xlpm.titres, INDEX('Calendrier 2026-2027'!$D$13:$BD$43,,_xlpm.col),
    _xlpm.r, _xlfn.XLOOKUP(_xlpm.d, _xlpm.dates, _xlpm.titres),
    IF(_xlpm.r=0,"",_xlpm.r)
)</f>
        <v>#NAME?</v>
      </c>
      <c r="E303" t="e" vm="2">
        <f t="shared" ca="1" si="18"/>
        <v>#NAME?</v>
      </c>
      <c r="F303" t="str">
        <f>_xlfn.XLOOKUP('Fiche formation'!$C$8,SitesFormations[Site de formation principal],SitesFormations[Mail pour assiduité],"")</f>
        <v>cfa-ensuplr-um-fds@umontpellier.fr</v>
      </c>
      <c r="G303" t="s">
        <v>2019</v>
      </c>
      <c r="H303" t="e" vm="2">
        <f ca="1">_xlfn.TEXTJOIN(" ",TRUE,
'Fiche formation'!$C$18,
_xlfn.SWITCH('Fiche formation'!$C$18,"DNO","2A","DE AUDIO","3A",
_xlfn.SWITCH('Fiche formation'!$C$15,"DEUST","2A","DSCG","2A","MASTER","2A","BUT","3A","DCG","3A","LG","3A","LP","3A","INGE","3A",""))
)</f>
        <v>#NAME?</v>
      </c>
    </row>
    <row r="304" spans="1:8" x14ac:dyDescent="0.2">
      <c r="A304" s="1">
        <f t="shared" si="19"/>
        <v>46386</v>
      </c>
      <c r="B304" t="e" vm="2">
        <f t="shared" ca="1" si="16"/>
        <v>#NAME?</v>
      </c>
      <c r="C304" t="e" vm="2">
        <f t="shared" ca="1" si="17"/>
        <v>#NAME?</v>
      </c>
      <c r="D304" s="12" t="e" cm="1" vm="1">
        <f t="array" aca="1" ref="D304" ca="1">_xlfn.LET(
    _xlpm.d, A304,
    _xlpm.debut, DATE(2026,8,1),
    _xlpm.m, DATEDIF(_xlpm.debut, _xlpm.d, "m"),
    _xlpm.col, 1 + _xlpm.m*3,
    _xlpm.dates, INDEX('Calendrier 2026-2027'!$C$13:$BC$43,,_xlpm.col),
    _xlpm.titres, INDEX('Calendrier 2026-2027'!$D$13:$BD$43,,_xlpm.col),
    _xlpm.r, _xlfn.XLOOKUP(_xlpm.d, _xlpm.dates, _xlpm.titres),
    IF(_xlpm.r=0,"",_xlpm.r)
)</f>
        <v>#NAME?</v>
      </c>
      <c r="E304" t="e" vm="2">
        <f t="shared" ca="1" si="18"/>
        <v>#NAME?</v>
      </c>
      <c r="F304" t="str">
        <f>_xlfn.XLOOKUP('Fiche formation'!$C$8,SitesFormations[Site de formation principal],SitesFormations[Mail pour assiduité],"")</f>
        <v>cfa-ensuplr-um-fds@umontpellier.fr</v>
      </c>
      <c r="G304" t="s">
        <v>2019</v>
      </c>
      <c r="H304" t="e" vm="2">
        <f ca="1">_xlfn.TEXTJOIN(" ",TRUE,
'Fiche formation'!$C$18,
_xlfn.SWITCH('Fiche formation'!$C$18,"DNO","2A","DE AUDIO","3A",
_xlfn.SWITCH('Fiche formation'!$C$15,"DEUST","2A","DSCG","2A","MASTER","2A","BUT","3A","DCG","3A","LG","3A","LP","3A","INGE","3A",""))
)</f>
        <v>#NAME?</v>
      </c>
    </row>
    <row r="305" spans="1:8" x14ac:dyDescent="0.2">
      <c r="A305" s="1">
        <f t="shared" si="19"/>
        <v>46386</v>
      </c>
      <c r="B305" t="e" vm="2">
        <f t="shared" ca="1" si="16"/>
        <v>#NAME?</v>
      </c>
      <c r="C305" t="e" vm="2">
        <f t="shared" ca="1" si="17"/>
        <v>#NAME?</v>
      </c>
      <c r="D305" s="12" t="e" cm="1" vm="1">
        <f t="array" aca="1" ref="D305" ca="1">_xlfn.LET(
    _xlpm.d, A305,
    _xlpm.debut, DATE(2026,8,1),
    _xlpm.m, DATEDIF(_xlpm.debut, _xlpm.d, "m"),
    _xlpm.col, 1 + _xlpm.m*3,
    _xlpm.dates, INDEX('Calendrier 2026-2027'!$C$13:$BC$43,,_xlpm.col),
    _xlpm.titres, INDEX('Calendrier 2026-2027'!$D$13:$BD$43,,_xlpm.col),
    _xlpm.r, _xlfn.XLOOKUP(_xlpm.d, _xlpm.dates, _xlpm.titres),
    IF(_xlpm.r=0,"",_xlpm.r)
)</f>
        <v>#NAME?</v>
      </c>
      <c r="E305" t="e" vm="2">
        <f t="shared" ca="1" si="18"/>
        <v>#NAME?</v>
      </c>
      <c r="F305" t="str">
        <f>_xlfn.XLOOKUP('Fiche formation'!$C$8,SitesFormations[Site de formation principal],SitesFormations[Mail pour assiduité],"")</f>
        <v>cfa-ensuplr-um-fds@umontpellier.fr</v>
      </c>
      <c r="G305" t="s">
        <v>2019</v>
      </c>
      <c r="H305" t="e" vm="2">
        <f ca="1">_xlfn.TEXTJOIN(" ",TRUE,
'Fiche formation'!$C$18,
_xlfn.SWITCH('Fiche formation'!$C$18,"DNO","2A","DE AUDIO","3A",
_xlfn.SWITCH('Fiche formation'!$C$15,"DEUST","2A","DSCG","2A","MASTER","2A","BUT","3A","DCG","3A","LG","3A","LP","3A","INGE","3A",""))
)</f>
        <v>#NAME?</v>
      </c>
    </row>
    <row r="306" spans="1:8" x14ac:dyDescent="0.2">
      <c r="A306" s="1">
        <f t="shared" si="19"/>
        <v>46387</v>
      </c>
      <c r="B306" t="e" vm="2">
        <f t="shared" ca="1" si="16"/>
        <v>#NAME?</v>
      </c>
      <c r="C306" t="e" vm="2">
        <f t="shared" ca="1" si="17"/>
        <v>#NAME?</v>
      </c>
      <c r="D306" s="12" t="e" cm="1" vm="1">
        <f t="array" aca="1" ref="D306" ca="1">_xlfn.LET(
    _xlpm.d, A306,
    _xlpm.debut, DATE(2026,8,1),
    _xlpm.m, DATEDIF(_xlpm.debut, _xlpm.d, "m"),
    _xlpm.col, 1 + _xlpm.m*3,
    _xlpm.dates, INDEX('Calendrier 2026-2027'!$C$13:$BC$43,,_xlpm.col),
    _xlpm.titres, INDEX('Calendrier 2026-2027'!$D$13:$BD$43,,_xlpm.col),
    _xlpm.r, _xlfn.XLOOKUP(_xlpm.d, _xlpm.dates, _xlpm.titres),
    IF(_xlpm.r=0,"",_xlpm.r)
)</f>
        <v>#NAME?</v>
      </c>
      <c r="E306" t="e" vm="2">
        <f t="shared" ca="1" si="18"/>
        <v>#NAME?</v>
      </c>
      <c r="F306" t="str">
        <f>_xlfn.XLOOKUP('Fiche formation'!$C$8,SitesFormations[Site de formation principal],SitesFormations[Mail pour assiduité],"")</f>
        <v>cfa-ensuplr-um-fds@umontpellier.fr</v>
      </c>
      <c r="G306" t="s">
        <v>2019</v>
      </c>
      <c r="H306" t="e" vm="2">
        <f ca="1">_xlfn.TEXTJOIN(" ",TRUE,
'Fiche formation'!$C$18,
_xlfn.SWITCH('Fiche formation'!$C$18,"DNO","2A","DE AUDIO","3A",
_xlfn.SWITCH('Fiche formation'!$C$15,"DEUST","2A","DSCG","2A","MASTER","2A","BUT","3A","DCG","3A","LG","3A","LP","3A","INGE","3A",""))
)</f>
        <v>#NAME?</v>
      </c>
    </row>
    <row r="307" spans="1:8" x14ac:dyDescent="0.2">
      <c r="A307" s="1">
        <f t="shared" si="19"/>
        <v>46387</v>
      </c>
      <c r="B307" t="e" vm="2">
        <f t="shared" ca="1" si="16"/>
        <v>#NAME?</v>
      </c>
      <c r="C307" t="e" vm="2">
        <f t="shared" ca="1" si="17"/>
        <v>#NAME?</v>
      </c>
      <c r="D307" s="12" t="e" cm="1" vm="1">
        <f t="array" aca="1" ref="D307" ca="1">_xlfn.LET(
    _xlpm.d, A307,
    _xlpm.debut, DATE(2026,8,1),
    _xlpm.m, DATEDIF(_xlpm.debut, _xlpm.d, "m"),
    _xlpm.col, 1 + _xlpm.m*3,
    _xlpm.dates, INDEX('Calendrier 2026-2027'!$C$13:$BC$43,,_xlpm.col),
    _xlpm.titres, INDEX('Calendrier 2026-2027'!$D$13:$BD$43,,_xlpm.col),
    _xlpm.r, _xlfn.XLOOKUP(_xlpm.d, _xlpm.dates, _xlpm.titres),
    IF(_xlpm.r=0,"",_xlpm.r)
)</f>
        <v>#NAME?</v>
      </c>
      <c r="E307" t="e" vm="2">
        <f t="shared" ca="1" si="18"/>
        <v>#NAME?</v>
      </c>
      <c r="F307" t="str">
        <f>_xlfn.XLOOKUP('Fiche formation'!$C$8,SitesFormations[Site de formation principal],SitesFormations[Mail pour assiduité],"")</f>
        <v>cfa-ensuplr-um-fds@umontpellier.fr</v>
      </c>
      <c r="G307" t="s">
        <v>2019</v>
      </c>
      <c r="H307" t="e" vm="2">
        <f ca="1">_xlfn.TEXTJOIN(" ",TRUE,
'Fiche formation'!$C$18,
_xlfn.SWITCH('Fiche formation'!$C$18,"DNO","2A","DE AUDIO","3A",
_xlfn.SWITCH('Fiche formation'!$C$15,"DEUST","2A","DSCG","2A","MASTER","2A","BUT","3A","DCG","3A","LG","3A","LP","3A","INGE","3A",""))
)</f>
        <v>#NAME?</v>
      </c>
    </row>
    <row r="308" spans="1:8" x14ac:dyDescent="0.2">
      <c r="A308" s="1">
        <f t="shared" si="19"/>
        <v>46388</v>
      </c>
      <c r="B308" t="e" vm="2">
        <f t="shared" ca="1" si="16"/>
        <v>#NAME?</v>
      </c>
      <c r="C308" t="e" vm="2">
        <f t="shared" ca="1" si="17"/>
        <v>#NAME?</v>
      </c>
      <c r="D308" s="12" t="e" cm="1" vm="1">
        <f t="array" aca="1" ref="D308" ca="1">_xlfn.LET(
    _xlpm.d, A308,
    _xlpm.debut, DATE(2026,8,1),
    _xlpm.m, DATEDIF(_xlpm.debut, _xlpm.d, "m"),
    _xlpm.col, 1 + _xlpm.m*3,
    _xlpm.dates, INDEX('Calendrier 2026-2027'!$C$13:$BC$43,,_xlpm.col),
    _xlpm.titres, INDEX('Calendrier 2026-2027'!$D$13:$BD$43,,_xlpm.col),
    _xlpm.r, _xlfn.XLOOKUP(_xlpm.d, _xlpm.dates, _xlpm.titres),
    IF(_xlpm.r=0,"",_xlpm.r)
)</f>
        <v>#NAME?</v>
      </c>
      <c r="E308" t="e" vm="2">
        <f t="shared" ca="1" si="18"/>
        <v>#NAME?</v>
      </c>
      <c r="F308" t="str">
        <f>_xlfn.XLOOKUP('Fiche formation'!$C$8,SitesFormations[Site de formation principal],SitesFormations[Mail pour assiduité],"")</f>
        <v>cfa-ensuplr-um-fds@umontpellier.fr</v>
      </c>
      <c r="G308" t="s">
        <v>2019</v>
      </c>
      <c r="H308" t="e" vm="2">
        <f ca="1">_xlfn.TEXTJOIN(" ",TRUE,
'Fiche formation'!$C$18,
_xlfn.SWITCH('Fiche formation'!$C$18,"DNO","2A","DE AUDIO","3A",
_xlfn.SWITCH('Fiche formation'!$C$15,"DEUST","2A","DSCG","2A","MASTER","2A","BUT","3A","DCG","3A","LG","3A","LP","3A","INGE","3A",""))
)</f>
        <v>#NAME?</v>
      </c>
    </row>
    <row r="309" spans="1:8" x14ac:dyDescent="0.2">
      <c r="A309" s="1">
        <f t="shared" si="19"/>
        <v>46388</v>
      </c>
      <c r="B309" t="e" vm="2">
        <f t="shared" ca="1" si="16"/>
        <v>#NAME?</v>
      </c>
      <c r="C309" t="e" vm="2">
        <f t="shared" ca="1" si="17"/>
        <v>#NAME?</v>
      </c>
      <c r="D309" s="12" t="e" cm="1" vm="1">
        <f t="array" aca="1" ref="D309" ca="1">_xlfn.LET(
    _xlpm.d, A309,
    _xlpm.debut, DATE(2026,8,1),
    _xlpm.m, DATEDIF(_xlpm.debut, _xlpm.d, "m"),
    _xlpm.col, 1 + _xlpm.m*3,
    _xlpm.dates, INDEX('Calendrier 2026-2027'!$C$13:$BC$43,,_xlpm.col),
    _xlpm.titres, INDEX('Calendrier 2026-2027'!$D$13:$BD$43,,_xlpm.col),
    _xlpm.r, _xlfn.XLOOKUP(_xlpm.d, _xlpm.dates, _xlpm.titres),
    IF(_xlpm.r=0,"",_xlpm.r)
)</f>
        <v>#NAME?</v>
      </c>
      <c r="E309" t="e" vm="2">
        <f t="shared" ca="1" si="18"/>
        <v>#NAME?</v>
      </c>
      <c r="F309" t="str">
        <f>_xlfn.XLOOKUP('Fiche formation'!$C$8,SitesFormations[Site de formation principal],SitesFormations[Mail pour assiduité],"")</f>
        <v>cfa-ensuplr-um-fds@umontpellier.fr</v>
      </c>
      <c r="G309" t="s">
        <v>2019</v>
      </c>
      <c r="H309" t="e" vm="2">
        <f ca="1">_xlfn.TEXTJOIN(" ",TRUE,
'Fiche formation'!$C$18,
_xlfn.SWITCH('Fiche formation'!$C$18,"DNO","2A","DE AUDIO","3A",
_xlfn.SWITCH('Fiche formation'!$C$15,"DEUST","2A","DSCG","2A","MASTER","2A","BUT","3A","DCG","3A","LG","3A","LP","3A","INGE","3A",""))
)</f>
        <v>#NAME?</v>
      </c>
    </row>
    <row r="310" spans="1:8" x14ac:dyDescent="0.2">
      <c r="A310" s="1">
        <f t="shared" si="19"/>
        <v>46389</v>
      </c>
      <c r="B310" t="e" vm="2">
        <f t="shared" ca="1" si="16"/>
        <v>#NAME?</v>
      </c>
      <c r="C310" t="e" vm="2">
        <f t="shared" ca="1" si="17"/>
        <v>#NAME?</v>
      </c>
      <c r="D310" s="12" t="e" cm="1" vm="1">
        <f t="array" aca="1" ref="D310" ca="1">_xlfn.LET(
    _xlpm.d, A310,
    _xlpm.debut, DATE(2026,8,1),
    _xlpm.m, DATEDIF(_xlpm.debut, _xlpm.d, "m"),
    _xlpm.col, 1 + _xlpm.m*3,
    _xlpm.dates, INDEX('Calendrier 2026-2027'!$C$13:$BC$43,,_xlpm.col),
    _xlpm.titres, INDEX('Calendrier 2026-2027'!$D$13:$BD$43,,_xlpm.col),
    _xlpm.r, _xlfn.XLOOKUP(_xlpm.d, _xlpm.dates, _xlpm.titres),
    IF(_xlpm.r=0,"",_xlpm.r)
)</f>
        <v>#NAME?</v>
      </c>
      <c r="E310" t="e" vm="2">
        <f t="shared" ca="1" si="18"/>
        <v>#NAME?</v>
      </c>
      <c r="F310" t="str">
        <f>_xlfn.XLOOKUP('Fiche formation'!$C$8,SitesFormations[Site de formation principal],SitesFormations[Mail pour assiduité],"")</f>
        <v>cfa-ensuplr-um-fds@umontpellier.fr</v>
      </c>
      <c r="G310" t="s">
        <v>2019</v>
      </c>
      <c r="H310" t="e" vm="2">
        <f ca="1">_xlfn.TEXTJOIN(" ",TRUE,
'Fiche formation'!$C$18,
_xlfn.SWITCH('Fiche formation'!$C$18,"DNO","2A","DE AUDIO","3A",
_xlfn.SWITCH('Fiche formation'!$C$15,"DEUST","2A","DSCG","2A","MASTER","2A","BUT","3A","DCG","3A","LG","3A","LP","3A","INGE","3A",""))
)</f>
        <v>#NAME?</v>
      </c>
    </row>
    <row r="311" spans="1:8" x14ac:dyDescent="0.2">
      <c r="A311" s="1">
        <f t="shared" si="19"/>
        <v>46389</v>
      </c>
      <c r="B311" t="e" vm="2">
        <f t="shared" ca="1" si="16"/>
        <v>#NAME?</v>
      </c>
      <c r="C311" t="e" vm="2">
        <f t="shared" ca="1" si="17"/>
        <v>#NAME?</v>
      </c>
      <c r="D311" s="12" t="e" cm="1" vm="1">
        <f t="array" aca="1" ref="D311" ca="1">_xlfn.LET(
    _xlpm.d, A311,
    _xlpm.debut, DATE(2026,8,1),
    _xlpm.m, DATEDIF(_xlpm.debut, _xlpm.d, "m"),
    _xlpm.col, 1 + _xlpm.m*3,
    _xlpm.dates, INDEX('Calendrier 2026-2027'!$C$13:$BC$43,,_xlpm.col),
    _xlpm.titres, INDEX('Calendrier 2026-2027'!$D$13:$BD$43,,_xlpm.col),
    _xlpm.r, _xlfn.XLOOKUP(_xlpm.d, _xlpm.dates, _xlpm.titres),
    IF(_xlpm.r=0,"",_xlpm.r)
)</f>
        <v>#NAME?</v>
      </c>
      <c r="E311" t="e" vm="2">
        <f t="shared" ca="1" si="18"/>
        <v>#NAME?</v>
      </c>
      <c r="F311" t="str">
        <f>_xlfn.XLOOKUP('Fiche formation'!$C$8,SitesFormations[Site de formation principal],SitesFormations[Mail pour assiduité],"")</f>
        <v>cfa-ensuplr-um-fds@umontpellier.fr</v>
      </c>
      <c r="G311" t="s">
        <v>2019</v>
      </c>
      <c r="H311" t="e" vm="2">
        <f ca="1">_xlfn.TEXTJOIN(" ",TRUE,
'Fiche formation'!$C$18,
_xlfn.SWITCH('Fiche formation'!$C$18,"DNO","2A","DE AUDIO","3A",
_xlfn.SWITCH('Fiche formation'!$C$15,"DEUST","2A","DSCG","2A","MASTER","2A","BUT","3A","DCG","3A","LG","3A","LP","3A","INGE","3A",""))
)</f>
        <v>#NAME?</v>
      </c>
    </row>
    <row r="312" spans="1:8" x14ac:dyDescent="0.2">
      <c r="A312" s="1">
        <f t="shared" si="19"/>
        <v>46390</v>
      </c>
      <c r="B312" t="e" vm="2">
        <f t="shared" ca="1" si="16"/>
        <v>#NAME?</v>
      </c>
      <c r="C312" t="e" vm="2">
        <f t="shared" ca="1" si="17"/>
        <v>#NAME?</v>
      </c>
      <c r="D312" s="12" t="e" cm="1" vm="1">
        <f t="array" aca="1" ref="D312" ca="1">_xlfn.LET(
    _xlpm.d, A312,
    _xlpm.debut, DATE(2026,8,1),
    _xlpm.m, DATEDIF(_xlpm.debut, _xlpm.d, "m"),
    _xlpm.col, 1 + _xlpm.m*3,
    _xlpm.dates, INDEX('Calendrier 2026-2027'!$C$13:$BC$43,,_xlpm.col),
    _xlpm.titres, INDEX('Calendrier 2026-2027'!$D$13:$BD$43,,_xlpm.col),
    _xlpm.r, _xlfn.XLOOKUP(_xlpm.d, _xlpm.dates, _xlpm.titres),
    IF(_xlpm.r=0,"",_xlpm.r)
)</f>
        <v>#NAME?</v>
      </c>
      <c r="E312" t="e" vm="2">
        <f t="shared" ca="1" si="18"/>
        <v>#NAME?</v>
      </c>
      <c r="F312" t="str">
        <f>_xlfn.XLOOKUP('Fiche formation'!$C$8,SitesFormations[Site de formation principal],SitesFormations[Mail pour assiduité],"")</f>
        <v>cfa-ensuplr-um-fds@umontpellier.fr</v>
      </c>
      <c r="G312" t="s">
        <v>2019</v>
      </c>
      <c r="H312" t="e" vm="2">
        <f ca="1">_xlfn.TEXTJOIN(" ",TRUE,
'Fiche formation'!$C$18,
_xlfn.SWITCH('Fiche formation'!$C$18,"DNO","2A","DE AUDIO","3A",
_xlfn.SWITCH('Fiche formation'!$C$15,"DEUST","2A","DSCG","2A","MASTER","2A","BUT","3A","DCG","3A","LG","3A","LP","3A","INGE","3A",""))
)</f>
        <v>#NAME?</v>
      </c>
    </row>
    <row r="313" spans="1:8" x14ac:dyDescent="0.2">
      <c r="A313" s="1">
        <f t="shared" si="19"/>
        <v>46390</v>
      </c>
      <c r="B313" t="e" vm="2">
        <f t="shared" ca="1" si="16"/>
        <v>#NAME?</v>
      </c>
      <c r="C313" t="e" vm="2">
        <f t="shared" ca="1" si="17"/>
        <v>#NAME?</v>
      </c>
      <c r="D313" s="12" t="e" cm="1" vm="1">
        <f t="array" aca="1" ref="D313" ca="1">_xlfn.LET(
    _xlpm.d, A313,
    _xlpm.debut, DATE(2026,8,1),
    _xlpm.m, DATEDIF(_xlpm.debut, _xlpm.d, "m"),
    _xlpm.col, 1 + _xlpm.m*3,
    _xlpm.dates, INDEX('Calendrier 2026-2027'!$C$13:$BC$43,,_xlpm.col),
    _xlpm.titres, INDEX('Calendrier 2026-2027'!$D$13:$BD$43,,_xlpm.col),
    _xlpm.r, _xlfn.XLOOKUP(_xlpm.d, _xlpm.dates, _xlpm.titres),
    IF(_xlpm.r=0,"",_xlpm.r)
)</f>
        <v>#NAME?</v>
      </c>
      <c r="E313" t="e" vm="2">
        <f t="shared" ca="1" si="18"/>
        <v>#NAME?</v>
      </c>
      <c r="F313" t="str">
        <f>_xlfn.XLOOKUP('Fiche formation'!$C$8,SitesFormations[Site de formation principal],SitesFormations[Mail pour assiduité],"")</f>
        <v>cfa-ensuplr-um-fds@umontpellier.fr</v>
      </c>
      <c r="G313" t="s">
        <v>2019</v>
      </c>
      <c r="H313" t="e" vm="2">
        <f ca="1">_xlfn.TEXTJOIN(" ",TRUE,
'Fiche formation'!$C$18,
_xlfn.SWITCH('Fiche formation'!$C$18,"DNO","2A","DE AUDIO","3A",
_xlfn.SWITCH('Fiche formation'!$C$15,"DEUST","2A","DSCG","2A","MASTER","2A","BUT","3A","DCG","3A","LG","3A","LP","3A","INGE","3A",""))
)</f>
        <v>#NAME?</v>
      </c>
    </row>
    <row r="314" spans="1:8" x14ac:dyDescent="0.2">
      <c r="A314" s="1">
        <f t="shared" si="19"/>
        <v>46391</v>
      </c>
      <c r="B314" t="e" vm="2">
        <f t="shared" ca="1" si="16"/>
        <v>#NAME?</v>
      </c>
      <c r="C314" t="e" vm="2">
        <f t="shared" ca="1" si="17"/>
        <v>#NAME?</v>
      </c>
      <c r="D314" s="12" t="e" cm="1" vm="1">
        <f t="array" aca="1" ref="D314" ca="1">_xlfn.LET(
    _xlpm.d, A314,
    _xlpm.debut, DATE(2026,8,1),
    _xlpm.m, DATEDIF(_xlpm.debut, _xlpm.d, "m"),
    _xlpm.col, 1 + _xlpm.m*3,
    _xlpm.dates, INDEX('Calendrier 2026-2027'!$C$13:$BC$43,,_xlpm.col),
    _xlpm.titres, INDEX('Calendrier 2026-2027'!$D$13:$BD$43,,_xlpm.col),
    _xlpm.r, _xlfn.XLOOKUP(_xlpm.d, _xlpm.dates, _xlpm.titres),
    IF(_xlpm.r=0,"",_xlpm.r)
)</f>
        <v>#NAME?</v>
      </c>
      <c r="E314" t="e" vm="2">
        <f t="shared" ca="1" si="18"/>
        <v>#NAME?</v>
      </c>
      <c r="F314" t="str">
        <f>_xlfn.XLOOKUP('Fiche formation'!$C$8,SitesFormations[Site de formation principal],SitesFormations[Mail pour assiduité],"")</f>
        <v>cfa-ensuplr-um-fds@umontpellier.fr</v>
      </c>
      <c r="G314" t="s">
        <v>2019</v>
      </c>
      <c r="H314" t="e" vm="2">
        <f ca="1">_xlfn.TEXTJOIN(" ",TRUE,
'Fiche formation'!$C$18,
_xlfn.SWITCH('Fiche formation'!$C$18,"DNO","2A","DE AUDIO","3A",
_xlfn.SWITCH('Fiche formation'!$C$15,"DEUST","2A","DSCG","2A","MASTER","2A","BUT","3A","DCG","3A","LG","3A","LP","3A","INGE","3A",""))
)</f>
        <v>#NAME?</v>
      </c>
    </row>
    <row r="315" spans="1:8" x14ac:dyDescent="0.2">
      <c r="A315" s="1">
        <f t="shared" si="19"/>
        <v>46391</v>
      </c>
      <c r="B315" t="e" vm="2">
        <f t="shared" ca="1" si="16"/>
        <v>#NAME?</v>
      </c>
      <c r="C315" t="e" vm="2">
        <f t="shared" ca="1" si="17"/>
        <v>#NAME?</v>
      </c>
      <c r="D315" s="12" t="e" cm="1" vm="1">
        <f t="array" aca="1" ref="D315" ca="1">_xlfn.LET(
    _xlpm.d, A315,
    _xlpm.debut, DATE(2026,8,1),
    _xlpm.m, DATEDIF(_xlpm.debut, _xlpm.d, "m"),
    _xlpm.col, 1 + _xlpm.m*3,
    _xlpm.dates, INDEX('Calendrier 2026-2027'!$C$13:$BC$43,,_xlpm.col),
    _xlpm.titres, INDEX('Calendrier 2026-2027'!$D$13:$BD$43,,_xlpm.col),
    _xlpm.r, _xlfn.XLOOKUP(_xlpm.d, _xlpm.dates, _xlpm.titres),
    IF(_xlpm.r=0,"",_xlpm.r)
)</f>
        <v>#NAME?</v>
      </c>
      <c r="E315" t="e" vm="2">
        <f t="shared" ca="1" si="18"/>
        <v>#NAME?</v>
      </c>
      <c r="F315" t="str">
        <f>_xlfn.XLOOKUP('Fiche formation'!$C$8,SitesFormations[Site de formation principal],SitesFormations[Mail pour assiduité],"")</f>
        <v>cfa-ensuplr-um-fds@umontpellier.fr</v>
      </c>
      <c r="G315" t="s">
        <v>2019</v>
      </c>
      <c r="H315" t="e" vm="2">
        <f ca="1">_xlfn.TEXTJOIN(" ",TRUE,
'Fiche formation'!$C$18,
_xlfn.SWITCH('Fiche formation'!$C$18,"DNO","2A","DE AUDIO","3A",
_xlfn.SWITCH('Fiche formation'!$C$15,"DEUST","2A","DSCG","2A","MASTER","2A","BUT","3A","DCG","3A","LG","3A","LP","3A","INGE","3A",""))
)</f>
        <v>#NAME?</v>
      </c>
    </row>
    <row r="316" spans="1:8" x14ac:dyDescent="0.2">
      <c r="A316" s="1">
        <f t="shared" si="19"/>
        <v>46392</v>
      </c>
      <c r="B316" t="e" vm="2">
        <f t="shared" ca="1" si="16"/>
        <v>#NAME?</v>
      </c>
      <c r="C316" t="e" vm="2">
        <f t="shared" ca="1" si="17"/>
        <v>#NAME?</v>
      </c>
      <c r="D316" s="12" t="e" cm="1" vm="1">
        <f t="array" aca="1" ref="D316" ca="1">_xlfn.LET(
    _xlpm.d, A316,
    _xlpm.debut, DATE(2026,8,1),
    _xlpm.m, DATEDIF(_xlpm.debut, _xlpm.d, "m"),
    _xlpm.col, 1 + _xlpm.m*3,
    _xlpm.dates, INDEX('Calendrier 2026-2027'!$C$13:$BC$43,,_xlpm.col),
    _xlpm.titres, INDEX('Calendrier 2026-2027'!$D$13:$BD$43,,_xlpm.col),
    _xlpm.r, _xlfn.XLOOKUP(_xlpm.d, _xlpm.dates, _xlpm.titres),
    IF(_xlpm.r=0,"",_xlpm.r)
)</f>
        <v>#NAME?</v>
      </c>
      <c r="E316" t="e" vm="2">
        <f t="shared" ca="1" si="18"/>
        <v>#NAME?</v>
      </c>
      <c r="F316" t="str">
        <f>_xlfn.XLOOKUP('Fiche formation'!$C$8,SitesFormations[Site de formation principal],SitesFormations[Mail pour assiduité],"")</f>
        <v>cfa-ensuplr-um-fds@umontpellier.fr</v>
      </c>
      <c r="G316" t="s">
        <v>2019</v>
      </c>
      <c r="H316" t="e" vm="2">
        <f ca="1">_xlfn.TEXTJOIN(" ",TRUE,
'Fiche formation'!$C$18,
_xlfn.SWITCH('Fiche formation'!$C$18,"DNO","2A","DE AUDIO","3A",
_xlfn.SWITCH('Fiche formation'!$C$15,"DEUST","2A","DSCG","2A","MASTER","2A","BUT","3A","DCG","3A","LG","3A","LP","3A","INGE","3A",""))
)</f>
        <v>#NAME?</v>
      </c>
    </row>
    <row r="317" spans="1:8" x14ac:dyDescent="0.2">
      <c r="A317" s="1">
        <f t="shared" si="19"/>
        <v>46392</v>
      </c>
      <c r="B317" t="e" vm="2">
        <f t="shared" ca="1" si="16"/>
        <v>#NAME?</v>
      </c>
      <c r="C317" t="e" vm="2">
        <f t="shared" ca="1" si="17"/>
        <v>#NAME?</v>
      </c>
      <c r="D317" s="12" t="e" cm="1" vm="1">
        <f t="array" aca="1" ref="D317" ca="1">_xlfn.LET(
    _xlpm.d, A317,
    _xlpm.debut, DATE(2026,8,1),
    _xlpm.m, DATEDIF(_xlpm.debut, _xlpm.d, "m"),
    _xlpm.col, 1 + _xlpm.m*3,
    _xlpm.dates, INDEX('Calendrier 2026-2027'!$C$13:$BC$43,,_xlpm.col),
    _xlpm.titres, INDEX('Calendrier 2026-2027'!$D$13:$BD$43,,_xlpm.col),
    _xlpm.r, _xlfn.XLOOKUP(_xlpm.d, _xlpm.dates, _xlpm.titres),
    IF(_xlpm.r=0,"",_xlpm.r)
)</f>
        <v>#NAME?</v>
      </c>
      <c r="E317" t="e" vm="2">
        <f t="shared" ca="1" si="18"/>
        <v>#NAME?</v>
      </c>
      <c r="F317" t="str">
        <f>_xlfn.XLOOKUP('Fiche formation'!$C$8,SitesFormations[Site de formation principal],SitesFormations[Mail pour assiduité],"")</f>
        <v>cfa-ensuplr-um-fds@umontpellier.fr</v>
      </c>
      <c r="G317" t="s">
        <v>2019</v>
      </c>
      <c r="H317" t="e" vm="2">
        <f ca="1">_xlfn.TEXTJOIN(" ",TRUE,
'Fiche formation'!$C$18,
_xlfn.SWITCH('Fiche formation'!$C$18,"DNO","2A","DE AUDIO","3A",
_xlfn.SWITCH('Fiche formation'!$C$15,"DEUST","2A","DSCG","2A","MASTER","2A","BUT","3A","DCG","3A","LG","3A","LP","3A","INGE","3A",""))
)</f>
        <v>#NAME?</v>
      </c>
    </row>
    <row r="318" spans="1:8" x14ac:dyDescent="0.2">
      <c r="A318" s="1">
        <f t="shared" si="19"/>
        <v>46393</v>
      </c>
      <c r="B318" t="e" vm="2">
        <f t="shared" ca="1" si="16"/>
        <v>#NAME?</v>
      </c>
      <c r="C318" t="e" vm="2">
        <f t="shared" ca="1" si="17"/>
        <v>#NAME?</v>
      </c>
      <c r="D318" s="12" t="e" cm="1" vm="1">
        <f t="array" aca="1" ref="D318" ca="1">_xlfn.LET(
    _xlpm.d, A318,
    _xlpm.debut, DATE(2026,8,1),
    _xlpm.m, DATEDIF(_xlpm.debut, _xlpm.d, "m"),
    _xlpm.col, 1 + _xlpm.m*3,
    _xlpm.dates, INDEX('Calendrier 2026-2027'!$C$13:$BC$43,,_xlpm.col),
    _xlpm.titres, INDEX('Calendrier 2026-2027'!$D$13:$BD$43,,_xlpm.col),
    _xlpm.r, _xlfn.XLOOKUP(_xlpm.d, _xlpm.dates, _xlpm.titres),
    IF(_xlpm.r=0,"",_xlpm.r)
)</f>
        <v>#NAME?</v>
      </c>
      <c r="E318" t="e" vm="2">
        <f t="shared" ca="1" si="18"/>
        <v>#NAME?</v>
      </c>
      <c r="F318" t="str">
        <f>_xlfn.XLOOKUP('Fiche formation'!$C$8,SitesFormations[Site de formation principal],SitesFormations[Mail pour assiduité],"")</f>
        <v>cfa-ensuplr-um-fds@umontpellier.fr</v>
      </c>
      <c r="G318" t="s">
        <v>2019</v>
      </c>
      <c r="H318" t="e" vm="2">
        <f ca="1">_xlfn.TEXTJOIN(" ",TRUE,
'Fiche formation'!$C$18,
_xlfn.SWITCH('Fiche formation'!$C$18,"DNO","2A","DE AUDIO","3A",
_xlfn.SWITCH('Fiche formation'!$C$15,"DEUST","2A","DSCG","2A","MASTER","2A","BUT","3A","DCG","3A","LG","3A","LP","3A","INGE","3A",""))
)</f>
        <v>#NAME?</v>
      </c>
    </row>
    <row r="319" spans="1:8" x14ac:dyDescent="0.2">
      <c r="A319" s="1">
        <f t="shared" si="19"/>
        <v>46393</v>
      </c>
      <c r="B319" t="e" vm="2">
        <f t="shared" ca="1" si="16"/>
        <v>#NAME?</v>
      </c>
      <c r="C319" t="e" vm="2">
        <f t="shared" ca="1" si="17"/>
        <v>#NAME?</v>
      </c>
      <c r="D319" s="12" t="e" cm="1" vm="1">
        <f t="array" aca="1" ref="D319" ca="1">_xlfn.LET(
    _xlpm.d, A319,
    _xlpm.debut, DATE(2026,8,1),
    _xlpm.m, DATEDIF(_xlpm.debut, _xlpm.d, "m"),
    _xlpm.col, 1 + _xlpm.m*3,
    _xlpm.dates, INDEX('Calendrier 2026-2027'!$C$13:$BC$43,,_xlpm.col),
    _xlpm.titres, INDEX('Calendrier 2026-2027'!$D$13:$BD$43,,_xlpm.col),
    _xlpm.r, _xlfn.XLOOKUP(_xlpm.d, _xlpm.dates, _xlpm.titres),
    IF(_xlpm.r=0,"",_xlpm.r)
)</f>
        <v>#NAME?</v>
      </c>
      <c r="E319" t="e" vm="2">
        <f t="shared" ca="1" si="18"/>
        <v>#NAME?</v>
      </c>
      <c r="F319" t="str">
        <f>_xlfn.XLOOKUP('Fiche formation'!$C$8,SitesFormations[Site de formation principal],SitesFormations[Mail pour assiduité],"")</f>
        <v>cfa-ensuplr-um-fds@umontpellier.fr</v>
      </c>
      <c r="G319" t="s">
        <v>2019</v>
      </c>
      <c r="H319" t="e" vm="2">
        <f ca="1">_xlfn.TEXTJOIN(" ",TRUE,
'Fiche formation'!$C$18,
_xlfn.SWITCH('Fiche formation'!$C$18,"DNO","2A","DE AUDIO","3A",
_xlfn.SWITCH('Fiche formation'!$C$15,"DEUST","2A","DSCG","2A","MASTER","2A","BUT","3A","DCG","3A","LG","3A","LP","3A","INGE","3A",""))
)</f>
        <v>#NAME?</v>
      </c>
    </row>
    <row r="320" spans="1:8" x14ac:dyDescent="0.2">
      <c r="A320" s="1">
        <f t="shared" si="19"/>
        <v>46394</v>
      </c>
      <c r="B320" t="e" vm="2">
        <f t="shared" ca="1" si="16"/>
        <v>#NAME?</v>
      </c>
      <c r="C320" t="e" vm="2">
        <f t="shared" ca="1" si="17"/>
        <v>#NAME?</v>
      </c>
      <c r="D320" s="12" t="e" cm="1" vm="1">
        <f t="array" aca="1" ref="D320" ca="1">_xlfn.LET(
    _xlpm.d, A320,
    _xlpm.debut, DATE(2026,8,1),
    _xlpm.m, DATEDIF(_xlpm.debut, _xlpm.d, "m"),
    _xlpm.col, 1 + _xlpm.m*3,
    _xlpm.dates, INDEX('Calendrier 2026-2027'!$C$13:$BC$43,,_xlpm.col),
    _xlpm.titres, INDEX('Calendrier 2026-2027'!$D$13:$BD$43,,_xlpm.col),
    _xlpm.r, _xlfn.XLOOKUP(_xlpm.d, _xlpm.dates, _xlpm.titres),
    IF(_xlpm.r=0,"",_xlpm.r)
)</f>
        <v>#NAME?</v>
      </c>
      <c r="E320" t="e" vm="2">
        <f t="shared" ca="1" si="18"/>
        <v>#NAME?</v>
      </c>
      <c r="F320" t="str">
        <f>_xlfn.XLOOKUP('Fiche formation'!$C$8,SitesFormations[Site de formation principal],SitesFormations[Mail pour assiduité],"")</f>
        <v>cfa-ensuplr-um-fds@umontpellier.fr</v>
      </c>
      <c r="G320" t="s">
        <v>2019</v>
      </c>
      <c r="H320" t="e" vm="2">
        <f ca="1">_xlfn.TEXTJOIN(" ",TRUE,
'Fiche formation'!$C$18,
_xlfn.SWITCH('Fiche formation'!$C$18,"DNO","2A","DE AUDIO","3A",
_xlfn.SWITCH('Fiche formation'!$C$15,"DEUST","2A","DSCG","2A","MASTER","2A","BUT","3A","DCG","3A","LG","3A","LP","3A","INGE","3A",""))
)</f>
        <v>#NAME?</v>
      </c>
    </row>
    <row r="321" spans="1:8" x14ac:dyDescent="0.2">
      <c r="A321" s="1">
        <f t="shared" si="19"/>
        <v>46394</v>
      </c>
      <c r="B321" t="e" vm="2">
        <f t="shared" ca="1" si="16"/>
        <v>#NAME?</v>
      </c>
      <c r="C321" t="e" vm="2">
        <f t="shared" ca="1" si="17"/>
        <v>#NAME?</v>
      </c>
      <c r="D321" s="12" t="e" cm="1" vm="1">
        <f t="array" aca="1" ref="D321" ca="1">_xlfn.LET(
    _xlpm.d, A321,
    _xlpm.debut, DATE(2026,8,1),
    _xlpm.m, DATEDIF(_xlpm.debut, _xlpm.d, "m"),
    _xlpm.col, 1 + _xlpm.m*3,
    _xlpm.dates, INDEX('Calendrier 2026-2027'!$C$13:$BC$43,,_xlpm.col),
    _xlpm.titres, INDEX('Calendrier 2026-2027'!$D$13:$BD$43,,_xlpm.col),
    _xlpm.r, _xlfn.XLOOKUP(_xlpm.d, _xlpm.dates, _xlpm.titres),
    IF(_xlpm.r=0,"",_xlpm.r)
)</f>
        <v>#NAME?</v>
      </c>
      <c r="E321" t="e" vm="2">
        <f t="shared" ca="1" si="18"/>
        <v>#NAME?</v>
      </c>
      <c r="F321" t="str">
        <f>_xlfn.XLOOKUP('Fiche formation'!$C$8,SitesFormations[Site de formation principal],SitesFormations[Mail pour assiduité],"")</f>
        <v>cfa-ensuplr-um-fds@umontpellier.fr</v>
      </c>
      <c r="G321" t="s">
        <v>2019</v>
      </c>
      <c r="H321" t="e" vm="2">
        <f ca="1">_xlfn.TEXTJOIN(" ",TRUE,
'Fiche formation'!$C$18,
_xlfn.SWITCH('Fiche formation'!$C$18,"DNO","2A","DE AUDIO","3A",
_xlfn.SWITCH('Fiche formation'!$C$15,"DEUST","2A","DSCG","2A","MASTER","2A","BUT","3A","DCG","3A","LG","3A","LP","3A","INGE","3A",""))
)</f>
        <v>#NAME?</v>
      </c>
    </row>
    <row r="322" spans="1:8" x14ac:dyDescent="0.2">
      <c r="A322" s="1">
        <f t="shared" si="19"/>
        <v>46395</v>
      </c>
      <c r="B322" t="e" vm="2">
        <f t="shared" ca="1" si="16"/>
        <v>#NAME?</v>
      </c>
      <c r="C322" t="e" vm="2">
        <f t="shared" ca="1" si="17"/>
        <v>#NAME?</v>
      </c>
      <c r="D322" s="12" t="e" cm="1" vm="1">
        <f t="array" aca="1" ref="D322" ca="1">_xlfn.LET(
    _xlpm.d, A322,
    _xlpm.debut, DATE(2026,8,1),
    _xlpm.m, DATEDIF(_xlpm.debut, _xlpm.d, "m"),
    _xlpm.col, 1 + _xlpm.m*3,
    _xlpm.dates, INDEX('Calendrier 2026-2027'!$C$13:$BC$43,,_xlpm.col),
    _xlpm.titres, INDEX('Calendrier 2026-2027'!$D$13:$BD$43,,_xlpm.col),
    _xlpm.r, _xlfn.XLOOKUP(_xlpm.d, _xlpm.dates, _xlpm.titres),
    IF(_xlpm.r=0,"",_xlpm.r)
)</f>
        <v>#NAME?</v>
      </c>
      <c r="E322" t="e" vm="2">
        <f t="shared" ca="1" si="18"/>
        <v>#NAME?</v>
      </c>
      <c r="F322" t="str">
        <f>_xlfn.XLOOKUP('Fiche formation'!$C$8,SitesFormations[Site de formation principal],SitesFormations[Mail pour assiduité],"")</f>
        <v>cfa-ensuplr-um-fds@umontpellier.fr</v>
      </c>
      <c r="G322" t="s">
        <v>2019</v>
      </c>
      <c r="H322" t="e" vm="2">
        <f ca="1">_xlfn.TEXTJOIN(" ",TRUE,
'Fiche formation'!$C$18,
_xlfn.SWITCH('Fiche formation'!$C$18,"DNO","2A","DE AUDIO","3A",
_xlfn.SWITCH('Fiche formation'!$C$15,"DEUST","2A","DSCG","2A","MASTER","2A","BUT","3A","DCG","3A","LG","3A","LP","3A","INGE","3A",""))
)</f>
        <v>#NAME?</v>
      </c>
    </row>
    <row r="323" spans="1:8" x14ac:dyDescent="0.2">
      <c r="A323" s="1">
        <f t="shared" si="19"/>
        <v>46395</v>
      </c>
      <c r="B323" t="e" vm="2">
        <f t="shared" ref="B323:B386" ca="1" si="20">IF(D323="","",IF($A323=$A322,"14:00","08:00"))</f>
        <v>#NAME?</v>
      </c>
      <c r="C323" t="e" vm="2">
        <f t="shared" ref="C323:C386" ca="1" si="21">IF(D323="","",IF($A323=$A322,"17:00","12:00"))</f>
        <v>#NAME?</v>
      </c>
      <c r="D323" s="12" t="e" cm="1" vm="1">
        <f t="array" aca="1" ref="D323" ca="1">_xlfn.LET(
    _xlpm.d, A323,
    _xlpm.debut, DATE(2026,8,1),
    _xlpm.m, DATEDIF(_xlpm.debut, _xlpm.d, "m"),
    _xlpm.col, 1 + _xlpm.m*3,
    _xlpm.dates, INDEX('Calendrier 2026-2027'!$C$13:$BC$43,,_xlpm.col),
    _xlpm.titres, INDEX('Calendrier 2026-2027'!$D$13:$BD$43,,_xlpm.col),
    _xlpm.r, _xlfn.XLOOKUP(_xlpm.d, _xlpm.dates, _xlpm.titres),
    IF(_xlpm.r=0,"",_xlpm.r)
)</f>
        <v>#NAME?</v>
      </c>
      <c r="E323" t="e" vm="2">
        <f t="shared" ref="E323:E386" ca="1" si="22">IF(D323="","",IF(OR(D323="Entreprise",D323="Révisions (Etp)"),0,1))</f>
        <v>#NAME?</v>
      </c>
      <c r="F323" t="str">
        <f>_xlfn.XLOOKUP('Fiche formation'!$C$8,SitesFormations[Site de formation principal],SitesFormations[Mail pour assiduité],"")</f>
        <v>cfa-ensuplr-um-fds@umontpellier.fr</v>
      </c>
      <c r="G323" t="s">
        <v>2019</v>
      </c>
      <c r="H323" t="e" vm="2">
        <f ca="1">_xlfn.TEXTJOIN(" ",TRUE,
'Fiche formation'!$C$18,
_xlfn.SWITCH('Fiche formation'!$C$18,"DNO","2A","DE AUDIO","3A",
_xlfn.SWITCH('Fiche formation'!$C$15,"DEUST","2A","DSCG","2A","MASTER","2A","BUT","3A","DCG","3A","LG","3A","LP","3A","INGE","3A",""))
)</f>
        <v>#NAME?</v>
      </c>
    </row>
    <row r="324" spans="1:8" x14ac:dyDescent="0.2">
      <c r="A324" s="1">
        <f t="shared" ref="A324:A387" si="23">IF(A323=A322,A323+1,A323)</f>
        <v>46396</v>
      </c>
      <c r="B324" t="e" vm="2">
        <f t="shared" ca="1" si="20"/>
        <v>#NAME?</v>
      </c>
      <c r="C324" t="e" vm="2">
        <f t="shared" ca="1" si="21"/>
        <v>#NAME?</v>
      </c>
      <c r="D324" s="12" t="e" cm="1" vm="1">
        <f t="array" aca="1" ref="D324" ca="1">_xlfn.LET(
    _xlpm.d, A324,
    _xlpm.debut, DATE(2026,8,1),
    _xlpm.m, DATEDIF(_xlpm.debut, _xlpm.d, "m"),
    _xlpm.col, 1 + _xlpm.m*3,
    _xlpm.dates, INDEX('Calendrier 2026-2027'!$C$13:$BC$43,,_xlpm.col),
    _xlpm.titres, INDEX('Calendrier 2026-2027'!$D$13:$BD$43,,_xlpm.col),
    _xlpm.r, _xlfn.XLOOKUP(_xlpm.d, _xlpm.dates, _xlpm.titres),
    IF(_xlpm.r=0,"",_xlpm.r)
)</f>
        <v>#NAME?</v>
      </c>
      <c r="E324" t="e" vm="2">
        <f t="shared" ca="1" si="22"/>
        <v>#NAME?</v>
      </c>
      <c r="F324" t="str">
        <f>_xlfn.XLOOKUP('Fiche formation'!$C$8,SitesFormations[Site de formation principal],SitesFormations[Mail pour assiduité],"")</f>
        <v>cfa-ensuplr-um-fds@umontpellier.fr</v>
      </c>
      <c r="G324" t="s">
        <v>2019</v>
      </c>
      <c r="H324" t="e" vm="2">
        <f ca="1">_xlfn.TEXTJOIN(" ",TRUE,
'Fiche formation'!$C$18,
_xlfn.SWITCH('Fiche formation'!$C$18,"DNO","2A","DE AUDIO","3A",
_xlfn.SWITCH('Fiche formation'!$C$15,"DEUST","2A","DSCG","2A","MASTER","2A","BUT","3A","DCG","3A","LG","3A","LP","3A","INGE","3A",""))
)</f>
        <v>#NAME?</v>
      </c>
    </row>
    <row r="325" spans="1:8" x14ac:dyDescent="0.2">
      <c r="A325" s="1">
        <f t="shared" si="23"/>
        <v>46396</v>
      </c>
      <c r="B325" t="e" vm="2">
        <f t="shared" ca="1" si="20"/>
        <v>#NAME?</v>
      </c>
      <c r="C325" t="e" vm="2">
        <f t="shared" ca="1" si="21"/>
        <v>#NAME?</v>
      </c>
      <c r="D325" s="12" t="e" cm="1" vm="1">
        <f t="array" aca="1" ref="D325" ca="1">_xlfn.LET(
    _xlpm.d, A325,
    _xlpm.debut, DATE(2026,8,1),
    _xlpm.m, DATEDIF(_xlpm.debut, _xlpm.d, "m"),
    _xlpm.col, 1 + _xlpm.m*3,
    _xlpm.dates, INDEX('Calendrier 2026-2027'!$C$13:$BC$43,,_xlpm.col),
    _xlpm.titres, INDEX('Calendrier 2026-2027'!$D$13:$BD$43,,_xlpm.col),
    _xlpm.r, _xlfn.XLOOKUP(_xlpm.d, _xlpm.dates, _xlpm.titres),
    IF(_xlpm.r=0,"",_xlpm.r)
)</f>
        <v>#NAME?</v>
      </c>
      <c r="E325" t="e" vm="2">
        <f t="shared" ca="1" si="22"/>
        <v>#NAME?</v>
      </c>
      <c r="F325" t="str">
        <f>_xlfn.XLOOKUP('Fiche formation'!$C$8,SitesFormations[Site de formation principal],SitesFormations[Mail pour assiduité],"")</f>
        <v>cfa-ensuplr-um-fds@umontpellier.fr</v>
      </c>
      <c r="G325" t="s">
        <v>2019</v>
      </c>
      <c r="H325" t="e" vm="2">
        <f ca="1">_xlfn.TEXTJOIN(" ",TRUE,
'Fiche formation'!$C$18,
_xlfn.SWITCH('Fiche formation'!$C$18,"DNO","2A","DE AUDIO","3A",
_xlfn.SWITCH('Fiche formation'!$C$15,"DEUST","2A","DSCG","2A","MASTER","2A","BUT","3A","DCG","3A","LG","3A","LP","3A","INGE","3A",""))
)</f>
        <v>#NAME?</v>
      </c>
    </row>
    <row r="326" spans="1:8" x14ac:dyDescent="0.2">
      <c r="A326" s="1">
        <f t="shared" si="23"/>
        <v>46397</v>
      </c>
      <c r="B326" t="e" vm="2">
        <f t="shared" ca="1" si="20"/>
        <v>#NAME?</v>
      </c>
      <c r="C326" t="e" vm="2">
        <f t="shared" ca="1" si="21"/>
        <v>#NAME?</v>
      </c>
      <c r="D326" s="12" t="e" cm="1" vm="1">
        <f t="array" aca="1" ref="D326" ca="1">_xlfn.LET(
    _xlpm.d, A326,
    _xlpm.debut, DATE(2026,8,1),
    _xlpm.m, DATEDIF(_xlpm.debut, _xlpm.d, "m"),
    _xlpm.col, 1 + _xlpm.m*3,
    _xlpm.dates, INDEX('Calendrier 2026-2027'!$C$13:$BC$43,,_xlpm.col),
    _xlpm.titres, INDEX('Calendrier 2026-2027'!$D$13:$BD$43,,_xlpm.col),
    _xlpm.r, _xlfn.XLOOKUP(_xlpm.d, _xlpm.dates, _xlpm.titres),
    IF(_xlpm.r=0,"",_xlpm.r)
)</f>
        <v>#NAME?</v>
      </c>
      <c r="E326" t="e" vm="2">
        <f t="shared" ca="1" si="22"/>
        <v>#NAME?</v>
      </c>
      <c r="F326" t="str">
        <f>_xlfn.XLOOKUP('Fiche formation'!$C$8,SitesFormations[Site de formation principal],SitesFormations[Mail pour assiduité],"")</f>
        <v>cfa-ensuplr-um-fds@umontpellier.fr</v>
      </c>
      <c r="G326" t="s">
        <v>2019</v>
      </c>
      <c r="H326" t="e" vm="2">
        <f ca="1">_xlfn.TEXTJOIN(" ",TRUE,
'Fiche formation'!$C$18,
_xlfn.SWITCH('Fiche formation'!$C$18,"DNO","2A","DE AUDIO","3A",
_xlfn.SWITCH('Fiche formation'!$C$15,"DEUST","2A","DSCG","2A","MASTER","2A","BUT","3A","DCG","3A","LG","3A","LP","3A","INGE","3A",""))
)</f>
        <v>#NAME?</v>
      </c>
    </row>
    <row r="327" spans="1:8" x14ac:dyDescent="0.2">
      <c r="A327" s="1">
        <f t="shared" si="23"/>
        <v>46397</v>
      </c>
      <c r="B327" t="e" vm="2">
        <f t="shared" ca="1" si="20"/>
        <v>#NAME?</v>
      </c>
      <c r="C327" t="e" vm="2">
        <f t="shared" ca="1" si="21"/>
        <v>#NAME?</v>
      </c>
      <c r="D327" s="12" t="e" cm="1" vm="1">
        <f t="array" aca="1" ref="D327" ca="1">_xlfn.LET(
    _xlpm.d, A327,
    _xlpm.debut, DATE(2026,8,1),
    _xlpm.m, DATEDIF(_xlpm.debut, _xlpm.d, "m"),
    _xlpm.col, 1 + _xlpm.m*3,
    _xlpm.dates, INDEX('Calendrier 2026-2027'!$C$13:$BC$43,,_xlpm.col),
    _xlpm.titres, INDEX('Calendrier 2026-2027'!$D$13:$BD$43,,_xlpm.col),
    _xlpm.r, _xlfn.XLOOKUP(_xlpm.d, _xlpm.dates, _xlpm.titres),
    IF(_xlpm.r=0,"",_xlpm.r)
)</f>
        <v>#NAME?</v>
      </c>
      <c r="E327" t="e" vm="2">
        <f t="shared" ca="1" si="22"/>
        <v>#NAME?</v>
      </c>
      <c r="F327" t="str">
        <f>_xlfn.XLOOKUP('Fiche formation'!$C$8,SitesFormations[Site de formation principal],SitesFormations[Mail pour assiduité],"")</f>
        <v>cfa-ensuplr-um-fds@umontpellier.fr</v>
      </c>
      <c r="G327" t="s">
        <v>2019</v>
      </c>
      <c r="H327" t="e" vm="2">
        <f ca="1">_xlfn.TEXTJOIN(" ",TRUE,
'Fiche formation'!$C$18,
_xlfn.SWITCH('Fiche formation'!$C$18,"DNO","2A","DE AUDIO","3A",
_xlfn.SWITCH('Fiche formation'!$C$15,"DEUST","2A","DSCG","2A","MASTER","2A","BUT","3A","DCG","3A","LG","3A","LP","3A","INGE","3A",""))
)</f>
        <v>#NAME?</v>
      </c>
    </row>
    <row r="328" spans="1:8" x14ac:dyDescent="0.2">
      <c r="A328" s="1">
        <f t="shared" si="23"/>
        <v>46398</v>
      </c>
      <c r="B328" t="e" vm="2">
        <f t="shared" ca="1" si="20"/>
        <v>#NAME?</v>
      </c>
      <c r="C328" t="e" vm="2">
        <f t="shared" ca="1" si="21"/>
        <v>#NAME?</v>
      </c>
      <c r="D328" s="12" t="e" cm="1" vm="1">
        <f t="array" aca="1" ref="D328" ca="1">_xlfn.LET(
    _xlpm.d, A328,
    _xlpm.debut, DATE(2026,8,1),
    _xlpm.m, DATEDIF(_xlpm.debut, _xlpm.d, "m"),
    _xlpm.col, 1 + _xlpm.m*3,
    _xlpm.dates, INDEX('Calendrier 2026-2027'!$C$13:$BC$43,,_xlpm.col),
    _xlpm.titres, INDEX('Calendrier 2026-2027'!$D$13:$BD$43,,_xlpm.col),
    _xlpm.r, _xlfn.XLOOKUP(_xlpm.d, _xlpm.dates, _xlpm.titres),
    IF(_xlpm.r=0,"",_xlpm.r)
)</f>
        <v>#NAME?</v>
      </c>
      <c r="E328" t="e" vm="2">
        <f t="shared" ca="1" si="22"/>
        <v>#NAME?</v>
      </c>
      <c r="F328" t="str">
        <f>_xlfn.XLOOKUP('Fiche formation'!$C$8,SitesFormations[Site de formation principal],SitesFormations[Mail pour assiduité],"")</f>
        <v>cfa-ensuplr-um-fds@umontpellier.fr</v>
      </c>
      <c r="G328" t="s">
        <v>2019</v>
      </c>
      <c r="H328" t="e" vm="2">
        <f ca="1">_xlfn.TEXTJOIN(" ",TRUE,
'Fiche formation'!$C$18,
_xlfn.SWITCH('Fiche formation'!$C$18,"DNO","2A","DE AUDIO","3A",
_xlfn.SWITCH('Fiche formation'!$C$15,"DEUST","2A","DSCG","2A","MASTER","2A","BUT","3A","DCG","3A","LG","3A","LP","3A","INGE","3A",""))
)</f>
        <v>#NAME?</v>
      </c>
    </row>
    <row r="329" spans="1:8" x14ac:dyDescent="0.2">
      <c r="A329" s="1">
        <f t="shared" si="23"/>
        <v>46398</v>
      </c>
      <c r="B329" t="e" vm="2">
        <f t="shared" ca="1" si="20"/>
        <v>#NAME?</v>
      </c>
      <c r="C329" t="e" vm="2">
        <f t="shared" ca="1" si="21"/>
        <v>#NAME?</v>
      </c>
      <c r="D329" s="12" t="e" cm="1" vm="1">
        <f t="array" aca="1" ref="D329" ca="1">_xlfn.LET(
    _xlpm.d, A329,
    _xlpm.debut, DATE(2026,8,1),
    _xlpm.m, DATEDIF(_xlpm.debut, _xlpm.d, "m"),
    _xlpm.col, 1 + _xlpm.m*3,
    _xlpm.dates, INDEX('Calendrier 2026-2027'!$C$13:$BC$43,,_xlpm.col),
    _xlpm.titres, INDEX('Calendrier 2026-2027'!$D$13:$BD$43,,_xlpm.col),
    _xlpm.r, _xlfn.XLOOKUP(_xlpm.d, _xlpm.dates, _xlpm.titres),
    IF(_xlpm.r=0,"",_xlpm.r)
)</f>
        <v>#NAME?</v>
      </c>
      <c r="E329" t="e" vm="2">
        <f t="shared" ca="1" si="22"/>
        <v>#NAME?</v>
      </c>
      <c r="F329" t="str">
        <f>_xlfn.XLOOKUP('Fiche formation'!$C$8,SitesFormations[Site de formation principal],SitesFormations[Mail pour assiduité],"")</f>
        <v>cfa-ensuplr-um-fds@umontpellier.fr</v>
      </c>
      <c r="G329" t="s">
        <v>2019</v>
      </c>
      <c r="H329" t="e" vm="2">
        <f ca="1">_xlfn.TEXTJOIN(" ",TRUE,
'Fiche formation'!$C$18,
_xlfn.SWITCH('Fiche formation'!$C$18,"DNO","2A","DE AUDIO","3A",
_xlfn.SWITCH('Fiche formation'!$C$15,"DEUST","2A","DSCG","2A","MASTER","2A","BUT","3A","DCG","3A","LG","3A","LP","3A","INGE","3A",""))
)</f>
        <v>#NAME?</v>
      </c>
    </row>
    <row r="330" spans="1:8" x14ac:dyDescent="0.2">
      <c r="A330" s="1">
        <f t="shared" si="23"/>
        <v>46399</v>
      </c>
      <c r="B330" t="e" vm="2">
        <f t="shared" ca="1" si="20"/>
        <v>#NAME?</v>
      </c>
      <c r="C330" t="e" vm="2">
        <f t="shared" ca="1" si="21"/>
        <v>#NAME?</v>
      </c>
      <c r="D330" s="12" t="e" cm="1" vm="1">
        <f t="array" aca="1" ref="D330" ca="1">_xlfn.LET(
    _xlpm.d, A330,
    _xlpm.debut, DATE(2026,8,1),
    _xlpm.m, DATEDIF(_xlpm.debut, _xlpm.d, "m"),
    _xlpm.col, 1 + _xlpm.m*3,
    _xlpm.dates, INDEX('Calendrier 2026-2027'!$C$13:$BC$43,,_xlpm.col),
    _xlpm.titres, INDEX('Calendrier 2026-2027'!$D$13:$BD$43,,_xlpm.col),
    _xlpm.r, _xlfn.XLOOKUP(_xlpm.d, _xlpm.dates, _xlpm.titres),
    IF(_xlpm.r=0,"",_xlpm.r)
)</f>
        <v>#NAME?</v>
      </c>
      <c r="E330" t="e" vm="2">
        <f t="shared" ca="1" si="22"/>
        <v>#NAME?</v>
      </c>
      <c r="F330" t="str">
        <f>_xlfn.XLOOKUP('Fiche formation'!$C$8,SitesFormations[Site de formation principal],SitesFormations[Mail pour assiduité],"")</f>
        <v>cfa-ensuplr-um-fds@umontpellier.fr</v>
      </c>
      <c r="G330" t="s">
        <v>2019</v>
      </c>
      <c r="H330" t="e" vm="2">
        <f ca="1">_xlfn.TEXTJOIN(" ",TRUE,
'Fiche formation'!$C$18,
_xlfn.SWITCH('Fiche formation'!$C$18,"DNO","2A","DE AUDIO","3A",
_xlfn.SWITCH('Fiche formation'!$C$15,"DEUST","2A","DSCG","2A","MASTER","2A","BUT","3A","DCG","3A","LG","3A","LP","3A","INGE","3A",""))
)</f>
        <v>#NAME?</v>
      </c>
    </row>
    <row r="331" spans="1:8" x14ac:dyDescent="0.2">
      <c r="A331" s="1">
        <f t="shared" si="23"/>
        <v>46399</v>
      </c>
      <c r="B331" t="e" vm="2">
        <f t="shared" ca="1" si="20"/>
        <v>#NAME?</v>
      </c>
      <c r="C331" t="e" vm="2">
        <f t="shared" ca="1" si="21"/>
        <v>#NAME?</v>
      </c>
      <c r="D331" s="12" t="e" cm="1" vm="1">
        <f t="array" aca="1" ref="D331" ca="1">_xlfn.LET(
    _xlpm.d, A331,
    _xlpm.debut, DATE(2026,8,1),
    _xlpm.m, DATEDIF(_xlpm.debut, _xlpm.d, "m"),
    _xlpm.col, 1 + _xlpm.m*3,
    _xlpm.dates, INDEX('Calendrier 2026-2027'!$C$13:$BC$43,,_xlpm.col),
    _xlpm.titres, INDEX('Calendrier 2026-2027'!$D$13:$BD$43,,_xlpm.col),
    _xlpm.r, _xlfn.XLOOKUP(_xlpm.d, _xlpm.dates, _xlpm.titres),
    IF(_xlpm.r=0,"",_xlpm.r)
)</f>
        <v>#NAME?</v>
      </c>
      <c r="E331" t="e" vm="2">
        <f t="shared" ca="1" si="22"/>
        <v>#NAME?</v>
      </c>
      <c r="F331" t="str">
        <f>_xlfn.XLOOKUP('Fiche formation'!$C$8,SitesFormations[Site de formation principal],SitesFormations[Mail pour assiduité],"")</f>
        <v>cfa-ensuplr-um-fds@umontpellier.fr</v>
      </c>
      <c r="G331" t="s">
        <v>2019</v>
      </c>
      <c r="H331" t="e" vm="2">
        <f ca="1">_xlfn.TEXTJOIN(" ",TRUE,
'Fiche formation'!$C$18,
_xlfn.SWITCH('Fiche formation'!$C$18,"DNO","2A","DE AUDIO","3A",
_xlfn.SWITCH('Fiche formation'!$C$15,"DEUST","2A","DSCG","2A","MASTER","2A","BUT","3A","DCG","3A","LG","3A","LP","3A","INGE","3A",""))
)</f>
        <v>#NAME?</v>
      </c>
    </row>
    <row r="332" spans="1:8" x14ac:dyDescent="0.2">
      <c r="A332" s="1">
        <f t="shared" si="23"/>
        <v>46400</v>
      </c>
      <c r="B332" t="e" vm="2">
        <f t="shared" ca="1" si="20"/>
        <v>#NAME?</v>
      </c>
      <c r="C332" t="e" vm="2">
        <f t="shared" ca="1" si="21"/>
        <v>#NAME?</v>
      </c>
      <c r="D332" s="12" t="e" cm="1" vm="1">
        <f t="array" aca="1" ref="D332" ca="1">_xlfn.LET(
    _xlpm.d, A332,
    _xlpm.debut, DATE(2026,8,1),
    _xlpm.m, DATEDIF(_xlpm.debut, _xlpm.d, "m"),
    _xlpm.col, 1 + _xlpm.m*3,
    _xlpm.dates, INDEX('Calendrier 2026-2027'!$C$13:$BC$43,,_xlpm.col),
    _xlpm.titres, INDEX('Calendrier 2026-2027'!$D$13:$BD$43,,_xlpm.col),
    _xlpm.r, _xlfn.XLOOKUP(_xlpm.d, _xlpm.dates, _xlpm.titres),
    IF(_xlpm.r=0,"",_xlpm.r)
)</f>
        <v>#NAME?</v>
      </c>
      <c r="E332" t="e" vm="2">
        <f t="shared" ca="1" si="22"/>
        <v>#NAME?</v>
      </c>
      <c r="F332" t="str">
        <f>_xlfn.XLOOKUP('Fiche formation'!$C$8,SitesFormations[Site de formation principal],SitesFormations[Mail pour assiduité],"")</f>
        <v>cfa-ensuplr-um-fds@umontpellier.fr</v>
      </c>
      <c r="G332" t="s">
        <v>2019</v>
      </c>
      <c r="H332" t="e" vm="2">
        <f ca="1">_xlfn.TEXTJOIN(" ",TRUE,
'Fiche formation'!$C$18,
_xlfn.SWITCH('Fiche formation'!$C$18,"DNO","2A","DE AUDIO","3A",
_xlfn.SWITCH('Fiche formation'!$C$15,"DEUST","2A","DSCG","2A","MASTER","2A","BUT","3A","DCG","3A","LG","3A","LP","3A","INGE","3A",""))
)</f>
        <v>#NAME?</v>
      </c>
    </row>
    <row r="333" spans="1:8" x14ac:dyDescent="0.2">
      <c r="A333" s="1">
        <f t="shared" si="23"/>
        <v>46400</v>
      </c>
      <c r="B333" t="e" vm="2">
        <f t="shared" ca="1" si="20"/>
        <v>#NAME?</v>
      </c>
      <c r="C333" t="e" vm="2">
        <f t="shared" ca="1" si="21"/>
        <v>#NAME?</v>
      </c>
      <c r="D333" s="12" t="e" cm="1" vm="1">
        <f t="array" aca="1" ref="D333" ca="1">_xlfn.LET(
    _xlpm.d, A333,
    _xlpm.debut, DATE(2026,8,1),
    _xlpm.m, DATEDIF(_xlpm.debut, _xlpm.d, "m"),
    _xlpm.col, 1 + _xlpm.m*3,
    _xlpm.dates, INDEX('Calendrier 2026-2027'!$C$13:$BC$43,,_xlpm.col),
    _xlpm.titres, INDEX('Calendrier 2026-2027'!$D$13:$BD$43,,_xlpm.col),
    _xlpm.r, _xlfn.XLOOKUP(_xlpm.d, _xlpm.dates, _xlpm.titres),
    IF(_xlpm.r=0,"",_xlpm.r)
)</f>
        <v>#NAME?</v>
      </c>
      <c r="E333" t="e" vm="2">
        <f t="shared" ca="1" si="22"/>
        <v>#NAME?</v>
      </c>
      <c r="F333" t="str">
        <f>_xlfn.XLOOKUP('Fiche formation'!$C$8,SitesFormations[Site de formation principal],SitesFormations[Mail pour assiduité],"")</f>
        <v>cfa-ensuplr-um-fds@umontpellier.fr</v>
      </c>
      <c r="G333" t="s">
        <v>2019</v>
      </c>
      <c r="H333" t="e" vm="2">
        <f ca="1">_xlfn.TEXTJOIN(" ",TRUE,
'Fiche formation'!$C$18,
_xlfn.SWITCH('Fiche formation'!$C$18,"DNO","2A","DE AUDIO","3A",
_xlfn.SWITCH('Fiche formation'!$C$15,"DEUST","2A","DSCG","2A","MASTER","2A","BUT","3A","DCG","3A","LG","3A","LP","3A","INGE","3A",""))
)</f>
        <v>#NAME?</v>
      </c>
    </row>
    <row r="334" spans="1:8" x14ac:dyDescent="0.2">
      <c r="A334" s="1">
        <f t="shared" si="23"/>
        <v>46401</v>
      </c>
      <c r="B334" t="e" vm="2">
        <f t="shared" ca="1" si="20"/>
        <v>#NAME?</v>
      </c>
      <c r="C334" t="e" vm="2">
        <f t="shared" ca="1" si="21"/>
        <v>#NAME?</v>
      </c>
      <c r="D334" s="12" t="e" cm="1" vm="1">
        <f t="array" aca="1" ref="D334" ca="1">_xlfn.LET(
    _xlpm.d, A334,
    _xlpm.debut, DATE(2026,8,1),
    _xlpm.m, DATEDIF(_xlpm.debut, _xlpm.d, "m"),
    _xlpm.col, 1 + _xlpm.m*3,
    _xlpm.dates, INDEX('Calendrier 2026-2027'!$C$13:$BC$43,,_xlpm.col),
    _xlpm.titres, INDEX('Calendrier 2026-2027'!$D$13:$BD$43,,_xlpm.col),
    _xlpm.r, _xlfn.XLOOKUP(_xlpm.d, _xlpm.dates, _xlpm.titres),
    IF(_xlpm.r=0,"",_xlpm.r)
)</f>
        <v>#NAME?</v>
      </c>
      <c r="E334" t="e" vm="2">
        <f t="shared" ca="1" si="22"/>
        <v>#NAME?</v>
      </c>
      <c r="F334" t="str">
        <f>_xlfn.XLOOKUP('Fiche formation'!$C$8,SitesFormations[Site de formation principal],SitesFormations[Mail pour assiduité],"")</f>
        <v>cfa-ensuplr-um-fds@umontpellier.fr</v>
      </c>
      <c r="G334" t="s">
        <v>2019</v>
      </c>
      <c r="H334" t="e" vm="2">
        <f ca="1">_xlfn.TEXTJOIN(" ",TRUE,
'Fiche formation'!$C$18,
_xlfn.SWITCH('Fiche formation'!$C$18,"DNO","2A","DE AUDIO","3A",
_xlfn.SWITCH('Fiche formation'!$C$15,"DEUST","2A","DSCG","2A","MASTER","2A","BUT","3A","DCG","3A","LG","3A","LP","3A","INGE","3A",""))
)</f>
        <v>#NAME?</v>
      </c>
    </row>
    <row r="335" spans="1:8" x14ac:dyDescent="0.2">
      <c r="A335" s="1">
        <f t="shared" si="23"/>
        <v>46401</v>
      </c>
      <c r="B335" t="e" vm="2">
        <f t="shared" ca="1" si="20"/>
        <v>#NAME?</v>
      </c>
      <c r="C335" t="e" vm="2">
        <f t="shared" ca="1" si="21"/>
        <v>#NAME?</v>
      </c>
      <c r="D335" s="12" t="e" cm="1" vm="1">
        <f t="array" aca="1" ref="D335" ca="1">_xlfn.LET(
    _xlpm.d, A335,
    _xlpm.debut, DATE(2026,8,1),
    _xlpm.m, DATEDIF(_xlpm.debut, _xlpm.d, "m"),
    _xlpm.col, 1 + _xlpm.m*3,
    _xlpm.dates, INDEX('Calendrier 2026-2027'!$C$13:$BC$43,,_xlpm.col),
    _xlpm.titres, INDEX('Calendrier 2026-2027'!$D$13:$BD$43,,_xlpm.col),
    _xlpm.r, _xlfn.XLOOKUP(_xlpm.d, _xlpm.dates, _xlpm.titres),
    IF(_xlpm.r=0,"",_xlpm.r)
)</f>
        <v>#NAME?</v>
      </c>
      <c r="E335" t="e" vm="2">
        <f t="shared" ca="1" si="22"/>
        <v>#NAME?</v>
      </c>
      <c r="F335" t="str">
        <f>_xlfn.XLOOKUP('Fiche formation'!$C$8,SitesFormations[Site de formation principal],SitesFormations[Mail pour assiduité],"")</f>
        <v>cfa-ensuplr-um-fds@umontpellier.fr</v>
      </c>
      <c r="G335" t="s">
        <v>2019</v>
      </c>
      <c r="H335" t="e" vm="2">
        <f ca="1">_xlfn.TEXTJOIN(" ",TRUE,
'Fiche formation'!$C$18,
_xlfn.SWITCH('Fiche formation'!$C$18,"DNO","2A","DE AUDIO","3A",
_xlfn.SWITCH('Fiche formation'!$C$15,"DEUST","2A","DSCG","2A","MASTER","2A","BUT","3A","DCG","3A","LG","3A","LP","3A","INGE","3A",""))
)</f>
        <v>#NAME?</v>
      </c>
    </row>
    <row r="336" spans="1:8" x14ac:dyDescent="0.2">
      <c r="A336" s="1">
        <f t="shared" si="23"/>
        <v>46402</v>
      </c>
      <c r="B336" t="e" vm="2">
        <f t="shared" ca="1" si="20"/>
        <v>#NAME?</v>
      </c>
      <c r="C336" t="e" vm="2">
        <f t="shared" ca="1" si="21"/>
        <v>#NAME?</v>
      </c>
      <c r="D336" s="12" t="e" cm="1" vm="1">
        <f t="array" aca="1" ref="D336" ca="1">_xlfn.LET(
    _xlpm.d, A336,
    _xlpm.debut, DATE(2026,8,1),
    _xlpm.m, DATEDIF(_xlpm.debut, _xlpm.d, "m"),
    _xlpm.col, 1 + _xlpm.m*3,
    _xlpm.dates, INDEX('Calendrier 2026-2027'!$C$13:$BC$43,,_xlpm.col),
    _xlpm.titres, INDEX('Calendrier 2026-2027'!$D$13:$BD$43,,_xlpm.col),
    _xlpm.r, _xlfn.XLOOKUP(_xlpm.d, _xlpm.dates, _xlpm.titres),
    IF(_xlpm.r=0,"",_xlpm.r)
)</f>
        <v>#NAME?</v>
      </c>
      <c r="E336" t="e" vm="2">
        <f t="shared" ca="1" si="22"/>
        <v>#NAME?</v>
      </c>
      <c r="F336" t="str">
        <f>_xlfn.XLOOKUP('Fiche formation'!$C$8,SitesFormations[Site de formation principal],SitesFormations[Mail pour assiduité],"")</f>
        <v>cfa-ensuplr-um-fds@umontpellier.fr</v>
      </c>
      <c r="G336" t="s">
        <v>2019</v>
      </c>
      <c r="H336" t="e" vm="2">
        <f ca="1">_xlfn.TEXTJOIN(" ",TRUE,
'Fiche formation'!$C$18,
_xlfn.SWITCH('Fiche formation'!$C$18,"DNO","2A","DE AUDIO","3A",
_xlfn.SWITCH('Fiche formation'!$C$15,"DEUST","2A","DSCG","2A","MASTER","2A","BUT","3A","DCG","3A","LG","3A","LP","3A","INGE","3A",""))
)</f>
        <v>#NAME?</v>
      </c>
    </row>
    <row r="337" spans="1:8" x14ac:dyDescent="0.2">
      <c r="A337" s="1">
        <f t="shared" si="23"/>
        <v>46402</v>
      </c>
      <c r="B337" t="e" vm="2">
        <f t="shared" ca="1" si="20"/>
        <v>#NAME?</v>
      </c>
      <c r="C337" t="e" vm="2">
        <f t="shared" ca="1" si="21"/>
        <v>#NAME?</v>
      </c>
      <c r="D337" s="12" t="e" cm="1" vm="1">
        <f t="array" aca="1" ref="D337" ca="1">_xlfn.LET(
    _xlpm.d, A337,
    _xlpm.debut, DATE(2026,8,1),
    _xlpm.m, DATEDIF(_xlpm.debut, _xlpm.d, "m"),
    _xlpm.col, 1 + _xlpm.m*3,
    _xlpm.dates, INDEX('Calendrier 2026-2027'!$C$13:$BC$43,,_xlpm.col),
    _xlpm.titres, INDEX('Calendrier 2026-2027'!$D$13:$BD$43,,_xlpm.col),
    _xlpm.r, _xlfn.XLOOKUP(_xlpm.d, _xlpm.dates, _xlpm.titres),
    IF(_xlpm.r=0,"",_xlpm.r)
)</f>
        <v>#NAME?</v>
      </c>
      <c r="E337" t="e" vm="2">
        <f t="shared" ca="1" si="22"/>
        <v>#NAME?</v>
      </c>
      <c r="F337" t="str">
        <f>_xlfn.XLOOKUP('Fiche formation'!$C$8,SitesFormations[Site de formation principal],SitesFormations[Mail pour assiduité],"")</f>
        <v>cfa-ensuplr-um-fds@umontpellier.fr</v>
      </c>
      <c r="G337" t="s">
        <v>2019</v>
      </c>
      <c r="H337" t="e" vm="2">
        <f ca="1">_xlfn.TEXTJOIN(" ",TRUE,
'Fiche formation'!$C$18,
_xlfn.SWITCH('Fiche formation'!$C$18,"DNO","2A","DE AUDIO","3A",
_xlfn.SWITCH('Fiche formation'!$C$15,"DEUST","2A","DSCG","2A","MASTER","2A","BUT","3A","DCG","3A","LG","3A","LP","3A","INGE","3A",""))
)</f>
        <v>#NAME?</v>
      </c>
    </row>
    <row r="338" spans="1:8" x14ac:dyDescent="0.2">
      <c r="A338" s="1">
        <f t="shared" si="23"/>
        <v>46403</v>
      </c>
      <c r="B338" t="e" vm="2">
        <f t="shared" ca="1" si="20"/>
        <v>#NAME?</v>
      </c>
      <c r="C338" t="e" vm="2">
        <f t="shared" ca="1" si="21"/>
        <v>#NAME?</v>
      </c>
      <c r="D338" s="12" t="e" cm="1" vm="1">
        <f t="array" aca="1" ref="D338" ca="1">_xlfn.LET(
    _xlpm.d, A338,
    _xlpm.debut, DATE(2026,8,1),
    _xlpm.m, DATEDIF(_xlpm.debut, _xlpm.d, "m"),
    _xlpm.col, 1 + _xlpm.m*3,
    _xlpm.dates, INDEX('Calendrier 2026-2027'!$C$13:$BC$43,,_xlpm.col),
    _xlpm.titres, INDEX('Calendrier 2026-2027'!$D$13:$BD$43,,_xlpm.col),
    _xlpm.r, _xlfn.XLOOKUP(_xlpm.d, _xlpm.dates, _xlpm.titres),
    IF(_xlpm.r=0,"",_xlpm.r)
)</f>
        <v>#NAME?</v>
      </c>
      <c r="E338" t="e" vm="2">
        <f t="shared" ca="1" si="22"/>
        <v>#NAME?</v>
      </c>
      <c r="F338" t="str">
        <f>_xlfn.XLOOKUP('Fiche formation'!$C$8,SitesFormations[Site de formation principal],SitesFormations[Mail pour assiduité],"")</f>
        <v>cfa-ensuplr-um-fds@umontpellier.fr</v>
      </c>
      <c r="G338" t="s">
        <v>2019</v>
      </c>
      <c r="H338" t="e" vm="2">
        <f ca="1">_xlfn.TEXTJOIN(" ",TRUE,
'Fiche formation'!$C$18,
_xlfn.SWITCH('Fiche formation'!$C$18,"DNO","2A","DE AUDIO","3A",
_xlfn.SWITCH('Fiche formation'!$C$15,"DEUST","2A","DSCG","2A","MASTER","2A","BUT","3A","DCG","3A","LG","3A","LP","3A","INGE","3A",""))
)</f>
        <v>#NAME?</v>
      </c>
    </row>
    <row r="339" spans="1:8" x14ac:dyDescent="0.2">
      <c r="A339" s="1">
        <f t="shared" si="23"/>
        <v>46403</v>
      </c>
      <c r="B339" t="e" vm="2">
        <f t="shared" ca="1" si="20"/>
        <v>#NAME?</v>
      </c>
      <c r="C339" t="e" vm="2">
        <f t="shared" ca="1" si="21"/>
        <v>#NAME?</v>
      </c>
      <c r="D339" s="12" t="e" cm="1" vm="1">
        <f t="array" aca="1" ref="D339" ca="1">_xlfn.LET(
    _xlpm.d, A339,
    _xlpm.debut, DATE(2026,8,1),
    _xlpm.m, DATEDIF(_xlpm.debut, _xlpm.d, "m"),
    _xlpm.col, 1 + _xlpm.m*3,
    _xlpm.dates, INDEX('Calendrier 2026-2027'!$C$13:$BC$43,,_xlpm.col),
    _xlpm.titres, INDEX('Calendrier 2026-2027'!$D$13:$BD$43,,_xlpm.col),
    _xlpm.r, _xlfn.XLOOKUP(_xlpm.d, _xlpm.dates, _xlpm.titres),
    IF(_xlpm.r=0,"",_xlpm.r)
)</f>
        <v>#NAME?</v>
      </c>
      <c r="E339" t="e" vm="2">
        <f t="shared" ca="1" si="22"/>
        <v>#NAME?</v>
      </c>
      <c r="F339" t="str">
        <f>_xlfn.XLOOKUP('Fiche formation'!$C$8,SitesFormations[Site de formation principal],SitesFormations[Mail pour assiduité],"")</f>
        <v>cfa-ensuplr-um-fds@umontpellier.fr</v>
      </c>
      <c r="G339" t="s">
        <v>2019</v>
      </c>
      <c r="H339" t="e" vm="2">
        <f ca="1">_xlfn.TEXTJOIN(" ",TRUE,
'Fiche formation'!$C$18,
_xlfn.SWITCH('Fiche formation'!$C$18,"DNO","2A","DE AUDIO","3A",
_xlfn.SWITCH('Fiche formation'!$C$15,"DEUST","2A","DSCG","2A","MASTER","2A","BUT","3A","DCG","3A","LG","3A","LP","3A","INGE","3A",""))
)</f>
        <v>#NAME?</v>
      </c>
    </row>
    <row r="340" spans="1:8" x14ac:dyDescent="0.2">
      <c r="A340" s="1">
        <f t="shared" si="23"/>
        <v>46404</v>
      </c>
      <c r="B340" t="e" vm="2">
        <f t="shared" ca="1" si="20"/>
        <v>#NAME?</v>
      </c>
      <c r="C340" t="e" vm="2">
        <f t="shared" ca="1" si="21"/>
        <v>#NAME?</v>
      </c>
      <c r="D340" s="12" t="e" cm="1" vm="1">
        <f t="array" aca="1" ref="D340" ca="1">_xlfn.LET(
    _xlpm.d, A340,
    _xlpm.debut, DATE(2026,8,1),
    _xlpm.m, DATEDIF(_xlpm.debut, _xlpm.d, "m"),
    _xlpm.col, 1 + _xlpm.m*3,
    _xlpm.dates, INDEX('Calendrier 2026-2027'!$C$13:$BC$43,,_xlpm.col),
    _xlpm.titres, INDEX('Calendrier 2026-2027'!$D$13:$BD$43,,_xlpm.col),
    _xlpm.r, _xlfn.XLOOKUP(_xlpm.d, _xlpm.dates, _xlpm.titres),
    IF(_xlpm.r=0,"",_xlpm.r)
)</f>
        <v>#NAME?</v>
      </c>
      <c r="E340" t="e" vm="2">
        <f t="shared" ca="1" si="22"/>
        <v>#NAME?</v>
      </c>
      <c r="F340" t="str">
        <f>_xlfn.XLOOKUP('Fiche formation'!$C$8,SitesFormations[Site de formation principal],SitesFormations[Mail pour assiduité],"")</f>
        <v>cfa-ensuplr-um-fds@umontpellier.fr</v>
      </c>
      <c r="G340" t="s">
        <v>2019</v>
      </c>
      <c r="H340" t="e" vm="2">
        <f ca="1">_xlfn.TEXTJOIN(" ",TRUE,
'Fiche formation'!$C$18,
_xlfn.SWITCH('Fiche formation'!$C$18,"DNO","2A","DE AUDIO","3A",
_xlfn.SWITCH('Fiche formation'!$C$15,"DEUST","2A","DSCG","2A","MASTER","2A","BUT","3A","DCG","3A","LG","3A","LP","3A","INGE","3A",""))
)</f>
        <v>#NAME?</v>
      </c>
    </row>
    <row r="341" spans="1:8" x14ac:dyDescent="0.2">
      <c r="A341" s="1">
        <f t="shared" si="23"/>
        <v>46404</v>
      </c>
      <c r="B341" t="e" vm="2">
        <f t="shared" ca="1" si="20"/>
        <v>#NAME?</v>
      </c>
      <c r="C341" t="e" vm="2">
        <f t="shared" ca="1" si="21"/>
        <v>#NAME?</v>
      </c>
      <c r="D341" s="12" t="e" cm="1" vm="1">
        <f t="array" aca="1" ref="D341" ca="1">_xlfn.LET(
    _xlpm.d, A341,
    _xlpm.debut, DATE(2026,8,1),
    _xlpm.m, DATEDIF(_xlpm.debut, _xlpm.d, "m"),
    _xlpm.col, 1 + _xlpm.m*3,
    _xlpm.dates, INDEX('Calendrier 2026-2027'!$C$13:$BC$43,,_xlpm.col),
    _xlpm.titres, INDEX('Calendrier 2026-2027'!$D$13:$BD$43,,_xlpm.col),
    _xlpm.r, _xlfn.XLOOKUP(_xlpm.d, _xlpm.dates, _xlpm.titres),
    IF(_xlpm.r=0,"",_xlpm.r)
)</f>
        <v>#NAME?</v>
      </c>
      <c r="E341" t="e" vm="2">
        <f t="shared" ca="1" si="22"/>
        <v>#NAME?</v>
      </c>
      <c r="F341" t="str">
        <f>_xlfn.XLOOKUP('Fiche formation'!$C$8,SitesFormations[Site de formation principal],SitesFormations[Mail pour assiduité],"")</f>
        <v>cfa-ensuplr-um-fds@umontpellier.fr</v>
      </c>
      <c r="G341" t="s">
        <v>2019</v>
      </c>
      <c r="H341" t="e" vm="2">
        <f ca="1">_xlfn.TEXTJOIN(" ",TRUE,
'Fiche formation'!$C$18,
_xlfn.SWITCH('Fiche formation'!$C$18,"DNO","2A","DE AUDIO","3A",
_xlfn.SWITCH('Fiche formation'!$C$15,"DEUST","2A","DSCG","2A","MASTER","2A","BUT","3A","DCG","3A","LG","3A","LP","3A","INGE","3A",""))
)</f>
        <v>#NAME?</v>
      </c>
    </row>
    <row r="342" spans="1:8" x14ac:dyDescent="0.2">
      <c r="A342" s="1">
        <f t="shared" si="23"/>
        <v>46405</v>
      </c>
      <c r="B342" t="e" vm="2">
        <f t="shared" ca="1" si="20"/>
        <v>#NAME?</v>
      </c>
      <c r="C342" t="e" vm="2">
        <f t="shared" ca="1" si="21"/>
        <v>#NAME?</v>
      </c>
      <c r="D342" s="12" t="e" cm="1" vm="1">
        <f t="array" aca="1" ref="D342" ca="1">_xlfn.LET(
    _xlpm.d, A342,
    _xlpm.debut, DATE(2026,8,1),
    _xlpm.m, DATEDIF(_xlpm.debut, _xlpm.d, "m"),
    _xlpm.col, 1 + _xlpm.m*3,
    _xlpm.dates, INDEX('Calendrier 2026-2027'!$C$13:$BC$43,,_xlpm.col),
    _xlpm.titres, INDEX('Calendrier 2026-2027'!$D$13:$BD$43,,_xlpm.col),
    _xlpm.r, _xlfn.XLOOKUP(_xlpm.d, _xlpm.dates, _xlpm.titres),
    IF(_xlpm.r=0,"",_xlpm.r)
)</f>
        <v>#NAME?</v>
      </c>
      <c r="E342" t="e" vm="2">
        <f t="shared" ca="1" si="22"/>
        <v>#NAME?</v>
      </c>
      <c r="F342" t="str">
        <f>_xlfn.XLOOKUP('Fiche formation'!$C$8,SitesFormations[Site de formation principal],SitesFormations[Mail pour assiduité],"")</f>
        <v>cfa-ensuplr-um-fds@umontpellier.fr</v>
      </c>
      <c r="G342" t="s">
        <v>2019</v>
      </c>
      <c r="H342" t="e" vm="2">
        <f ca="1">_xlfn.TEXTJOIN(" ",TRUE,
'Fiche formation'!$C$18,
_xlfn.SWITCH('Fiche formation'!$C$18,"DNO","2A","DE AUDIO","3A",
_xlfn.SWITCH('Fiche formation'!$C$15,"DEUST","2A","DSCG","2A","MASTER","2A","BUT","3A","DCG","3A","LG","3A","LP","3A","INGE","3A",""))
)</f>
        <v>#NAME?</v>
      </c>
    </row>
    <row r="343" spans="1:8" x14ac:dyDescent="0.2">
      <c r="A343" s="1">
        <f t="shared" si="23"/>
        <v>46405</v>
      </c>
      <c r="B343" t="e" vm="2">
        <f t="shared" ca="1" si="20"/>
        <v>#NAME?</v>
      </c>
      <c r="C343" t="e" vm="2">
        <f t="shared" ca="1" si="21"/>
        <v>#NAME?</v>
      </c>
      <c r="D343" s="12" t="e" cm="1" vm="1">
        <f t="array" aca="1" ref="D343" ca="1">_xlfn.LET(
    _xlpm.d, A343,
    _xlpm.debut, DATE(2026,8,1),
    _xlpm.m, DATEDIF(_xlpm.debut, _xlpm.d, "m"),
    _xlpm.col, 1 + _xlpm.m*3,
    _xlpm.dates, INDEX('Calendrier 2026-2027'!$C$13:$BC$43,,_xlpm.col),
    _xlpm.titres, INDEX('Calendrier 2026-2027'!$D$13:$BD$43,,_xlpm.col),
    _xlpm.r, _xlfn.XLOOKUP(_xlpm.d, _xlpm.dates, _xlpm.titres),
    IF(_xlpm.r=0,"",_xlpm.r)
)</f>
        <v>#NAME?</v>
      </c>
      <c r="E343" t="e" vm="2">
        <f t="shared" ca="1" si="22"/>
        <v>#NAME?</v>
      </c>
      <c r="F343" t="str">
        <f>_xlfn.XLOOKUP('Fiche formation'!$C$8,SitesFormations[Site de formation principal],SitesFormations[Mail pour assiduité],"")</f>
        <v>cfa-ensuplr-um-fds@umontpellier.fr</v>
      </c>
      <c r="G343" t="s">
        <v>2019</v>
      </c>
      <c r="H343" t="e" vm="2">
        <f ca="1">_xlfn.TEXTJOIN(" ",TRUE,
'Fiche formation'!$C$18,
_xlfn.SWITCH('Fiche formation'!$C$18,"DNO","2A","DE AUDIO","3A",
_xlfn.SWITCH('Fiche formation'!$C$15,"DEUST","2A","DSCG","2A","MASTER","2A","BUT","3A","DCG","3A","LG","3A","LP","3A","INGE","3A",""))
)</f>
        <v>#NAME?</v>
      </c>
    </row>
    <row r="344" spans="1:8" x14ac:dyDescent="0.2">
      <c r="A344" s="1">
        <f t="shared" si="23"/>
        <v>46406</v>
      </c>
      <c r="B344" t="e" vm="2">
        <f t="shared" ca="1" si="20"/>
        <v>#NAME?</v>
      </c>
      <c r="C344" t="e" vm="2">
        <f t="shared" ca="1" si="21"/>
        <v>#NAME?</v>
      </c>
      <c r="D344" s="12" t="e" cm="1" vm="1">
        <f t="array" aca="1" ref="D344" ca="1">_xlfn.LET(
    _xlpm.d, A344,
    _xlpm.debut, DATE(2026,8,1),
    _xlpm.m, DATEDIF(_xlpm.debut, _xlpm.d, "m"),
    _xlpm.col, 1 + _xlpm.m*3,
    _xlpm.dates, INDEX('Calendrier 2026-2027'!$C$13:$BC$43,,_xlpm.col),
    _xlpm.titres, INDEX('Calendrier 2026-2027'!$D$13:$BD$43,,_xlpm.col),
    _xlpm.r, _xlfn.XLOOKUP(_xlpm.d, _xlpm.dates, _xlpm.titres),
    IF(_xlpm.r=0,"",_xlpm.r)
)</f>
        <v>#NAME?</v>
      </c>
      <c r="E344" t="e" vm="2">
        <f t="shared" ca="1" si="22"/>
        <v>#NAME?</v>
      </c>
      <c r="F344" t="str">
        <f>_xlfn.XLOOKUP('Fiche formation'!$C$8,SitesFormations[Site de formation principal],SitesFormations[Mail pour assiduité],"")</f>
        <v>cfa-ensuplr-um-fds@umontpellier.fr</v>
      </c>
      <c r="G344" t="s">
        <v>2019</v>
      </c>
      <c r="H344" t="e" vm="2">
        <f ca="1">_xlfn.TEXTJOIN(" ",TRUE,
'Fiche formation'!$C$18,
_xlfn.SWITCH('Fiche formation'!$C$18,"DNO","2A","DE AUDIO","3A",
_xlfn.SWITCH('Fiche formation'!$C$15,"DEUST","2A","DSCG","2A","MASTER","2A","BUT","3A","DCG","3A","LG","3A","LP","3A","INGE","3A",""))
)</f>
        <v>#NAME?</v>
      </c>
    </row>
    <row r="345" spans="1:8" x14ac:dyDescent="0.2">
      <c r="A345" s="1">
        <f t="shared" si="23"/>
        <v>46406</v>
      </c>
      <c r="B345" t="e" vm="2">
        <f t="shared" ca="1" si="20"/>
        <v>#NAME?</v>
      </c>
      <c r="C345" t="e" vm="2">
        <f t="shared" ca="1" si="21"/>
        <v>#NAME?</v>
      </c>
      <c r="D345" s="12" t="e" cm="1" vm="1">
        <f t="array" aca="1" ref="D345" ca="1">_xlfn.LET(
    _xlpm.d, A345,
    _xlpm.debut, DATE(2026,8,1),
    _xlpm.m, DATEDIF(_xlpm.debut, _xlpm.d, "m"),
    _xlpm.col, 1 + _xlpm.m*3,
    _xlpm.dates, INDEX('Calendrier 2026-2027'!$C$13:$BC$43,,_xlpm.col),
    _xlpm.titres, INDEX('Calendrier 2026-2027'!$D$13:$BD$43,,_xlpm.col),
    _xlpm.r, _xlfn.XLOOKUP(_xlpm.d, _xlpm.dates, _xlpm.titres),
    IF(_xlpm.r=0,"",_xlpm.r)
)</f>
        <v>#NAME?</v>
      </c>
      <c r="E345" t="e" vm="2">
        <f t="shared" ca="1" si="22"/>
        <v>#NAME?</v>
      </c>
      <c r="F345" t="str">
        <f>_xlfn.XLOOKUP('Fiche formation'!$C$8,SitesFormations[Site de formation principal],SitesFormations[Mail pour assiduité],"")</f>
        <v>cfa-ensuplr-um-fds@umontpellier.fr</v>
      </c>
      <c r="G345" t="s">
        <v>2019</v>
      </c>
      <c r="H345" t="e" vm="2">
        <f ca="1">_xlfn.TEXTJOIN(" ",TRUE,
'Fiche formation'!$C$18,
_xlfn.SWITCH('Fiche formation'!$C$18,"DNO","2A","DE AUDIO","3A",
_xlfn.SWITCH('Fiche formation'!$C$15,"DEUST","2A","DSCG","2A","MASTER","2A","BUT","3A","DCG","3A","LG","3A","LP","3A","INGE","3A",""))
)</f>
        <v>#NAME?</v>
      </c>
    </row>
    <row r="346" spans="1:8" x14ac:dyDescent="0.2">
      <c r="A346" s="1">
        <f t="shared" si="23"/>
        <v>46407</v>
      </c>
      <c r="B346" t="e" vm="2">
        <f t="shared" ca="1" si="20"/>
        <v>#NAME?</v>
      </c>
      <c r="C346" t="e" vm="2">
        <f t="shared" ca="1" si="21"/>
        <v>#NAME?</v>
      </c>
      <c r="D346" s="12" t="e" cm="1" vm="1">
        <f t="array" aca="1" ref="D346" ca="1">_xlfn.LET(
    _xlpm.d, A346,
    _xlpm.debut, DATE(2026,8,1),
    _xlpm.m, DATEDIF(_xlpm.debut, _xlpm.d, "m"),
    _xlpm.col, 1 + _xlpm.m*3,
    _xlpm.dates, INDEX('Calendrier 2026-2027'!$C$13:$BC$43,,_xlpm.col),
    _xlpm.titres, INDEX('Calendrier 2026-2027'!$D$13:$BD$43,,_xlpm.col),
    _xlpm.r, _xlfn.XLOOKUP(_xlpm.d, _xlpm.dates, _xlpm.titres),
    IF(_xlpm.r=0,"",_xlpm.r)
)</f>
        <v>#NAME?</v>
      </c>
      <c r="E346" t="e" vm="2">
        <f t="shared" ca="1" si="22"/>
        <v>#NAME?</v>
      </c>
      <c r="F346" t="str">
        <f>_xlfn.XLOOKUP('Fiche formation'!$C$8,SitesFormations[Site de formation principal],SitesFormations[Mail pour assiduité],"")</f>
        <v>cfa-ensuplr-um-fds@umontpellier.fr</v>
      </c>
      <c r="G346" t="s">
        <v>2019</v>
      </c>
      <c r="H346" t="e" vm="2">
        <f ca="1">_xlfn.TEXTJOIN(" ",TRUE,
'Fiche formation'!$C$18,
_xlfn.SWITCH('Fiche formation'!$C$18,"DNO","2A","DE AUDIO","3A",
_xlfn.SWITCH('Fiche formation'!$C$15,"DEUST","2A","DSCG","2A","MASTER","2A","BUT","3A","DCG","3A","LG","3A","LP","3A","INGE","3A",""))
)</f>
        <v>#NAME?</v>
      </c>
    </row>
    <row r="347" spans="1:8" x14ac:dyDescent="0.2">
      <c r="A347" s="1">
        <f t="shared" si="23"/>
        <v>46407</v>
      </c>
      <c r="B347" t="e" vm="2">
        <f t="shared" ca="1" si="20"/>
        <v>#NAME?</v>
      </c>
      <c r="C347" t="e" vm="2">
        <f t="shared" ca="1" si="21"/>
        <v>#NAME?</v>
      </c>
      <c r="D347" s="12" t="e" cm="1" vm="1">
        <f t="array" aca="1" ref="D347" ca="1">_xlfn.LET(
    _xlpm.d, A347,
    _xlpm.debut, DATE(2026,8,1),
    _xlpm.m, DATEDIF(_xlpm.debut, _xlpm.d, "m"),
    _xlpm.col, 1 + _xlpm.m*3,
    _xlpm.dates, INDEX('Calendrier 2026-2027'!$C$13:$BC$43,,_xlpm.col),
    _xlpm.titres, INDEX('Calendrier 2026-2027'!$D$13:$BD$43,,_xlpm.col),
    _xlpm.r, _xlfn.XLOOKUP(_xlpm.d, _xlpm.dates, _xlpm.titres),
    IF(_xlpm.r=0,"",_xlpm.r)
)</f>
        <v>#NAME?</v>
      </c>
      <c r="E347" t="e" vm="2">
        <f t="shared" ca="1" si="22"/>
        <v>#NAME?</v>
      </c>
      <c r="F347" t="str">
        <f>_xlfn.XLOOKUP('Fiche formation'!$C$8,SitesFormations[Site de formation principal],SitesFormations[Mail pour assiduité],"")</f>
        <v>cfa-ensuplr-um-fds@umontpellier.fr</v>
      </c>
      <c r="G347" t="s">
        <v>2019</v>
      </c>
      <c r="H347" t="e" vm="2">
        <f ca="1">_xlfn.TEXTJOIN(" ",TRUE,
'Fiche formation'!$C$18,
_xlfn.SWITCH('Fiche formation'!$C$18,"DNO","2A","DE AUDIO","3A",
_xlfn.SWITCH('Fiche formation'!$C$15,"DEUST","2A","DSCG","2A","MASTER","2A","BUT","3A","DCG","3A","LG","3A","LP","3A","INGE","3A",""))
)</f>
        <v>#NAME?</v>
      </c>
    </row>
    <row r="348" spans="1:8" x14ac:dyDescent="0.2">
      <c r="A348" s="1">
        <f t="shared" si="23"/>
        <v>46408</v>
      </c>
      <c r="B348" t="e" vm="2">
        <f t="shared" ca="1" si="20"/>
        <v>#NAME?</v>
      </c>
      <c r="C348" t="e" vm="2">
        <f t="shared" ca="1" si="21"/>
        <v>#NAME?</v>
      </c>
      <c r="D348" s="12" t="e" cm="1" vm="1">
        <f t="array" aca="1" ref="D348" ca="1">_xlfn.LET(
    _xlpm.d, A348,
    _xlpm.debut, DATE(2026,8,1),
    _xlpm.m, DATEDIF(_xlpm.debut, _xlpm.d, "m"),
    _xlpm.col, 1 + _xlpm.m*3,
    _xlpm.dates, INDEX('Calendrier 2026-2027'!$C$13:$BC$43,,_xlpm.col),
    _xlpm.titres, INDEX('Calendrier 2026-2027'!$D$13:$BD$43,,_xlpm.col),
    _xlpm.r, _xlfn.XLOOKUP(_xlpm.d, _xlpm.dates, _xlpm.titres),
    IF(_xlpm.r=0,"",_xlpm.r)
)</f>
        <v>#NAME?</v>
      </c>
      <c r="E348" t="e" vm="2">
        <f t="shared" ca="1" si="22"/>
        <v>#NAME?</v>
      </c>
      <c r="F348" t="str">
        <f>_xlfn.XLOOKUP('Fiche formation'!$C$8,SitesFormations[Site de formation principal],SitesFormations[Mail pour assiduité],"")</f>
        <v>cfa-ensuplr-um-fds@umontpellier.fr</v>
      </c>
      <c r="G348" t="s">
        <v>2019</v>
      </c>
      <c r="H348" t="e" vm="2">
        <f ca="1">_xlfn.TEXTJOIN(" ",TRUE,
'Fiche formation'!$C$18,
_xlfn.SWITCH('Fiche formation'!$C$18,"DNO","2A","DE AUDIO","3A",
_xlfn.SWITCH('Fiche formation'!$C$15,"DEUST","2A","DSCG","2A","MASTER","2A","BUT","3A","DCG","3A","LG","3A","LP","3A","INGE","3A",""))
)</f>
        <v>#NAME?</v>
      </c>
    </row>
    <row r="349" spans="1:8" x14ac:dyDescent="0.2">
      <c r="A349" s="1">
        <f t="shared" si="23"/>
        <v>46408</v>
      </c>
      <c r="B349" t="e" vm="2">
        <f t="shared" ca="1" si="20"/>
        <v>#NAME?</v>
      </c>
      <c r="C349" t="e" vm="2">
        <f t="shared" ca="1" si="21"/>
        <v>#NAME?</v>
      </c>
      <c r="D349" s="12" t="e" cm="1" vm="1">
        <f t="array" aca="1" ref="D349" ca="1">_xlfn.LET(
    _xlpm.d, A349,
    _xlpm.debut, DATE(2026,8,1),
    _xlpm.m, DATEDIF(_xlpm.debut, _xlpm.d, "m"),
    _xlpm.col, 1 + _xlpm.m*3,
    _xlpm.dates, INDEX('Calendrier 2026-2027'!$C$13:$BC$43,,_xlpm.col),
    _xlpm.titres, INDEX('Calendrier 2026-2027'!$D$13:$BD$43,,_xlpm.col),
    _xlpm.r, _xlfn.XLOOKUP(_xlpm.d, _xlpm.dates, _xlpm.titres),
    IF(_xlpm.r=0,"",_xlpm.r)
)</f>
        <v>#NAME?</v>
      </c>
      <c r="E349" t="e" vm="2">
        <f t="shared" ca="1" si="22"/>
        <v>#NAME?</v>
      </c>
      <c r="F349" t="str">
        <f>_xlfn.XLOOKUP('Fiche formation'!$C$8,SitesFormations[Site de formation principal],SitesFormations[Mail pour assiduité],"")</f>
        <v>cfa-ensuplr-um-fds@umontpellier.fr</v>
      </c>
      <c r="G349" t="s">
        <v>2019</v>
      </c>
      <c r="H349" t="e" vm="2">
        <f ca="1">_xlfn.TEXTJOIN(" ",TRUE,
'Fiche formation'!$C$18,
_xlfn.SWITCH('Fiche formation'!$C$18,"DNO","2A","DE AUDIO","3A",
_xlfn.SWITCH('Fiche formation'!$C$15,"DEUST","2A","DSCG","2A","MASTER","2A","BUT","3A","DCG","3A","LG","3A","LP","3A","INGE","3A",""))
)</f>
        <v>#NAME?</v>
      </c>
    </row>
    <row r="350" spans="1:8" x14ac:dyDescent="0.2">
      <c r="A350" s="1">
        <f t="shared" si="23"/>
        <v>46409</v>
      </c>
      <c r="B350" t="e" vm="2">
        <f t="shared" ca="1" si="20"/>
        <v>#NAME?</v>
      </c>
      <c r="C350" t="e" vm="2">
        <f t="shared" ca="1" si="21"/>
        <v>#NAME?</v>
      </c>
      <c r="D350" s="12" t="e" cm="1" vm="1">
        <f t="array" aca="1" ref="D350" ca="1">_xlfn.LET(
    _xlpm.d, A350,
    _xlpm.debut, DATE(2026,8,1),
    _xlpm.m, DATEDIF(_xlpm.debut, _xlpm.d, "m"),
    _xlpm.col, 1 + _xlpm.m*3,
    _xlpm.dates, INDEX('Calendrier 2026-2027'!$C$13:$BC$43,,_xlpm.col),
    _xlpm.titres, INDEX('Calendrier 2026-2027'!$D$13:$BD$43,,_xlpm.col),
    _xlpm.r, _xlfn.XLOOKUP(_xlpm.d, _xlpm.dates, _xlpm.titres),
    IF(_xlpm.r=0,"",_xlpm.r)
)</f>
        <v>#NAME?</v>
      </c>
      <c r="E350" t="e" vm="2">
        <f t="shared" ca="1" si="22"/>
        <v>#NAME?</v>
      </c>
      <c r="F350" t="str">
        <f>_xlfn.XLOOKUP('Fiche formation'!$C$8,SitesFormations[Site de formation principal],SitesFormations[Mail pour assiduité],"")</f>
        <v>cfa-ensuplr-um-fds@umontpellier.fr</v>
      </c>
      <c r="G350" t="s">
        <v>2019</v>
      </c>
      <c r="H350" t="e" vm="2">
        <f ca="1">_xlfn.TEXTJOIN(" ",TRUE,
'Fiche formation'!$C$18,
_xlfn.SWITCH('Fiche formation'!$C$18,"DNO","2A","DE AUDIO","3A",
_xlfn.SWITCH('Fiche formation'!$C$15,"DEUST","2A","DSCG","2A","MASTER","2A","BUT","3A","DCG","3A","LG","3A","LP","3A","INGE","3A",""))
)</f>
        <v>#NAME?</v>
      </c>
    </row>
    <row r="351" spans="1:8" x14ac:dyDescent="0.2">
      <c r="A351" s="1">
        <f t="shared" si="23"/>
        <v>46409</v>
      </c>
      <c r="B351" t="e" vm="2">
        <f t="shared" ca="1" si="20"/>
        <v>#NAME?</v>
      </c>
      <c r="C351" t="e" vm="2">
        <f t="shared" ca="1" si="21"/>
        <v>#NAME?</v>
      </c>
      <c r="D351" s="12" t="e" cm="1" vm="1">
        <f t="array" aca="1" ref="D351" ca="1">_xlfn.LET(
    _xlpm.d, A351,
    _xlpm.debut, DATE(2026,8,1),
    _xlpm.m, DATEDIF(_xlpm.debut, _xlpm.d, "m"),
    _xlpm.col, 1 + _xlpm.m*3,
    _xlpm.dates, INDEX('Calendrier 2026-2027'!$C$13:$BC$43,,_xlpm.col),
    _xlpm.titres, INDEX('Calendrier 2026-2027'!$D$13:$BD$43,,_xlpm.col),
    _xlpm.r, _xlfn.XLOOKUP(_xlpm.d, _xlpm.dates, _xlpm.titres),
    IF(_xlpm.r=0,"",_xlpm.r)
)</f>
        <v>#NAME?</v>
      </c>
      <c r="E351" t="e" vm="2">
        <f t="shared" ca="1" si="22"/>
        <v>#NAME?</v>
      </c>
      <c r="F351" t="str">
        <f>_xlfn.XLOOKUP('Fiche formation'!$C$8,SitesFormations[Site de formation principal],SitesFormations[Mail pour assiduité],"")</f>
        <v>cfa-ensuplr-um-fds@umontpellier.fr</v>
      </c>
      <c r="G351" t="s">
        <v>2019</v>
      </c>
      <c r="H351" t="e" vm="2">
        <f ca="1">_xlfn.TEXTJOIN(" ",TRUE,
'Fiche formation'!$C$18,
_xlfn.SWITCH('Fiche formation'!$C$18,"DNO","2A","DE AUDIO","3A",
_xlfn.SWITCH('Fiche formation'!$C$15,"DEUST","2A","DSCG","2A","MASTER","2A","BUT","3A","DCG","3A","LG","3A","LP","3A","INGE","3A",""))
)</f>
        <v>#NAME?</v>
      </c>
    </row>
    <row r="352" spans="1:8" x14ac:dyDescent="0.2">
      <c r="A352" s="1">
        <f t="shared" si="23"/>
        <v>46410</v>
      </c>
      <c r="B352" t="e" vm="2">
        <f t="shared" ca="1" si="20"/>
        <v>#NAME?</v>
      </c>
      <c r="C352" t="e" vm="2">
        <f t="shared" ca="1" si="21"/>
        <v>#NAME?</v>
      </c>
      <c r="D352" s="12" t="e" cm="1" vm="1">
        <f t="array" aca="1" ref="D352" ca="1">_xlfn.LET(
    _xlpm.d, A352,
    _xlpm.debut, DATE(2026,8,1),
    _xlpm.m, DATEDIF(_xlpm.debut, _xlpm.d, "m"),
    _xlpm.col, 1 + _xlpm.m*3,
    _xlpm.dates, INDEX('Calendrier 2026-2027'!$C$13:$BC$43,,_xlpm.col),
    _xlpm.titres, INDEX('Calendrier 2026-2027'!$D$13:$BD$43,,_xlpm.col),
    _xlpm.r, _xlfn.XLOOKUP(_xlpm.d, _xlpm.dates, _xlpm.titres),
    IF(_xlpm.r=0,"",_xlpm.r)
)</f>
        <v>#NAME?</v>
      </c>
      <c r="E352" t="e" vm="2">
        <f t="shared" ca="1" si="22"/>
        <v>#NAME?</v>
      </c>
      <c r="F352" t="str">
        <f>_xlfn.XLOOKUP('Fiche formation'!$C$8,SitesFormations[Site de formation principal],SitesFormations[Mail pour assiduité],"")</f>
        <v>cfa-ensuplr-um-fds@umontpellier.fr</v>
      </c>
      <c r="G352" t="s">
        <v>2019</v>
      </c>
      <c r="H352" t="e" vm="2">
        <f ca="1">_xlfn.TEXTJOIN(" ",TRUE,
'Fiche formation'!$C$18,
_xlfn.SWITCH('Fiche formation'!$C$18,"DNO","2A","DE AUDIO","3A",
_xlfn.SWITCH('Fiche formation'!$C$15,"DEUST","2A","DSCG","2A","MASTER","2A","BUT","3A","DCG","3A","LG","3A","LP","3A","INGE","3A",""))
)</f>
        <v>#NAME?</v>
      </c>
    </row>
    <row r="353" spans="1:8" x14ac:dyDescent="0.2">
      <c r="A353" s="1">
        <f t="shared" si="23"/>
        <v>46410</v>
      </c>
      <c r="B353" t="e" vm="2">
        <f t="shared" ca="1" si="20"/>
        <v>#NAME?</v>
      </c>
      <c r="C353" t="e" vm="2">
        <f t="shared" ca="1" si="21"/>
        <v>#NAME?</v>
      </c>
      <c r="D353" s="12" t="e" cm="1" vm="1">
        <f t="array" aca="1" ref="D353" ca="1">_xlfn.LET(
    _xlpm.d, A353,
    _xlpm.debut, DATE(2026,8,1),
    _xlpm.m, DATEDIF(_xlpm.debut, _xlpm.d, "m"),
    _xlpm.col, 1 + _xlpm.m*3,
    _xlpm.dates, INDEX('Calendrier 2026-2027'!$C$13:$BC$43,,_xlpm.col),
    _xlpm.titres, INDEX('Calendrier 2026-2027'!$D$13:$BD$43,,_xlpm.col),
    _xlpm.r, _xlfn.XLOOKUP(_xlpm.d, _xlpm.dates, _xlpm.titres),
    IF(_xlpm.r=0,"",_xlpm.r)
)</f>
        <v>#NAME?</v>
      </c>
      <c r="E353" t="e" vm="2">
        <f t="shared" ca="1" si="22"/>
        <v>#NAME?</v>
      </c>
      <c r="F353" t="str">
        <f>_xlfn.XLOOKUP('Fiche formation'!$C$8,SitesFormations[Site de formation principal],SitesFormations[Mail pour assiduité],"")</f>
        <v>cfa-ensuplr-um-fds@umontpellier.fr</v>
      </c>
      <c r="G353" t="s">
        <v>2019</v>
      </c>
      <c r="H353" t="e" vm="2">
        <f ca="1">_xlfn.TEXTJOIN(" ",TRUE,
'Fiche formation'!$C$18,
_xlfn.SWITCH('Fiche formation'!$C$18,"DNO","2A","DE AUDIO","3A",
_xlfn.SWITCH('Fiche formation'!$C$15,"DEUST","2A","DSCG","2A","MASTER","2A","BUT","3A","DCG","3A","LG","3A","LP","3A","INGE","3A",""))
)</f>
        <v>#NAME?</v>
      </c>
    </row>
    <row r="354" spans="1:8" x14ac:dyDescent="0.2">
      <c r="A354" s="1">
        <f t="shared" si="23"/>
        <v>46411</v>
      </c>
      <c r="B354" t="e" vm="2">
        <f t="shared" ca="1" si="20"/>
        <v>#NAME?</v>
      </c>
      <c r="C354" t="e" vm="2">
        <f t="shared" ca="1" si="21"/>
        <v>#NAME?</v>
      </c>
      <c r="D354" s="12" t="e" cm="1" vm="1">
        <f t="array" aca="1" ref="D354" ca="1">_xlfn.LET(
    _xlpm.d, A354,
    _xlpm.debut, DATE(2026,8,1),
    _xlpm.m, DATEDIF(_xlpm.debut, _xlpm.d, "m"),
    _xlpm.col, 1 + _xlpm.m*3,
    _xlpm.dates, INDEX('Calendrier 2026-2027'!$C$13:$BC$43,,_xlpm.col),
    _xlpm.titres, INDEX('Calendrier 2026-2027'!$D$13:$BD$43,,_xlpm.col),
    _xlpm.r, _xlfn.XLOOKUP(_xlpm.d, _xlpm.dates, _xlpm.titres),
    IF(_xlpm.r=0,"",_xlpm.r)
)</f>
        <v>#NAME?</v>
      </c>
      <c r="E354" t="e" vm="2">
        <f t="shared" ca="1" si="22"/>
        <v>#NAME?</v>
      </c>
      <c r="F354" t="str">
        <f>_xlfn.XLOOKUP('Fiche formation'!$C$8,SitesFormations[Site de formation principal],SitesFormations[Mail pour assiduité],"")</f>
        <v>cfa-ensuplr-um-fds@umontpellier.fr</v>
      </c>
      <c r="G354" t="s">
        <v>2019</v>
      </c>
      <c r="H354" t="e" vm="2">
        <f ca="1">_xlfn.TEXTJOIN(" ",TRUE,
'Fiche formation'!$C$18,
_xlfn.SWITCH('Fiche formation'!$C$18,"DNO","2A","DE AUDIO","3A",
_xlfn.SWITCH('Fiche formation'!$C$15,"DEUST","2A","DSCG","2A","MASTER","2A","BUT","3A","DCG","3A","LG","3A","LP","3A","INGE","3A",""))
)</f>
        <v>#NAME?</v>
      </c>
    </row>
    <row r="355" spans="1:8" x14ac:dyDescent="0.2">
      <c r="A355" s="1">
        <f t="shared" si="23"/>
        <v>46411</v>
      </c>
      <c r="B355" t="e" vm="2">
        <f t="shared" ca="1" si="20"/>
        <v>#NAME?</v>
      </c>
      <c r="C355" t="e" vm="2">
        <f t="shared" ca="1" si="21"/>
        <v>#NAME?</v>
      </c>
      <c r="D355" s="12" t="e" cm="1" vm="1">
        <f t="array" aca="1" ref="D355" ca="1">_xlfn.LET(
    _xlpm.d, A355,
    _xlpm.debut, DATE(2026,8,1),
    _xlpm.m, DATEDIF(_xlpm.debut, _xlpm.d, "m"),
    _xlpm.col, 1 + _xlpm.m*3,
    _xlpm.dates, INDEX('Calendrier 2026-2027'!$C$13:$BC$43,,_xlpm.col),
    _xlpm.titres, INDEX('Calendrier 2026-2027'!$D$13:$BD$43,,_xlpm.col),
    _xlpm.r, _xlfn.XLOOKUP(_xlpm.d, _xlpm.dates, _xlpm.titres),
    IF(_xlpm.r=0,"",_xlpm.r)
)</f>
        <v>#NAME?</v>
      </c>
      <c r="E355" t="e" vm="2">
        <f t="shared" ca="1" si="22"/>
        <v>#NAME?</v>
      </c>
      <c r="F355" t="str">
        <f>_xlfn.XLOOKUP('Fiche formation'!$C$8,SitesFormations[Site de formation principal],SitesFormations[Mail pour assiduité],"")</f>
        <v>cfa-ensuplr-um-fds@umontpellier.fr</v>
      </c>
      <c r="G355" t="s">
        <v>2019</v>
      </c>
      <c r="H355" t="e" vm="2">
        <f ca="1">_xlfn.TEXTJOIN(" ",TRUE,
'Fiche formation'!$C$18,
_xlfn.SWITCH('Fiche formation'!$C$18,"DNO","2A","DE AUDIO","3A",
_xlfn.SWITCH('Fiche formation'!$C$15,"DEUST","2A","DSCG","2A","MASTER","2A","BUT","3A","DCG","3A","LG","3A","LP","3A","INGE","3A",""))
)</f>
        <v>#NAME?</v>
      </c>
    </row>
    <row r="356" spans="1:8" x14ac:dyDescent="0.2">
      <c r="A356" s="1">
        <f t="shared" si="23"/>
        <v>46412</v>
      </c>
      <c r="B356" t="e" vm="2">
        <f t="shared" ca="1" si="20"/>
        <v>#NAME?</v>
      </c>
      <c r="C356" t="e" vm="2">
        <f t="shared" ca="1" si="21"/>
        <v>#NAME?</v>
      </c>
      <c r="D356" s="12" t="e" cm="1" vm="1">
        <f t="array" aca="1" ref="D356" ca="1">_xlfn.LET(
    _xlpm.d, A356,
    _xlpm.debut, DATE(2026,8,1),
    _xlpm.m, DATEDIF(_xlpm.debut, _xlpm.d, "m"),
    _xlpm.col, 1 + _xlpm.m*3,
    _xlpm.dates, INDEX('Calendrier 2026-2027'!$C$13:$BC$43,,_xlpm.col),
    _xlpm.titres, INDEX('Calendrier 2026-2027'!$D$13:$BD$43,,_xlpm.col),
    _xlpm.r, _xlfn.XLOOKUP(_xlpm.d, _xlpm.dates, _xlpm.titres),
    IF(_xlpm.r=0,"",_xlpm.r)
)</f>
        <v>#NAME?</v>
      </c>
      <c r="E356" t="e" vm="2">
        <f t="shared" ca="1" si="22"/>
        <v>#NAME?</v>
      </c>
      <c r="F356" t="str">
        <f>_xlfn.XLOOKUP('Fiche formation'!$C$8,SitesFormations[Site de formation principal],SitesFormations[Mail pour assiduité],"")</f>
        <v>cfa-ensuplr-um-fds@umontpellier.fr</v>
      </c>
      <c r="G356" t="s">
        <v>2019</v>
      </c>
      <c r="H356" t="e" vm="2">
        <f ca="1">_xlfn.TEXTJOIN(" ",TRUE,
'Fiche formation'!$C$18,
_xlfn.SWITCH('Fiche formation'!$C$18,"DNO","2A","DE AUDIO","3A",
_xlfn.SWITCH('Fiche formation'!$C$15,"DEUST","2A","DSCG","2A","MASTER","2A","BUT","3A","DCG","3A","LG","3A","LP","3A","INGE","3A",""))
)</f>
        <v>#NAME?</v>
      </c>
    </row>
    <row r="357" spans="1:8" x14ac:dyDescent="0.2">
      <c r="A357" s="1">
        <f t="shared" si="23"/>
        <v>46412</v>
      </c>
      <c r="B357" t="e" vm="2">
        <f t="shared" ca="1" si="20"/>
        <v>#NAME?</v>
      </c>
      <c r="C357" t="e" vm="2">
        <f t="shared" ca="1" si="21"/>
        <v>#NAME?</v>
      </c>
      <c r="D357" s="12" t="e" cm="1" vm="1">
        <f t="array" aca="1" ref="D357" ca="1">_xlfn.LET(
    _xlpm.d, A357,
    _xlpm.debut, DATE(2026,8,1),
    _xlpm.m, DATEDIF(_xlpm.debut, _xlpm.d, "m"),
    _xlpm.col, 1 + _xlpm.m*3,
    _xlpm.dates, INDEX('Calendrier 2026-2027'!$C$13:$BC$43,,_xlpm.col),
    _xlpm.titres, INDEX('Calendrier 2026-2027'!$D$13:$BD$43,,_xlpm.col),
    _xlpm.r, _xlfn.XLOOKUP(_xlpm.d, _xlpm.dates, _xlpm.titres),
    IF(_xlpm.r=0,"",_xlpm.r)
)</f>
        <v>#NAME?</v>
      </c>
      <c r="E357" t="e" vm="2">
        <f t="shared" ca="1" si="22"/>
        <v>#NAME?</v>
      </c>
      <c r="F357" t="str">
        <f>_xlfn.XLOOKUP('Fiche formation'!$C$8,SitesFormations[Site de formation principal],SitesFormations[Mail pour assiduité],"")</f>
        <v>cfa-ensuplr-um-fds@umontpellier.fr</v>
      </c>
      <c r="G357" t="s">
        <v>2019</v>
      </c>
      <c r="H357" t="e" vm="2">
        <f ca="1">_xlfn.TEXTJOIN(" ",TRUE,
'Fiche formation'!$C$18,
_xlfn.SWITCH('Fiche formation'!$C$18,"DNO","2A","DE AUDIO","3A",
_xlfn.SWITCH('Fiche formation'!$C$15,"DEUST","2A","DSCG","2A","MASTER","2A","BUT","3A","DCG","3A","LG","3A","LP","3A","INGE","3A",""))
)</f>
        <v>#NAME?</v>
      </c>
    </row>
    <row r="358" spans="1:8" x14ac:dyDescent="0.2">
      <c r="A358" s="1">
        <f t="shared" si="23"/>
        <v>46413</v>
      </c>
      <c r="B358" t="e" vm="2">
        <f t="shared" ca="1" si="20"/>
        <v>#NAME?</v>
      </c>
      <c r="C358" t="e" vm="2">
        <f t="shared" ca="1" si="21"/>
        <v>#NAME?</v>
      </c>
      <c r="D358" s="12" t="e" cm="1" vm="1">
        <f t="array" aca="1" ref="D358" ca="1">_xlfn.LET(
    _xlpm.d, A358,
    _xlpm.debut, DATE(2026,8,1),
    _xlpm.m, DATEDIF(_xlpm.debut, _xlpm.d, "m"),
    _xlpm.col, 1 + _xlpm.m*3,
    _xlpm.dates, INDEX('Calendrier 2026-2027'!$C$13:$BC$43,,_xlpm.col),
    _xlpm.titres, INDEX('Calendrier 2026-2027'!$D$13:$BD$43,,_xlpm.col),
    _xlpm.r, _xlfn.XLOOKUP(_xlpm.d, _xlpm.dates, _xlpm.titres),
    IF(_xlpm.r=0,"",_xlpm.r)
)</f>
        <v>#NAME?</v>
      </c>
      <c r="E358" t="e" vm="2">
        <f t="shared" ca="1" si="22"/>
        <v>#NAME?</v>
      </c>
      <c r="F358" t="str">
        <f>_xlfn.XLOOKUP('Fiche formation'!$C$8,SitesFormations[Site de formation principal],SitesFormations[Mail pour assiduité],"")</f>
        <v>cfa-ensuplr-um-fds@umontpellier.fr</v>
      </c>
      <c r="G358" t="s">
        <v>2019</v>
      </c>
      <c r="H358" t="e" vm="2">
        <f ca="1">_xlfn.TEXTJOIN(" ",TRUE,
'Fiche formation'!$C$18,
_xlfn.SWITCH('Fiche formation'!$C$18,"DNO","2A","DE AUDIO","3A",
_xlfn.SWITCH('Fiche formation'!$C$15,"DEUST","2A","DSCG","2A","MASTER","2A","BUT","3A","DCG","3A","LG","3A","LP","3A","INGE","3A",""))
)</f>
        <v>#NAME?</v>
      </c>
    </row>
    <row r="359" spans="1:8" x14ac:dyDescent="0.2">
      <c r="A359" s="1">
        <f t="shared" si="23"/>
        <v>46413</v>
      </c>
      <c r="B359" t="e" vm="2">
        <f t="shared" ca="1" si="20"/>
        <v>#NAME?</v>
      </c>
      <c r="C359" t="e" vm="2">
        <f t="shared" ca="1" si="21"/>
        <v>#NAME?</v>
      </c>
      <c r="D359" s="12" t="e" cm="1" vm="1">
        <f t="array" aca="1" ref="D359" ca="1">_xlfn.LET(
    _xlpm.d, A359,
    _xlpm.debut, DATE(2026,8,1),
    _xlpm.m, DATEDIF(_xlpm.debut, _xlpm.d, "m"),
    _xlpm.col, 1 + _xlpm.m*3,
    _xlpm.dates, INDEX('Calendrier 2026-2027'!$C$13:$BC$43,,_xlpm.col),
    _xlpm.titres, INDEX('Calendrier 2026-2027'!$D$13:$BD$43,,_xlpm.col),
    _xlpm.r, _xlfn.XLOOKUP(_xlpm.d, _xlpm.dates, _xlpm.titres),
    IF(_xlpm.r=0,"",_xlpm.r)
)</f>
        <v>#NAME?</v>
      </c>
      <c r="E359" t="e" vm="2">
        <f t="shared" ca="1" si="22"/>
        <v>#NAME?</v>
      </c>
      <c r="F359" t="str">
        <f>_xlfn.XLOOKUP('Fiche formation'!$C$8,SitesFormations[Site de formation principal],SitesFormations[Mail pour assiduité],"")</f>
        <v>cfa-ensuplr-um-fds@umontpellier.fr</v>
      </c>
      <c r="G359" t="s">
        <v>2019</v>
      </c>
      <c r="H359" t="e" vm="2">
        <f ca="1">_xlfn.TEXTJOIN(" ",TRUE,
'Fiche formation'!$C$18,
_xlfn.SWITCH('Fiche formation'!$C$18,"DNO","2A","DE AUDIO","3A",
_xlfn.SWITCH('Fiche formation'!$C$15,"DEUST","2A","DSCG","2A","MASTER","2A","BUT","3A","DCG","3A","LG","3A","LP","3A","INGE","3A",""))
)</f>
        <v>#NAME?</v>
      </c>
    </row>
    <row r="360" spans="1:8" x14ac:dyDescent="0.2">
      <c r="A360" s="1">
        <f t="shared" si="23"/>
        <v>46414</v>
      </c>
      <c r="B360" t="e" vm="2">
        <f t="shared" ca="1" si="20"/>
        <v>#NAME?</v>
      </c>
      <c r="C360" t="e" vm="2">
        <f t="shared" ca="1" si="21"/>
        <v>#NAME?</v>
      </c>
      <c r="D360" s="12" t="e" cm="1" vm="1">
        <f t="array" aca="1" ref="D360" ca="1">_xlfn.LET(
    _xlpm.d, A360,
    _xlpm.debut, DATE(2026,8,1),
    _xlpm.m, DATEDIF(_xlpm.debut, _xlpm.d, "m"),
    _xlpm.col, 1 + _xlpm.m*3,
    _xlpm.dates, INDEX('Calendrier 2026-2027'!$C$13:$BC$43,,_xlpm.col),
    _xlpm.titres, INDEX('Calendrier 2026-2027'!$D$13:$BD$43,,_xlpm.col),
    _xlpm.r, _xlfn.XLOOKUP(_xlpm.d, _xlpm.dates, _xlpm.titres),
    IF(_xlpm.r=0,"",_xlpm.r)
)</f>
        <v>#NAME?</v>
      </c>
      <c r="E360" t="e" vm="2">
        <f t="shared" ca="1" si="22"/>
        <v>#NAME?</v>
      </c>
      <c r="F360" t="str">
        <f>_xlfn.XLOOKUP('Fiche formation'!$C$8,SitesFormations[Site de formation principal],SitesFormations[Mail pour assiduité],"")</f>
        <v>cfa-ensuplr-um-fds@umontpellier.fr</v>
      </c>
      <c r="G360" t="s">
        <v>2019</v>
      </c>
      <c r="H360" t="e" vm="2">
        <f ca="1">_xlfn.TEXTJOIN(" ",TRUE,
'Fiche formation'!$C$18,
_xlfn.SWITCH('Fiche formation'!$C$18,"DNO","2A","DE AUDIO","3A",
_xlfn.SWITCH('Fiche formation'!$C$15,"DEUST","2A","DSCG","2A","MASTER","2A","BUT","3A","DCG","3A","LG","3A","LP","3A","INGE","3A",""))
)</f>
        <v>#NAME?</v>
      </c>
    </row>
    <row r="361" spans="1:8" x14ac:dyDescent="0.2">
      <c r="A361" s="1">
        <f t="shared" si="23"/>
        <v>46414</v>
      </c>
      <c r="B361" t="e" vm="2">
        <f t="shared" ca="1" si="20"/>
        <v>#NAME?</v>
      </c>
      <c r="C361" t="e" vm="2">
        <f t="shared" ca="1" si="21"/>
        <v>#NAME?</v>
      </c>
      <c r="D361" s="12" t="e" cm="1" vm="1">
        <f t="array" aca="1" ref="D361" ca="1">_xlfn.LET(
    _xlpm.d, A361,
    _xlpm.debut, DATE(2026,8,1),
    _xlpm.m, DATEDIF(_xlpm.debut, _xlpm.d, "m"),
    _xlpm.col, 1 + _xlpm.m*3,
    _xlpm.dates, INDEX('Calendrier 2026-2027'!$C$13:$BC$43,,_xlpm.col),
    _xlpm.titres, INDEX('Calendrier 2026-2027'!$D$13:$BD$43,,_xlpm.col),
    _xlpm.r, _xlfn.XLOOKUP(_xlpm.d, _xlpm.dates, _xlpm.titres),
    IF(_xlpm.r=0,"",_xlpm.r)
)</f>
        <v>#NAME?</v>
      </c>
      <c r="E361" t="e" vm="2">
        <f t="shared" ca="1" si="22"/>
        <v>#NAME?</v>
      </c>
      <c r="F361" t="str">
        <f>_xlfn.XLOOKUP('Fiche formation'!$C$8,SitesFormations[Site de formation principal],SitesFormations[Mail pour assiduité],"")</f>
        <v>cfa-ensuplr-um-fds@umontpellier.fr</v>
      </c>
      <c r="G361" t="s">
        <v>2019</v>
      </c>
      <c r="H361" t="e" vm="2">
        <f ca="1">_xlfn.TEXTJOIN(" ",TRUE,
'Fiche formation'!$C$18,
_xlfn.SWITCH('Fiche formation'!$C$18,"DNO","2A","DE AUDIO","3A",
_xlfn.SWITCH('Fiche formation'!$C$15,"DEUST","2A","DSCG","2A","MASTER","2A","BUT","3A","DCG","3A","LG","3A","LP","3A","INGE","3A",""))
)</f>
        <v>#NAME?</v>
      </c>
    </row>
    <row r="362" spans="1:8" x14ac:dyDescent="0.2">
      <c r="A362" s="1">
        <f t="shared" si="23"/>
        <v>46415</v>
      </c>
      <c r="B362" t="e" vm="2">
        <f t="shared" ca="1" si="20"/>
        <v>#NAME?</v>
      </c>
      <c r="C362" t="e" vm="2">
        <f t="shared" ca="1" si="21"/>
        <v>#NAME?</v>
      </c>
      <c r="D362" s="12" t="e" cm="1" vm="1">
        <f t="array" aca="1" ref="D362" ca="1">_xlfn.LET(
    _xlpm.d, A362,
    _xlpm.debut, DATE(2026,8,1),
    _xlpm.m, DATEDIF(_xlpm.debut, _xlpm.d, "m"),
    _xlpm.col, 1 + _xlpm.m*3,
    _xlpm.dates, INDEX('Calendrier 2026-2027'!$C$13:$BC$43,,_xlpm.col),
    _xlpm.titres, INDEX('Calendrier 2026-2027'!$D$13:$BD$43,,_xlpm.col),
    _xlpm.r, _xlfn.XLOOKUP(_xlpm.d, _xlpm.dates, _xlpm.titres),
    IF(_xlpm.r=0,"",_xlpm.r)
)</f>
        <v>#NAME?</v>
      </c>
      <c r="E362" t="e" vm="2">
        <f t="shared" ca="1" si="22"/>
        <v>#NAME?</v>
      </c>
      <c r="F362" t="str">
        <f>_xlfn.XLOOKUP('Fiche formation'!$C$8,SitesFormations[Site de formation principal],SitesFormations[Mail pour assiduité],"")</f>
        <v>cfa-ensuplr-um-fds@umontpellier.fr</v>
      </c>
      <c r="G362" t="s">
        <v>2019</v>
      </c>
      <c r="H362" t="e" vm="2">
        <f ca="1">_xlfn.TEXTJOIN(" ",TRUE,
'Fiche formation'!$C$18,
_xlfn.SWITCH('Fiche formation'!$C$18,"DNO","2A","DE AUDIO","3A",
_xlfn.SWITCH('Fiche formation'!$C$15,"DEUST","2A","DSCG","2A","MASTER","2A","BUT","3A","DCG","3A","LG","3A","LP","3A","INGE","3A",""))
)</f>
        <v>#NAME?</v>
      </c>
    </row>
    <row r="363" spans="1:8" x14ac:dyDescent="0.2">
      <c r="A363" s="1">
        <f t="shared" si="23"/>
        <v>46415</v>
      </c>
      <c r="B363" t="e" vm="2">
        <f t="shared" ca="1" si="20"/>
        <v>#NAME?</v>
      </c>
      <c r="C363" t="e" vm="2">
        <f t="shared" ca="1" si="21"/>
        <v>#NAME?</v>
      </c>
      <c r="D363" s="12" t="e" cm="1" vm="1">
        <f t="array" aca="1" ref="D363" ca="1">_xlfn.LET(
    _xlpm.d, A363,
    _xlpm.debut, DATE(2026,8,1),
    _xlpm.m, DATEDIF(_xlpm.debut, _xlpm.d, "m"),
    _xlpm.col, 1 + _xlpm.m*3,
    _xlpm.dates, INDEX('Calendrier 2026-2027'!$C$13:$BC$43,,_xlpm.col),
    _xlpm.titres, INDEX('Calendrier 2026-2027'!$D$13:$BD$43,,_xlpm.col),
    _xlpm.r, _xlfn.XLOOKUP(_xlpm.d, _xlpm.dates, _xlpm.titres),
    IF(_xlpm.r=0,"",_xlpm.r)
)</f>
        <v>#NAME?</v>
      </c>
      <c r="E363" t="e" vm="2">
        <f t="shared" ca="1" si="22"/>
        <v>#NAME?</v>
      </c>
      <c r="F363" t="str">
        <f>_xlfn.XLOOKUP('Fiche formation'!$C$8,SitesFormations[Site de formation principal],SitesFormations[Mail pour assiduité],"")</f>
        <v>cfa-ensuplr-um-fds@umontpellier.fr</v>
      </c>
      <c r="G363" t="s">
        <v>2019</v>
      </c>
      <c r="H363" t="e" vm="2">
        <f ca="1">_xlfn.TEXTJOIN(" ",TRUE,
'Fiche formation'!$C$18,
_xlfn.SWITCH('Fiche formation'!$C$18,"DNO","2A","DE AUDIO","3A",
_xlfn.SWITCH('Fiche formation'!$C$15,"DEUST","2A","DSCG","2A","MASTER","2A","BUT","3A","DCG","3A","LG","3A","LP","3A","INGE","3A",""))
)</f>
        <v>#NAME?</v>
      </c>
    </row>
    <row r="364" spans="1:8" x14ac:dyDescent="0.2">
      <c r="A364" s="1">
        <f t="shared" si="23"/>
        <v>46416</v>
      </c>
      <c r="B364" t="e" vm="2">
        <f t="shared" ca="1" si="20"/>
        <v>#NAME?</v>
      </c>
      <c r="C364" t="e" vm="2">
        <f t="shared" ca="1" si="21"/>
        <v>#NAME?</v>
      </c>
      <c r="D364" s="12" t="e" cm="1" vm="1">
        <f t="array" aca="1" ref="D364" ca="1">_xlfn.LET(
    _xlpm.d, A364,
    _xlpm.debut, DATE(2026,8,1),
    _xlpm.m, DATEDIF(_xlpm.debut, _xlpm.d, "m"),
    _xlpm.col, 1 + _xlpm.m*3,
    _xlpm.dates, INDEX('Calendrier 2026-2027'!$C$13:$BC$43,,_xlpm.col),
    _xlpm.titres, INDEX('Calendrier 2026-2027'!$D$13:$BD$43,,_xlpm.col),
    _xlpm.r, _xlfn.XLOOKUP(_xlpm.d, _xlpm.dates, _xlpm.titres),
    IF(_xlpm.r=0,"",_xlpm.r)
)</f>
        <v>#NAME?</v>
      </c>
      <c r="E364" t="e" vm="2">
        <f t="shared" ca="1" si="22"/>
        <v>#NAME?</v>
      </c>
      <c r="F364" t="str">
        <f>_xlfn.XLOOKUP('Fiche formation'!$C$8,SitesFormations[Site de formation principal],SitesFormations[Mail pour assiduité],"")</f>
        <v>cfa-ensuplr-um-fds@umontpellier.fr</v>
      </c>
      <c r="G364" t="s">
        <v>2019</v>
      </c>
      <c r="H364" t="e" vm="2">
        <f ca="1">_xlfn.TEXTJOIN(" ",TRUE,
'Fiche formation'!$C$18,
_xlfn.SWITCH('Fiche formation'!$C$18,"DNO","2A","DE AUDIO","3A",
_xlfn.SWITCH('Fiche formation'!$C$15,"DEUST","2A","DSCG","2A","MASTER","2A","BUT","3A","DCG","3A","LG","3A","LP","3A","INGE","3A",""))
)</f>
        <v>#NAME?</v>
      </c>
    </row>
    <row r="365" spans="1:8" x14ac:dyDescent="0.2">
      <c r="A365" s="1">
        <f t="shared" si="23"/>
        <v>46416</v>
      </c>
      <c r="B365" t="e" vm="2">
        <f t="shared" ca="1" si="20"/>
        <v>#NAME?</v>
      </c>
      <c r="C365" t="e" vm="2">
        <f t="shared" ca="1" si="21"/>
        <v>#NAME?</v>
      </c>
      <c r="D365" s="12" t="e" cm="1" vm="1">
        <f t="array" aca="1" ref="D365" ca="1">_xlfn.LET(
    _xlpm.d, A365,
    _xlpm.debut, DATE(2026,8,1),
    _xlpm.m, DATEDIF(_xlpm.debut, _xlpm.d, "m"),
    _xlpm.col, 1 + _xlpm.m*3,
    _xlpm.dates, INDEX('Calendrier 2026-2027'!$C$13:$BC$43,,_xlpm.col),
    _xlpm.titres, INDEX('Calendrier 2026-2027'!$D$13:$BD$43,,_xlpm.col),
    _xlpm.r, _xlfn.XLOOKUP(_xlpm.d, _xlpm.dates, _xlpm.titres),
    IF(_xlpm.r=0,"",_xlpm.r)
)</f>
        <v>#NAME?</v>
      </c>
      <c r="E365" t="e" vm="2">
        <f t="shared" ca="1" si="22"/>
        <v>#NAME?</v>
      </c>
      <c r="F365" t="str">
        <f>_xlfn.XLOOKUP('Fiche formation'!$C$8,SitesFormations[Site de formation principal],SitesFormations[Mail pour assiduité],"")</f>
        <v>cfa-ensuplr-um-fds@umontpellier.fr</v>
      </c>
      <c r="G365" t="s">
        <v>2019</v>
      </c>
      <c r="H365" t="e" vm="2">
        <f ca="1">_xlfn.TEXTJOIN(" ",TRUE,
'Fiche formation'!$C$18,
_xlfn.SWITCH('Fiche formation'!$C$18,"DNO","2A","DE AUDIO","3A",
_xlfn.SWITCH('Fiche formation'!$C$15,"DEUST","2A","DSCG","2A","MASTER","2A","BUT","3A","DCG","3A","LG","3A","LP","3A","INGE","3A",""))
)</f>
        <v>#NAME?</v>
      </c>
    </row>
    <row r="366" spans="1:8" x14ac:dyDescent="0.2">
      <c r="A366" s="1">
        <f t="shared" si="23"/>
        <v>46417</v>
      </c>
      <c r="B366" t="e" vm="2">
        <f t="shared" ca="1" si="20"/>
        <v>#NAME?</v>
      </c>
      <c r="C366" t="e" vm="2">
        <f t="shared" ca="1" si="21"/>
        <v>#NAME?</v>
      </c>
      <c r="D366" s="12" t="e" cm="1" vm="1">
        <f t="array" aca="1" ref="D366" ca="1">_xlfn.LET(
    _xlpm.d, A366,
    _xlpm.debut, DATE(2026,8,1),
    _xlpm.m, DATEDIF(_xlpm.debut, _xlpm.d, "m"),
    _xlpm.col, 1 + _xlpm.m*3,
    _xlpm.dates, INDEX('Calendrier 2026-2027'!$C$13:$BC$43,,_xlpm.col),
    _xlpm.titres, INDEX('Calendrier 2026-2027'!$D$13:$BD$43,,_xlpm.col),
    _xlpm.r, _xlfn.XLOOKUP(_xlpm.d, _xlpm.dates, _xlpm.titres),
    IF(_xlpm.r=0,"",_xlpm.r)
)</f>
        <v>#NAME?</v>
      </c>
      <c r="E366" t="e" vm="2">
        <f t="shared" ca="1" si="22"/>
        <v>#NAME?</v>
      </c>
      <c r="F366" t="str">
        <f>_xlfn.XLOOKUP('Fiche formation'!$C$8,SitesFormations[Site de formation principal],SitesFormations[Mail pour assiduité],"")</f>
        <v>cfa-ensuplr-um-fds@umontpellier.fr</v>
      </c>
      <c r="G366" t="s">
        <v>2019</v>
      </c>
      <c r="H366" t="e" vm="2">
        <f ca="1">_xlfn.TEXTJOIN(" ",TRUE,
'Fiche formation'!$C$18,
_xlfn.SWITCH('Fiche formation'!$C$18,"DNO","2A","DE AUDIO","3A",
_xlfn.SWITCH('Fiche formation'!$C$15,"DEUST","2A","DSCG","2A","MASTER","2A","BUT","3A","DCG","3A","LG","3A","LP","3A","INGE","3A",""))
)</f>
        <v>#NAME?</v>
      </c>
    </row>
    <row r="367" spans="1:8" x14ac:dyDescent="0.2">
      <c r="A367" s="1">
        <f t="shared" si="23"/>
        <v>46417</v>
      </c>
      <c r="B367" t="e" vm="2">
        <f t="shared" ca="1" si="20"/>
        <v>#NAME?</v>
      </c>
      <c r="C367" t="e" vm="2">
        <f t="shared" ca="1" si="21"/>
        <v>#NAME?</v>
      </c>
      <c r="D367" s="12" t="e" cm="1" vm="1">
        <f t="array" aca="1" ref="D367" ca="1">_xlfn.LET(
    _xlpm.d, A367,
    _xlpm.debut, DATE(2026,8,1),
    _xlpm.m, DATEDIF(_xlpm.debut, _xlpm.d, "m"),
    _xlpm.col, 1 + _xlpm.m*3,
    _xlpm.dates, INDEX('Calendrier 2026-2027'!$C$13:$BC$43,,_xlpm.col),
    _xlpm.titres, INDEX('Calendrier 2026-2027'!$D$13:$BD$43,,_xlpm.col),
    _xlpm.r, _xlfn.XLOOKUP(_xlpm.d, _xlpm.dates, _xlpm.titres),
    IF(_xlpm.r=0,"",_xlpm.r)
)</f>
        <v>#NAME?</v>
      </c>
      <c r="E367" t="e" vm="2">
        <f t="shared" ca="1" si="22"/>
        <v>#NAME?</v>
      </c>
      <c r="F367" t="str">
        <f>_xlfn.XLOOKUP('Fiche formation'!$C$8,SitesFormations[Site de formation principal],SitesFormations[Mail pour assiduité],"")</f>
        <v>cfa-ensuplr-um-fds@umontpellier.fr</v>
      </c>
      <c r="G367" t="s">
        <v>2019</v>
      </c>
      <c r="H367" t="e" vm="2">
        <f ca="1">_xlfn.TEXTJOIN(" ",TRUE,
'Fiche formation'!$C$18,
_xlfn.SWITCH('Fiche formation'!$C$18,"DNO","2A","DE AUDIO","3A",
_xlfn.SWITCH('Fiche formation'!$C$15,"DEUST","2A","DSCG","2A","MASTER","2A","BUT","3A","DCG","3A","LG","3A","LP","3A","INGE","3A",""))
)</f>
        <v>#NAME?</v>
      </c>
    </row>
    <row r="368" spans="1:8" x14ac:dyDescent="0.2">
      <c r="A368" s="1">
        <f t="shared" si="23"/>
        <v>46418</v>
      </c>
      <c r="B368" t="e" vm="2">
        <f t="shared" ca="1" si="20"/>
        <v>#NAME?</v>
      </c>
      <c r="C368" t="e" vm="2">
        <f t="shared" ca="1" si="21"/>
        <v>#NAME?</v>
      </c>
      <c r="D368" s="12" t="e" cm="1" vm="1">
        <f t="array" aca="1" ref="D368" ca="1">_xlfn.LET(
    _xlpm.d, A368,
    _xlpm.debut, DATE(2026,8,1),
    _xlpm.m, DATEDIF(_xlpm.debut, _xlpm.d, "m"),
    _xlpm.col, 1 + _xlpm.m*3,
    _xlpm.dates, INDEX('Calendrier 2026-2027'!$C$13:$BC$43,,_xlpm.col),
    _xlpm.titres, INDEX('Calendrier 2026-2027'!$D$13:$BD$43,,_xlpm.col),
    _xlpm.r, _xlfn.XLOOKUP(_xlpm.d, _xlpm.dates, _xlpm.titres),
    IF(_xlpm.r=0,"",_xlpm.r)
)</f>
        <v>#NAME?</v>
      </c>
      <c r="E368" t="e" vm="2">
        <f t="shared" ca="1" si="22"/>
        <v>#NAME?</v>
      </c>
      <c r="F368" t="str">
        <f>_xlfn.XLOOKUP('Fiche formation'!$C$8,SitesFormations[Site de formation principal],SitesFormations[Mail pour assiduité],"")</f>
        <v>cfa-ensuplr-um-fds@umontpellier.fr</v>
      </c>
      <c r="G368" t="s">
        <v>2019</v>
      </c>
      <c r="H368" t="e" vm="2">
        <f ca="1">_xlfn.TEXTJOIN(" ",TRUE,
'Fiche formation'!$C$18,
_xlfn.SWITCH('Fiche formation'!$C$18,"DNO","2A","DE AUDIO","3A",
_xlfn.SWITCH('Fiche formation'!$C$15,"DEUST","2A","DSCG","2A","MASTER","2A","BUT","3A","DCG","3A","LG","3A","LP","3A","INGE","3A",""))
)</f>
        <v>#NAME?</v>
      </c>
    </row>
    <row r="369" spans="1:8" x14ac:dyDescent="0.2">
      <c r="A369" s="1">
        <f t="shared" si="23"/>
        <v>46418</v>
      </c>
      <c r="B369" t="e" vm="2">
        <f t="shared" ca="1" si="20"/>
        <v>#NAME?</v>
      </c>
      <c r="C369" t="e" vm="2">
        <f t="shared" ca="1" si="21"/>
        <v>#NAME?</v>
      </c>
      <c r="D369" s="12" t="e" cm="1" vm="1">
        <f t="array" aca="1" ref="D369" ca="1">_xlfn.LET(
    _xlpm.d, A369,
    _xlpm.debut, DATE(2026,8,1),
    _xlpm.m, DATEDIF(_xlpm.debut, _xlpm.d, "m"),
    _xlpm.col, 1 + _xlpm.m*3,
    _xlpm.dates, INDEX('Calendrier 2026-2027'!$C$13:$BC$43,,_xlpm.col),
    _xlpm.titres, INDEX('Calendrier 2026-2027'!$D$13:$BD$43,,_xlpm.col),
    _xlpm.r, _xlfn.XLOOKUP(_xlpm.d, _xlpm.dates, _xlpm.titres),
    IF(_xlpm.r=0,"",_xlpm.r)
)</f>
        <v>#NAME?</v>
      </c>
      <c r="E369" t="e" vm="2">
        <f t="shared" ca="1" si="22"/>
        <v>#NAME?</v>
      </c>
      <c r="F369" t="str">
        <f>_xlfn.XLOOKUP('Fiche formation'!$C$8,SitesFormations[Site de formation principal],SitesFormations[Mail pour assiduité],"")</f>
        <v>cfa-ensuplr-um-fds@umontpellier.fr</v>
      </c>
      <c r="G369" t="s">
        <v>2019</v>
      </c>
      <c r="H369" t="e" vm="2">
        <f ca="1">_xlfn.TEXTJOIN(" ",TRUE,
'Fiche formation'!$C$18,
_xlfn.SWITCH('Fiche formation'!$C$18,"DNO","2A","DE AUDIO","3A",
_xlfn.SWITCH('Fiche formation'!$C$15,"DEUST","2A","DSCG","2A","MASTER","2A","BUT","3A","DCG","3A","LG","3A","LP","3A","INGE","3A",""))
)</f>
        <v>#NAME?</v>
      </c>
    </row>
    <row r="370" spans="1:8" x14ac:dyDescent="0.2">
      <c r="A370" s="1">
        <f t="shared" si="23"/>
        <v>46419</v>
      </c>
      <c r="B370" t="e" vm="2">
        <f t="shared" ca="1" si="20"/>
        <v>#NAME?</v>
      </c>
      <c r="C370" t="e" vm="2">
        <f t="shared" ca="1" si="21"/>
        <v>#NAME?</v>
      </c>
      <c r="D370" s="12" t="e" cm="1" vm="1">
        <f t="array" aca="1" ref="D370" ca="1">_xlfn.LET(
    _xlpm.d, A370,
    _xlpm.debut, DATE(2026,8,1),
    _xlpm.m, DATEDIF(_xlpm.debut, _xlpm.d, "m"),
    _xlpm.col, 1 + _xlpm.m*3,
    _xlpm.dates, INDEX('Calendrier 2026-2027'!$C$13:$BC$43,,_xlpm.col),
    _xlpm.titres, INDEX('Calendrier 2026-2027'!$D$13:$BD$43,,_xlpm.col),
    _xlpm.r, _xlfn.XLOOKUP(_xlpm.d, _xlpm.dates, _xlpm.titres),
    IF(_xlpm.r=0,"",_xlpm.r)
)</f>
        <v>#NAME?</v>
      </c>
      <c r="E370" t="e" vm="2">
        <f t="shared" ca="1" si="22"/>
        <v>#NAME?</v>
      </c>
      <c r="F370" t="str">
        <f>_xlfn.XLOOKUP('Fiche formation'!$C$8,SitesFormations[Site de formation principal],SitesFormations[Mail pour assiduité],"")</f>
        <v>cfa-ensuplr-um-fds@umontpellier.fr</v>
      </c>
      <c r="G370" t="s">
        <v>2019</v>
      </c>
      <c r="H370" t="e" vm="2">
        <f ca="1">_xlfn.TEXTJOIN(" ",TRUE,
'Fiche formation'!$C$18,
_xlfn.SWITCH('Fiche formation'!$C$18,"DNO","2A","DE AUDIO","3A",
_xlfn.SWITCH('Fiche formation'!$C$15,"DEUST","2A","DSCG","2A","MASTER","2A","BUT","3A","DCG","3A","LG","3A","LP","3A","INGE","3A",""))
)</f>
        <v>#NAME?</v>
      </c>
    </row>
    <row r="371" spans="1:8" x14ac:dyDescent="0.2">
      <c r="A371" s="1">
        <f t="shared" si="23"/>
        <v>46419</v>
      </c>
      <c r="B371" t="e" vm="2">
        <f t="shared" ca="1" si="20"/>
        <v>#NAME?</v>
      </c>
      <c r="C371" t="e" vm="2">
        <f t="shared" ca="1" si="21"/>
        <v>#NAME?</v>
      </c>
      <c r="D371" s="12" t="e" cm="1" vm="1">
        <f t="array" aca="1" ref="D371" ca="1">_xlfn.LET(
    _xlpm.d, A371,
    _xlpm.debut, DATE(2026,8,1),
    _xlpm.m, DATEDIF(_xlpm.debut, _xlpm.d, "m"),
    _xlpm.col, 1 + _xlpm.m*3,
    _xlpm.dates, INDEX('Calendrier 2026-2027'!$C$13:$BC$43,,_xlpm.col),
    _xlpm.titres, INDEX('Calendrier 2026-2027'!$D$13:$BD$43,,_xlpm.col),
    _xlpm.r, _xlfn.XLOOKUP(_xlpm.d, _xlpm.dates, _xlpm.titres),
    IF(_xlpm.r=0,"",_xlpm.r)
)</f>
        <v>#NAME?</v>
      </c>
      <c r="E371" t="e" vm="2">
        <f t="shared" ca="1" si="22"/>
        <v>#NAME?</v>
      </c>
      <c r="F371" t="str">
        <f>_xlfn.XLOOKUP('Fiche formation'!$C$8,SitesFormations[Site de formation principal],SitesFormations[Mail pour assiduité],"")</f>
        <v>cfa-ensuplr-um-fds@umontpellier.fr</v>
      </c>
      <c r="G371" t="s">
        <v>2019</v>
      </c>
      <c r="H371" t="e" vm="2">
        <f ca="1">_xlfn.TEXTJOIN(" ",TRUE,
'Fiche formation'!$C$18,
_xlfn.SWITCH('Fiche formation'!$C$18,"DNO","2A","DE AUDIO","3A",
_xlfn.SWITCH('Fiche formation'!$C$15,"DEUST","2A","DSCG","2A","MASTER","2A","BUT","3A","DCG","3A","LG","3A","LP","3A","INGE","3A",""))
)</f>
        <v>#NAME?</v>
      </c>
    </row>
    <row r="372" spans="1:8" x14ac:dyDescent="0.2">
      <c r="A372" s="1">
        <f t="shared" si="23"/>
        <v>46420</v>
      </c>
      <c r="B372" t="e" vm="2">
        <f t="shared" ca="1" si="20"/>
        <v>#NAME?</v>
      </c>
      <c r="C372" t="e" vm="2">
        <f t="shared" ca="1" si="21"/>
        <v>#NAME?</v>
      </c>
      <c r="D372" s="12" t="e" cm="1" vm="1">
        <f t="array" aca="1" ref="D372" ca="1">_xlfn.LET(
    _xlpm.d, A372,
    _xlpm.debut, DATE(2026,8,1),
    _xlpm.m, DATEDIF(_xlpm.debut, _xlpm.d, "m"),
    _xlpm.col, 1 + _xlpm.m*3,
    _xlpm.dates, INDEX('Calendrier 2026-2027'!$C$13:$BC$43,,_xlpm.col),
    _xlpm.titres, INDEX('Calendrier 2026-2027'!$D$13:$BD$43,,_xlpm.col),
    _xlpm.r, _xlfn.XLOOKUP(_xlpm.d, _xlpm.dates, _xlpm.titres),
    IF(_xlpm.r=0,"",_xlpm.r)
)</f>
        <v>#NAME?</v>
      </c>
      <c r="E372" t="e" vm="2">
        <f t="shared" ca="1" si="22"/>
        <v>#NAME?</v>
      </c>
      <c r="F372" t="str">
        <f>_xlfn.XLOOKUP('Fiche formation'!$C$8,SitesFormations[Site de formation principal],SitesFormations[Mail pour assiduité],"")</f>
        <v>cfa-ensuplr-um-fds@umontpellier.fr</v>
      </c>
      <c r="G372" t="s">
        <v>2019</v>
      </c>
      <c r="H372" t="e" vm="2">
        <f ca="1">_xlfn.TEXTJOIN(" ",TRUE,
'Fiche formation'!$C$18,
_xlfn.SWITCH('Fiche formation'!$C$18,"DNO","2A","DE AUDIO","3A",
_xlfn.SWITCH('Fiche formation'!$C$15,"DEUST","2A","DSCG","2A","MASTER","2A","BUT","3A","DCG","3A","LG","3A","LP","3A","INGE","3A",""))
)</f>
        <v>#NAME?</v>
      </c>
    </row>
    <row r="373" spans="1:8" x14ac:dyDescent="0.2">
      <c r="A373" s="1">
        <f t="shared" si="23"/>
        <v>46420</v>
      </c>
      <c r="B373" t="e" vm="2">
        <f t="shared" ca="1" si="20"/>
        <v>#NAME?</v>
      </c>
      <c r="C373" t="e" vm="2">
        <f t="shared" ca="1" si="21"/>
        <v>#NAME?</v>
      </c>
      <c r="D373" s="12" t="e" cm="1" vm="1">
        <f t="array" aca="1" ref="D373" ca="1">_xlfn.LET(
    _xlpm.d, A373,
    _xlpm.debut, DATE(2026,8,1),
    _xlpm.m, DATEDIF(_xlpm.debut, _xlpm.d, "m"),
    _xlpm.col, 1 + _xlpm.m*3,
    _xlpm.dates, INDEX('Calendrier 2026-2027'!$C$13:$BC$43,,_xlpm.col),
    _xlpm.titres, INDEX('Calendrier 2026-2027'!$D$13:$BD$43,,_xlpm.col),
    _xlpm.r, _xlfn.XLOOKUP(_xlpm.d, _xlpm.dates, _xlpm.titres),
    IF(_xlpm.r=0,"",_xlpm.r)
)</f>
        <v>#NAME?</v>
      </c>
      <c r="E373" t="e" vm="2">
        <f t="shared" ca="1" si="22"/>
        <v>#NAME?</v>
      </c>
      <c r="F373" t="str">
        <f>_xlfn.XLOOKUP('Fiche formation'!$C$8,SitesFormations[Site de formation principal],SitesFormations[Mail pour assiduité],"")</f>
        <v>cfa-ensuplr-um-fds@umontpellier.fr</v>
      </c>
      <c r="G373" t="s">
        <v>2019</v>
      </c>
      <c r="H373" t="e" vm="2">
        <f ca="1">_xlfn.TEXTJOIN(" ",TRUE,
'Fiche formation'!$C$18,
_xlfn.SWITCH('Fiche formation'!$C$18,"DNO","2A","DE AUDIO","3A",
_xlfn.SWITCH('Fiche formation'!$C$15,"DEUST","2A","DSCG","2A","MASTER","2A","BUT","3A","DCG","3A","LG","3A","LP","3A","INGE","3A",""))
)</f>
        <v>#NAME?</v>
      </c>
    </row>
    <row r="374" spans="1:8" x14ac:dyDescent="0.2">
      <c r="A374" s="1">
        <f t="shared" si="23"/>
        <v>46421</v>
      </c>
      <c r="B374" t="e" vm="2">
        <f t="shared" ca="1" si="20"/>
        <v>#NAME?</v>
      </c>
      <c r="C374" t="e" vm="2">
        <f t="shared" ca="1" si="21"/>
        <v>#NAME?</v>
      </c>
      <c r="D374" s="12" t="e" cm="1" vm="1">
        <f t="array" aca="1" ref="D374" ca="1">_xlfn.LET(
    _xlpm.d, A374,
    _xlpm.debut, DATE(2026,8,1),
    _xlpm.m, DATEDIF(_xlpm.debut, _xlpm.d, "m"),
    _xlpm.col, 1 + _xlpm.m*3,
    _xlpm.dates, INDEX('Calendrier 2026-2027'!$C$13:$BC$43,,_xlpm.col),
    _xlpm.titres, INDEX('Calendrier 2026-2027'!$D$13:$BD$43,,_xlpm.col),
    _xlpm.r, _xlfn.XLOOKUP(_xlpm.d, _xlpm.dates, _xlpm.titres),
    IF(_xlpm.r=0,"",_xlpm.r)
)</f>
        <v>#NAME?</v>
      </c>
      <c r="E374" t="e" vm="2">
        <f t="shared" ca="1" si="22"/>
        <v>#NAME?</v>
      </c>
      <c r="F374" t="str">
        <f>_xlfn.XLOOKUP('Fiche formation'!$C$8,SitesFormations[Site de formation principal],SitesFormations[Mail pour assiduité],"")</f>
        <v>cfa-ensuplr-um-fds@umontpellier.fr</v>
      </c>
      <c r="G374" t="s">
        <v>2019</v>
      </c>
      <c r="H374" t="e" vm="2">
        <f ca="1">_xlfn.TEXTJOIN(" ",TRUE,
'Fiche formation'!$C$18,
_xlfn.SWITCH('Fiche formation'!$C$18,"DNO","2A","DE AUDIO","3A",
_xlfn.SWITCH('Fiche formation'!$C$15,"DEUST","2A","DSCG","2A","MASTER","2A","BUT","3A","DCG","3A","LG","3A","LP","3A","INGE","3A",""))
)</f>
        <v>#NAME?</v>
      </c>
    </row>
    <row r="375" spans="1:8" x14ac:dyDescent="0.2">
      <c r="A375" s="1">
        <f t="shared" si="23"/>
        <v>46421</v>
      </c>
      <c r="B375" t="e" vm="2">
        <f t="shared" ca="1" si="20"/>
        <v>#NAME?</v>
      </c>
      <c r="C375" t="e" vm="2">
        <f t="shared" ca="1" si="21"/>
        <v>#NAME?</v>
      </c>
      <c r="D375" s="12" t="e" cm="1" vm="1">
        <f t="array" aca="1" ref="D375" ca="1">_xlfn.LET(
    _xlpm.d, A375,
    _xlpm.debut, DATE(2026,8,1),
    _xlpm.m, DATEDIF(_xlpm.debut, _xlpm.d, "m"),
    _xlpm.col, 1 + _xlpm.m*3,
    _xlpm.dates, INDEX('Calendrier 2026-2027'!$C$13:$BC$43,,_xlpm.col),
    _xlpm.titres, INDEX('Calendrier 2026-2027'!$D$13:$BD$43,,_xlpm.col),
    _xlpm.r, _xlfn.XLOOKUP(_xlpm.d, _xlpm.dates, _xlpm.titres),
    IF(_xlpm.r=0,"",_xlpm.r)
)</f>
        <v>#NAME?</v>
      </c>
      <c r="E375" t="e" vm="2">
        <f t="shared" ca="1" si="22"/>
        <v>#NAME?</v>
      </c>
      <c r="F375" t="str">
        <f>_xlfn.XLOOKUP('Fiche formation'!$C$8,SitesFormations[Site de formation principal],SitesFormations[Mail pour assiduité],"")</f>
        <v>cfa-ensuplr-um-fds@umontpellier.fr</v>
      </c>
      <c r="G375" t="s">
        <v>2019</v>
      </c>
      <c r="H375" t="e" vm="2">
        <f ca="1">_xlfn.TEXTJOIN(" ",TRUE,
'Fiche formation'!$C$18,
_xlfn.SWITCH('Fiche formation'!$C$18,"DNO","2A","DE AUDIO","3A",
_xlfn.SWITCH('Fiche formation'!$C$15,"DEUST","2A","DSCG","2A","MASTER","2A","BUT","3A","DCG","3A","LG","3A","LP","3A","INGE","3A",""))
)</f>
        <v>#NAME?</v>
      </c>
    </row>
    <row r="376" spans="1:8" x14ac:dyDescent="0.2">
      <c r="A376" s="1">
        <f t="shared" si="23"/>
        <v>46422</v>
      </c>
      <c r="B376" t="e" vm="2">
        <f t="shared" ca="1" si="20"/>
        <v>#NAME?</v>
      </c>
      <c r="C376" t="e" vm="2">
        <f t="shared" ca="1" si="21"/>
        <v>#NAME?</v>
      </c>
      <c r="D376" s="12" t="e" cm="1" vm="1">
        <f t="array" aca="1" ref="D376" ca="1">_xlfn.LET(
    _xlpm.d, A376,
    _xlpm.debut, DATE(2026,8,1),
    _xlpm.m, DATEDIF(_xlpm.debut, _xlpm.d, "m"),
    _xlpm.col, 1 + _xlpm.m*3,
    _xlpm.dates, INDEX('Calendrier 2026-2027'!$C$13:$BC$43,,_xlpm.col),
    _xlpm.titres, INDEX('Calendrier 2026-2027'!$D$13:$BD$43,,_xlpm.col),
    _xlpm.r, _xlfn.XLOOKUP(_xlpm.d, _xlpm.dates, _xlpm.titres),
    IF(_xlpm.r=0,"",_xlpm.r)
)</f>
        <v>#NAME?</v>
      </c>
      <c r="E376" t="e" vm="2">
        <f t="shared" ca="1" si="22"/>
        <v>#NAME?</v>
      </c>
      <c r="F376" t="str">
        <f>_xlfn.XLOOKUP('Fiche formation'!$C$8,SitesFormations[Site de formation principal],SitesFormations[Mail pour assiduité],"")</f>
        <v>cfa-ensuplr-um-fds@umontpellier.fr</v>
      </c>
      <c r="G376" t="s">
        <v>2019</v>
      </c>
      <c r="H376" t="e" vm="2">
        <f ca="1">_xlfn.TEXTJOIN(" ",TRUE,
'Fiche formation'!$C$18,
_xlfn.SWITCH('Fiche formation'!$C$18,"DNO","2A","DE AUDIO","3A",
_xlfn.SWITCH('Fiche formation'!$C$15,"DEUST","2A","DSCG","2A","MASTER","2A","BUT","3A","DCG","3A","LG","3A","LP","3A","INGE","3A",""))
)</f>
        <v>#NAME?</v>
      </c>
    </row>
    <row r="377" spans="1:8" x14ac:dyDescent="0.2">
      <c r="A377" s="1">
        <f t="shared" si="23"/>
        <v>46422</v>
      </c>
      <c r="B377" t="e" vm="2">
        <f t="shared" ca="1" si="20"/>
        <v>#NAME?</v>
      </c>
      <c r="C377" t="e" vm="2">
        <f t="shared" ca="1" si="21"/>
        <v>#NAME?</v>
      </c>
      <c r="D377" s="12" t="e" cm="1" vm="1">
        <f t="array" aca="1" ref="D377" ca="1">_xlfn.LET(
    _xlpm.d, A377,
    _xlpm.debut, DATE(2026,8,1),
    _xlpm.m, DATEDIF(_xlpm.debut, _xlpm.d, "m"),
    _xlpm.col, 1 + _xlpm.m*3,
    _xlpm.dates, INDEX('Calendrier 2026-2027'!$C$13:$BC$43,,_xlpm.col),
    _xlpm.titres, INDEX('Calendrier 2026-2027'!$D$13:$BD$43,,_xlpm.col),
    _xlpm.r, _xlfn.XLOOKUP(_xlpm.d, _xlpm.dates, _xlpm.titres),
    IF(_xlpm.r=0,"",_xlpm.r)
)</f>
        <v>#NAME?</v>
      </c>
      <c r="E377" t="e" vm="2">
        <f t="shared" ca="1" si="22"/>
        <v>#NAME?</v>
      </c>
      <c r="F377" t="str">
        <f>_xlfn.XLOOKUP('Fiche formation'!$C$8,SitesFormations[Site de formation principal],SitesFormations[Mail pour assiduité],"")</f>
        <v>cfa-ensuplr-um-fds@umontpellier.fr</v>
      </c>
      <c r="G377" t="s">
        <v>2019</v>
      </c>
      <c r="H377" t="e" vm="2">
        <f ca="1">_xlfn.TEXTJOIN(" ",TRUE,
'Fiche formation'!$C$18,
_xlfn.SWITCH('Fiche formation'!$C$18,"DNO","2A","DE AUDIO","3A",
_xlfn.SWITCH('Fiche formation'!$C$15,"DEUST","2A","DSCG","2A","MASTER","2A","BUT","3A","DCG","3A","LG","3A","LP","3A","INGE","3A",""))
)</f>
        <v>#NAME?</v>
      </c>
    </row>
    <row r="378" spans="1:8" x14ac:dyDescent="0.2">
      <c r="A378" s="1">
        <f t="shared" si="23"/>
        <v>46423</v>
      </c>
      <c r="B378" t="e" vm="2">
        <f t="shared" ca="1" si="20"/>
        <v>#NAME?</v>
      </c>
      <c r="C378" t="e" vm="2">
        <f t="shared" ca="1" si="21"/>
        <v>#NAME?</v>
      </c>
      <c r="D378" s="12" t="e" cm="1" vm="1">
        <f t="array" aca="1" ref="D378" ca="1">_xlfn.LET(
    _xlpm.d, A378,
    _xlpm.debut, DATE(2026,8,1),
    _xlpm.m, DATEDIF(_xlpm.debut, _xlpm.d, "m"),
    _xlpm.col, 1 + _xlpm.m*3,
    _xlpm.dates, INDEX('Calendrier 2026-2027'!$C$13:$BC$43,,_xlpm.col),
    _xlpm.titres, INDEX('Calendrier 2026-2027'!$D$13:$BD$43,,_xlpm.col),
    _xlpm.r, _xlfn.XLOOKUP(_xlpm.d, _xlpm.dates, _xlpm.titres),
    IF(_xlpm.r=0,"",_xlpm.r)
)</f>
        <v>#NAME?</v>
      </c>
      <c r="E378" t="e" vm="2">
        <f t="shared" ca="1" si="22"/>
        <v>#NAME?</v>
      </c>
      <c r="F378" t="str">
        <f>_xlfn.XLOOKUP('Fiche formation'!$C$8,SitesFormations[Site de formation principal],SitesFormations[Mail pour assiduité],"")</f>
        <v>cfa-ensuplr-um-fds@umontpellier.fr</v>
      </c>
      <c r="G378" t="s">
        <v>2019</v>
      </c>
      <c r="H378" t="e" vm="2">
        <f ca="1">_xlfn.TEXTJOIN(" ",TRUE,
'Fiche formation'!$C$18,
_xlfn.SWITCH('Fiche formation'!$C$18,"DNO","2A","DE AUDIO","3A",
_xlfn.SWITCH('Fiche formation'!$C$15,"DEUST","2A","DSCG","2A","MASTER","2A","BUT","3A","DCG","3A","LG","3A","LP","3A","INGE","3A",""))
)</f>
        <v>#NAME?</v>
      </c>
    </row>
    <row r="379" spans="1:8" x14ac:dyDescent="0.2">
      <c r="A379" s="1">
        <f t="shared" si="23"/>
        <v>46423</v>
      </c>
      <c r="B379" t="e" vm="2">
        <f t="shared" ca="1" si="20"/>
        <v>#NAME?</v>
      </c>
      <c r="C379" t="e" vm="2">
        <f t="shared" ca="1" si="21"/>
        <v>#NAME?</v>
      </c>
      <c r="D379" s="12" t="e" cm="1" vm="1">
        <f t="array" aca="1" ref="D379" ca="1">_xlfn.LET(
    _xlpm.d, A379,
    _xlpm.debut, DATE(2026,8,1),
    _xlpm.m, DATEDIF(_xlpm.debut, _xlpm.d, "m"),
    _xlpm.col, 1 + _xlpm.m*3,
    _xlpm.dates, INDEX('Calendrier 2026-2027'!$C$13:$BC$43,,_xlpm.col),
    _xlpm.titres, INDEX('Calendrier 2026-2027'!$D$13:$BD$43,,_xlpm.col),
    _xlpm.r, _xlfn.XLOOKUP(_xlpm.d, _xlpm.dates, _xlpm.titres),
    IF(_xlpm.r=0,"",_xlpm.r)
)</f>
        <v>#NAME?</v>
      </c>
      <c r="E379" t="e" vm="2">
        <f t="shared" ca="1" si="22"/>
        <v>#NAME?</v>
      </c>
      <c r="F379" t="str">
        <f>_xlfn.XLOOKUP('Fiche formation'!$C$8,SitesFormations[Site de formation principal],SitesFormations[Mail pour assiduité],"")</f>
        <v>cfa-ensuplr-um-fds@umontpellier.fr</v>
      </c>
      <c r="G379" t="s">
        <v>2019</v>
      </c>
      <c r="H379" t="e" vm="2">
        <f ca="1">_xlfn.TEXTJOIN(" ",TRUE,
'Fiche formation'!$C$18,
_xlfn.SWITCH('Fiche formation'!$C$18,"DNO","2A","DE AUDIO","3A",
_xlfn.SWITCH('Fiche formation'!$C$15,"DEUST","2A","DSCG","2A","MASTER","2A","BUT","3A","DCG","3A","LG","3A","LP","3A","INGE","3A",""))
)</f>
        <v>#NAME?</v>
      </c>
    </row>
    <row r="380" spans="1:8" x14ac:dyDescent="0.2">
      <c r="A380" s="1">
        <f t="shared" si="23"/>
        <v>46424</v>
      </c>
      <c r="B380" t="e" vm="2">
        <f t="shared" ca="1" si="20"/>
        <v>#NAME?</v>
      </c>
      <c r="C380" t="e" vm="2">
        <f t="shared" ca="1" si="21"/>
        <v>#NAME?</v>
      </c>
      <c r="D380" s="12" t="e" cm="1" vm="1">
        <f t="array" aca="1" ref="D380" ca="1">_xlfn.LET(
    _xlpm.d, A380,
    _xlpm.debut, DATE(2026,8,1),
    _xlpm.m, DATEDIF(_xlpm.debut, _xlpm.d, "m"),
    _xlpm.col, 1 + _xlpm.m*3,
    _xlpm.dates, INDEX('Calendrier 2026-2027'!$C$13:$BC$43,,_xlpm.col),
    _xlpm.titres, INDEX('Calendrier 2026-2027'!$D$13:$BD$43,,_xlpm.col),
    _xlpm.r, _xlfn.XLOOKUP(_xlpm.d, _xlpm.dates, _xlpm.titres),
    IF(_xlpm.r=0,"",_xlpm.r)
)</f>
        <v>#NAME?</v>
      </c>
      <c r="E380" t="e" vm="2">
        <f t="shared" ca="1" si="22"/>
        <v>#NAME?</v>
      </c>
      <c r="F380" t="str">
        <f>_xlfn.XLOOKUP('Fiche formation'!$C$8,SitesFormations[Site de formation principal],SitesFormations[Mail pour assiduité],"")</f>
        <v>cfa-ensuplr-um-fds@umontpellier.fr</v>
      </c>
      <c r="G380" t="s">
        <v>2019</v>
      </c>
      <c r="H380" t="e" vm="2">
        <f ca="1">_xlfn.TEXTJOIN(" ",TRUE,
'Fiche formation'!$C$18,
_xlfn.SWITCH('Fiche formation'!$C$18,"DNO","2A","DE AUDIO","3A",
_xlfn.SWITCH('Fiche formation'!$C$15,"DEUST","2A","DSCG","2A","MASTER","2A","BUT","3A","DCG","3A","LG","3A","LP","3A","INGE","3A",""))
)</f>
        <v>#NAME?</v>
      </c>
    </row>
    <row r="381" spans="1:8" x14ac:dyDescent="0.2">
      <c r="A381" s="1">
        <f t="shared" si="23"/>
        <v>46424</v>
      </c>
      <c r="B381" t="e" vm="2">
        <f t="shared" ca="1" si="20"/>
        <v>#NAME?</v>
      </c>
      <c r="C381" t="e" vm="2">
        <f t="shared" ca="1" si="21"/>
        <v>#NAME?</v>
      </c>
      <c r="D381" s="12" t="e" cm="1" vm="1">
        <f t="array" aca="1" ref="D381" ca="1">_xlfn.LET(
    _xlpm.d, A381,
    _xlpm.debut, DATE(2026,8,1),
    _xlpm.m, DATEDIF(_xlpm.debut, _xlpm.d, "m"),
    _xlpm.col, 1 + _xlpm.m*3,
    _xlpm.dates, INDEX('Calendrier 2026-2027'!$C$13:$BC$43,,_xlpm.col),
    _xlpm.titres, INDEX('Calendrier 2026-2027'!$D$13:$BD$43,,_xlpm.col),
    _xlpm.r, _xlfn.XLOOKUP(_xlpm.d, _xlpm.dates, _xlpm.titres),
    IF(_xlpm.r=0,"",_xlpm.r)
)</f>
        <v>#NAME?</v>
      </c>
      <c r="E381" t="e" vm="2">
        <f t="shared" ca="1" si="22"/>
        <v>#NAME?</v>
      </c>
      <c r="F381" t="str">
        <f>_xlfn.XLOOKUP('Fiche formation'!$C$8,SitesFormations[Site de formation principal],SitesFormations[Mail pour assiduité],"")</f>
        <v>cfa-ensuplr-um-fds@umontpellier.fr</v>
      </c>
      <c r="G381" t="s">
        <v>2019</v>
      </c>
      <c r="H381" t="e" vm="2">
        <f ca="1">_xlfn.TEXTJOIN(" ",TRUE,
'Fiche formation'!$C$18,
_xlfn.SWITCH('Fiche formation'!$C$18,"DNO","2A","DE AUDIO","3A",
_xlfn.SWITCH('Fiche formation'!$C$15,"DEUST","2A","DSCG","2A","MASTER","2A","BUT","3A","DCG","3A","LG","3A","LP","3A","INGE","3A",""))
)</f>
        <v>#NAME?</v>
      </c>
    </row>
    <row r="382" spans="1:8" x14ac:dyDescent="0.2">
      <c r="A382" s="1">
        <f t="shared" si="23"/>
        <v>46425</v>
      </c>
      <c r="B382" t="e" vm="2">
        <f t="shared" ca="1" si="20"/>
        <v>#NAME?</v>
      </c>
      <c r="C382" t="e" vm="2">
        <f t="shared" ca="1" si="21"/>
        <v>#NAME?</v>
      </c>
      <c r="D382" s="12" t="e" cm="1" vm="1">
        <f t="array" aca="1" ref="D382" ca="1">_xlfn.LET(
    _xlpm.d, A382,
    _xlpm.debut, DATE(2026,8,1),
    _xlpm.m, DATEDIF(_xlpm.debut, _xlpm.d, "m"),
    _xlpm.col, 1 + _xlpm.m*3,
    _xlpm.dates, INDEX('Calendrier 2026-2027'!$C$13:$BC$43,,_xlpm.col),
    _xlpm.titres, INDEX('Calendrier 2026-2027'!$D$13:$BD$43,,_xlpm.col),
    _xlpm.r, _xlfn.XLOOKUP(_xlpm.d, _xlpm.dates, _xlpm.titres),
    IF(_xlpm.r=0,"",_xlpm.r)
)</f>
        <v>#NAME?</v>
      </c>
      <c r="E382" t="e" vm="2">
        <f t="shared" ca="1" si="22"/>
        <v>#NAME?</v>
      </c>
      <c r="F382" t="str">
        <f>_xlfn.XLOOKUP('Fiche formation'!$C$8,SitesFormations[Site de formation principal],SitesFormations[Mail pour assiduité],"")</f>
        <v>cfa-ensuplr-um-fds@umontpellier.fr</v>
      </c>
      <c r="G382" t="s">
        <v>2019</v>
      </c>
      <c r="H382" t="e" vm="2">
        <f ca="1">_xlfn.TEXTJOIN(" ",TRUE,
'Fiche formation'!$C$18,
_xlfn.SWITCH('Fiche formation'!$C$18,"DNO","2A","DE AUDIO","3A",
_xlfn.SWITCH('Fiche formation'!$C$15,"DEUST","2A","DSCG","2A","MASTER","2A","BUT","3A","DCG","3A","LG","3A","LP","3A","INGE","3A",""))
)</f>
        <v>#NAME?</v>
      </c>
    </row>
    <row r="383" spans="1:8" x14ac:dyDescent="0.2">
      <c r="A383" s="1">
        <f t="shared" si="23"/>
        <v>46425</v>
      </c>
      <c r="B383" t="e" vm="2">
        <f t="shared" ca="1" si="20"/>
        <v>#NAME?</v>
      </c>
      <c r="C383" t="e" vm="2">
        <f t="shared" ca="1" si="21"/>
        <v>#NAME?</v>
      </c>
      <c r="D383" s="12" t="e" cm="1" vm="1">
        <f t="array" aca="1" ref="D383" ca="1">_xlfn.LET(
    _xlpm.d, A383,
    _xlpm.debut, DATE(2026,8,1),
    _xlpm.m, DATEDIF(_xlpm.debut, _xlpm.d, "m"),
    _xlpm.col, 1 + _xlpm.m*3,
    _xlpm.dates, INDEX('Calendrier 2026-2027'!$C$13:$BC$43,,_xlpm.col),
    _xlpm.titres, INDEX('Calendrier 2026-2027'!$D$13:$BD$43,,_xlpm.col),
    _xlpm.r, _xlfn.XLOOKUP(_xlpm.d, _xlpm.dates, _xlpm.titres),
    IF(_xlpm.r=0,"",_xlpm.r)
)</f>
        <v>#NAME?</v>
      </c>
      <c r="E383" t="e" vm="2">
        <f t="shared" ca="1" si="22"/>
        <v>#NAME?</v>
      </c>
      <c r="F383" t="str">
        <f>_xlfn.XLOOKUP('Fiche formation'!$C$8,SitesFormations[Site de formation principal],SitesFormations[Mail pour assiduité],"")</f>
        <v>cfa-ensuplr-um-fds@umontpellier.fr</v>
      </c>
      <c r="G383" t="s">
        <v>2019</v>
      </c>
      <c r="H383" t="e" vm="2">
        <f ca="1">_xlfn.TEXTJOIN(" ",TRUE,
'Fiche formation'!$C$18,
_xlfn.SWITCH('Fiche formation'!$C$18,"DNO","2A","DE AUDIO","3A",
_xlfn.SWITCH('Fiche formation'!$C$15,"DEUST","2A","DSCG","2A","MASTER","2A","BUT","3A","DCG","3A","LG","3A","LP","3A","INGE","3A",""))
)</f>
        <v>#NAME?</v>
      </c>
    </row>
    <row r="384" spans="1:8" x14ac:dyDescent="0.2">
      <c r="A384" s="1">
        <f t="shared" si="23"/>
        <v>46426</v>
      </c>
      <c r="B384" t="e" vm="2">
        <f t="shared" ca="1" si="20"/>
        <v>#NAME?</v>
      </c>
      <c r="C384" t="e" vm="2">
        <f t="shared" ca="1" si="21"/>
        <v>#NAME?</v>
      </c>
      <c r="D384" s="12" t="e" cm="1" vm="1">
        <f t="array" aca="1" ref="D384" ca="1">_xlfn.LET(
    _xlpm.d, A384,
    _xlpm.debut, DATE(2026,8,1),
    _xlpm.m, DATEDIF(_xlpm.debut, _xlpm.d, "m"),
    _xlpm.col, 1 + _xlpm.m*3,
    _xlpm.dates, INDEX('Calendrier 2026-2027'!$C$13:$BC$43,,_xlpm.col),
    _xlpm.titres, INDEX('Calendrier 2026-2027'!$D$13:$BD$43,,_xlpm.col),
    _xlpm.r, _xlfn.XLOOKUP(_xlpm.d, _xlpm.dates, _xlpm.titres),
    IF(_xlpm.r=0,"",_xlpm.r)
)</f>
        <v>#NAME?</v>
      </c>
      <c r="E384" t="e" vm="2">
        <f t="shared" ca="1" si="22"/>
        <v>#NAME?</v>
      </c>
      <c r="F384" t="str">
        <f>_xlfn.XLOOKUP('Fiche formation'!$C$8,SitesFormations[Site de formation principal],SitesFormations[Mail pour assiduité],"")</f>
        <v>cfa-ensuplr-um-fds@umontpellier.fr</v>
      </c>
      <c r="G384" t="s">
        <v>2019</v>
      </c>
      <c r="H384" t="e" vm="2">
        <f ca="1">_xlfn.TEXTJOIN(" ",TRUE,
'Fiche formation'!$C$18,
_xlfn.SWITCH('Fiche formation'!$C$18,"DNO","2A","DE AUDIO","3A",
_xlfn.SWITCH('Fiche formation'!$C$15,"DEUST","2A","DSCG","2A","MASTER","2A","BUT","3A","DCG","3A","LG","3A","LP","3A","INGE","3A",""))
)</f>
        <v>#NAME?</v>
      </c>
    </row>
    <row r="385" spans="1:8" x14ac:dyDescent="0.2">
      <c r="A385" s="1">
        <f t="shared" si="23"/>
        <v>46426</v>
      </c>
      <c r="B385" t="e" vm="2">
        <f t="shared" ca="1" si="20"/>
        <v>#NAME?</v>
      </c>
      <c r="C385" t="e" vm="2">
        <f t="shared" ca="1" si="21"/>
        <v>#NAME?</v>
      </c>
      <c r="D385" s="12" t="e" cm="1" vm="1">
        <f t="array" aca="1" ref="D385" ca="1">_xlfn.LET(
    _xlpm.d, A385,
    _xlpm.debut, DATE(2026,8,1),
    _xlpm.m, DATEDIF(_xlpm.debut, _xlpm.d, "m"),
    _xlpm.col, 1 + _xlpm.m*3,
    _xlpm.dates, INDEX('Calendrier 2026-2027'!$C$13:$BC$43,,_xlpm.col),
    _xlpm.titres, INDEX('Calendrier 2026-2027'!$D$13:$BD$43,,_xlpm.col),
    _xlpm.r, _xlfn.XLOOKUP(_xlpm.d, _xlpm.dates, _xlpm.titres),
    IF(_xlpm.r=0,"",_xlpm.r)
)</f>
        <v>#NAME?</v>
      </c>
      <c r="E385" t="e" vm="2">
        <f t="shared" ca="1" si="22"/>
        <v>#NAME?</v>
      </c>
      <c r="F385" t="str">
        <f>_xlfn.XLOOKUP('Fiche formation'!$C$8,SitesFormations[Site de formation principal],SitesFormations[Mail pour assiduité],"")</f>
        <v>cfa-ensuplr-um-fds@umontpellier.fr</v>
      </c>
      <c r="G385" t="s">
        <v>2019</v>
      </c>
      <c r="H385" t="e" vm="2">
        <f ca="1">_xlfn.TEXTJOIN(" ",TRUE,
'Fiche formation'!$C$18,
_xlfn.SWITCH('Fiche formation'!$C$18,"DNO","2A","DE AUDIO","3A",
_xlfn.SWITCH('Fiche formation'!$C$15,"DEUST","2A","DSCG","2A","MASTER","2A","BUT","3A","DCG","3A","LG","3A","LP","3A","INGE","3A",""))
)</f>
        <v>#NAME?</v>
      </c>
    </row>
    <row r="386" spans="1:8" x14ac:dyDescent="0.2">
      <c r="A386" s="1">
        <f t="shared" si="23"/>
        <v>46427</v>
      </c>
      <c r="B386" t="e" vm="2">
        <f t="shared" ca="1" si="20"/>
        <v>#NAME?</v>
      </c>
      <c r="C386" t="e" vm="2">
        <f t="shared" ca="1" si="21"/>
        <v>#NAME?</v>
      </c>
      <c r="D386" s="12" t="e" cm="1" vm="1">
        <f t="array" aca="1" ref="D386" ca="1">_xlfn.LET(
    _xlpm.d, A386,
    _xlpm.debut, DATE(2026,8,1),
    _xlpm.m, DATEDIF(_xlpm.debut, _xlpm.d, "m"),
    _xlpm.col, 1 + _xlpm.m*3,
    _xlpm.dates, INDEX('Calendrier 2026-2027'!$C$13:$BC$43,,_xlpm.col),
    _xlpm.titres, INDEX('Calendrier 2026-2027'!$D$13:$BD$43,,_xlpm.col),
    _xlpm.r, _xlfn.XLOOKUP(_xlpm.d, _xlpm.dates, _xlpm.titres),
    IF(_xlpm.r=0,"",_xlpm.r)
)</f>
        <v>#NAME?</v>
      </c>
      <c r="E386" t="e" vm="2">
        <f t="shared" ca="1" si="22"/>
        <v>#NAME?</v>
      </c>
      <c r="F386" t="str">
        <f>_xlfn.XLOOKUP('Fiche formation'!$C$8,SitesFormations[Site de formation principal],SitesFormations[Mail pour assiduité],"")</f>
        <v>cfa-ensuplr-um-fds@umontpellier.fr</v>
      </c>
      <c r="G386" t="s">
        <v>2019</v>
      </c>
      <c r="H386" t="e" vm="2">
        <f ca="1">_xlfn.TEXTJOIN(" ",TRUE,
'Fiche formation'!$C$18,
_xlfn.SWITCH('Fiche formation'!$C$18,"DNO","2A","DE AUDIO","3A",
_xlfn.SWITCH('Fiche formation'!$C$15,"DEUST","2A","DSCG","2A","MASTER","2A","BUT","3A","DCG","3A","LG","3A","LP","3A","INGE","3A",""))
)</f>
        <v>#NAME?</v>
      </c>
    </row>
    <row r="387" spans="1:8" x14ac:dyDescent="0.2">
      <c r="A387" s="1">
        <f t="shared" si="23"/>
        <v>46427</v>
      </c>
      <c r="B387" t="e" vm="2">
        <f t="shared" ref="B387:B450" ca="1" si="24">IF(D387="","",IF($A387=$A386,"14:00","08:00"))</f>
        <v>#NAME?</v>
      </c>
      <c r="C387" t="e" vm="2">
        <f t="shared" ref="C387:C450" ca="1" si="25">IF(D387="","",IF($A387=$A386,"17:00","12:00"))</f>
        <v>#NAME?</v>
      </c>
      <c r="D387" s="12" t="e" cm="1" vm="1">
        <f t="array" aca="1" ref="D387" ca="1">_xlfn.LET(
    _xlpm.d, A387,
    _xlpm.debut, DATE(2026,8,1),
    _xlpm.m, DATEDIF(_xlpm.debut, _xlpm.d, "m"),
    _xlpm.col, 1 + _xlpm.m*3,
    _xlpm.dates, INDEX('Calendrier 2026-2027'!$C$13:$BC$43,,_xlpm.col),
    _xlpm.titres, INDEX('Calendrier 2026-2027'!$D$13:$BD$43,,_xlpm.col),
    _xlpm.r, _xlfn.XLOOKUP(_xlpm.d, _xlpm.dates, _xlpm.titres),
    IF(_xlpm.r=0,"",_xlpm.r)
)</f>
        <v>#NAME?</v>
      </c>
      <c r="E387" t="e" vm="2">
        <f t="shared" ref="E387:E450" ca="1" si="26">IF(D387="","",IF(OR(D387="Entreprise",D387="Révisions (Etp)"),0,1))</f>
        <v>#NAME?</v>
      </c>
      <c r="F387" t="str">
        <f>_xlfn.XLOOKUP('Fiche formation'!$C$8,SitesFormations[Site de formation principal],SitesFormations[Mail pour assiduité],"")</f>
        <v>cfa-ensuplr-um-fds@umontpellier.fr</v>
      </c>
      <c r="G387" t="s">
        <v>2019</v>
      </c>
      <c r="H387" t="e" vm="2">
        <f ca="1">_xlfn.TEXTJOIN(" ",TRUE,
'Fiche formation'!$C$18,
_xlfn.SWITCH('Fiche formation'!$C$18,"DNO","2A","DE AUDIO","3A",
_xlfn.SWITCH('Fiche formation'!$C$15,"DEUST","2A","DSCG","2A","MASTER","2A","BUT","3A","DCG","3A","LG","3A","LP","3A","INGE","3A",""))
)</f>
        <v>#NAME?</v>
      </c>
    </row>
    <row r="388" spans="1:8" x14ac:dyDescent="0.2">
      <c r="A388" s="1">
        <f t="shared" ref="A388:A451" si="27">IF(A387=A386,A387+1,A387)</f>
        <v>46428</v>
      </c>
      <c r="B388" t="e" vm="2">
        <f t="shared" ca="1" si="24"/>
        <v>#NAME?</v>
      </c>
      <c r="C388" t="e" vm="2">
        <f t="shared" ca="1" si="25"/>
        <v>#NAME?</v>
      </c>
      <c r="D388" s="12" t="e" cm="1" vm="1">
        <f t="array" aca="1" ref="D388" ca="1">_xlfn.LET(
    _xlpm.d, A388,
    _xlpm.debut, DATE(2026,8,1),
    _xlpm.m, DATEDIF(_xlpm.debut, _xlpm.d, "m"),
    _xlpm.col, 1 + _xlpm.m*3,
    _xlpm.dates, INDEX('Calendrier 2026-2027'!$C$13:$BC$43,,_xlpm.col),
    _xlpm.titres, INDEX('Calendrier 2026-2027'!$D$13:$BD$43,,_xlpm.col),
    _xlpm.r, _xlfn.XLOOKUP(_xlpm.d, _xlpm.dates, _xlpm.titres),
    IF(_xlpm.r=0,"",_xlpm.r)
)</f>
        <v>#NAME?</v>
      </c>
      <c r="E388" t="e" vm="2">
        <f t="shared" ca="1" si="26"/>
        <v>#NAME?</v>
      </c>
      <c r="F388" t="str">
        <f>_xlfn.XLOOKUP('Fiche formation'!$C$8,SitesFormations[Site de formation principal],SitesFormations[Mail pour assiduité],"")</f>
        <v>cfa-ensuplr-um-fds@umontpellier.fr</v>
      </c>
      <c r="G388" t="s">
        <v>2019</v>
      </c>
      <c r="H388" t="e" vm="2">
        <f ca="1">_xlfn.TEXTJOIN(" ",TRUE,
'Fiche formation'!$C$18,
_xlfn.SWITCH('Fiche formation'!$C$18,"DNO","2A","DE AUDIO","3A",
_xlfn.SWITCH('Fiche formation'!$C$15,"DEUST","2A","DSCG","2A","MASTER","2A","BUT","3A","DCG","3A","LG","3A","LP","3A","INGE","3A",""))
)</f>
        <v>#NAME?</v>
      </c>
    </row>
    <row r="389" spans="1:8" x14ac:dyDescent="0.2">
      <c r="A389" s="1">
        <f t="shared" si="27"/>
        <v>46428</v>
      </c>
      <c r="B389" t="e" vm="2">
        <f t="shared" ca="1" si="24"/>
        <v>#NAME?</v>
      </c>
      <c r="C389" t="e" vm="2">
        <f t="shared" ca="1" si="25"/>
        <v>#NAME?</v>
      </c>
      <c r="D389" s="12" t="e" cm="1" vm="1">
        <f t="array" aca="1" ref="D389" ca="1">_xlfn.LET(
    _xlpm.d, A389,
    _xlpm.debut, DATE(2026,8,1),
    _xlpm.m, DATEDIF(_xlpm.debut, _xlpm.d, "m"),
    _xlpm.col, 1 + _xlpm.m*3,
    _xlpm.dates, INDEX('Calendrier 2026-2027'!$C$13:$BC$43,,_xlpm.col),
    _xlpm.titres, INDEX('Calendrier 2026-2027'!$D$13:$BD$43,,_xlpm.col),
    _xlpm.r, _xlfn.XLOOKUP(_xlpm.d, _xlpm.dates, _xlpm.titres),
    IF(_xlpm.r=0,"",_xlpm.r)
)</f>
        <v>#NAME?</v>
      </c>
      <c r="E389" t="e" vm="2">
        <f t="shared" ca="1" si="26"/>
        <v>#NAME?</v>
      </c>
      <c r="F389" t="str">
        <f>_xlfn.XLOOKUP('Fiche formation'!$C$8,SitesFormations[Site de formation principal],SitesFormations[Mail pour assiduité],"")</f>
        <v>cfa-ensuplr-um-fds@umontpellier.fr</v>
      </c>
      <c r="G389" t="s">
        <v>2019</v>
      </c>
      <c r="H389" t="e" vm="2">
        <f ca="1">_xlfn.TEXTJOIN(" ",TRUE,
'Fiche formation'!$C$18,
_xlfn.SWITCH('Fiche formation'!$C$18,"DNO","2A","DE AUDIO","3A",
_xlfn.SWITCH('Fiche formation'!$C$15,"DEUST","2A","DSCG","2A","MASTER","2A","BUT","3A","DCG","3A","LG","3A","LP","3A","INGE","3A",""))
)</f>
        <v>#NAME?</v>
      </c>
    </row>
    <row r="390" spans="1:8" x14ac:dyDescent="0.2">
      <c r="A390" s="1">
        <f t="shared" si="27"/>
        <v>46429</v>
      </c>
      <c r="B390" t="e" vm="2">
        <f t="shared" ca="1" si="24"/>
        <v>#NAME?</v>
      </c>
      <c r="C390" t="e" vm="2">
        <f t="shared" ca="1" si="25"/>
        <v>#NAME?</v>
      </c>
      <c r="D390" s="12" t="e" cm="1" vm="1">
        <f t="array" aca="1" ref="D390" ca="1">_xlfn.LET(
    _xlpm.d, A390,
    _xlpm.debut, DATE(2026,8,1),
    _xlpm.m, DATEDIF(_xlpm.debut, _xlpm.d, "m"),
    _xlpm.col, 1 + _xlpm.m*3,
    _xlpm.dates, INDEX('Calendrier 2026-2027'!$C$13:$BC$43,,_xlpm.col),
    _xlpm.titres, INDEX('Calendrier 2026-2027'!$D$13:$BD$43,,_xlpm.col),
    _xlpm.r, _xlfn.XLOOKUP(_xlpm.d, _xlpm.dates, _xlpm.titres),
    IF(_xlpm.r=0,"",_xlpm.r)
)</f>
        <v>#NAME?</v>
      </c>
      <c r="E390" t="e" vm="2">
        <f t="shared" ca="1" si="26"/>
        <v>#NAME?</v>
      </c>
      <c r="F390" t="str">
        <f>_xlfn.XLOOKUP('Fiche formation'!$C$8,SitesFormations[Site de formation principal],SitesFormations[Mail pour assiduité],"")</f>
        <v>cfa-ensuplr-um-fds@umontpellier.fr</v>
      </c>
      <c r="G390" t="s">
        <v>2019</v>
      </c>
      <c r="H390" t="e" vm="2">
        <f ca="1">_xlfn.TEXTJOIN(" ",TRUE,
'Fiche formation'!$C$18,
_xlfn.SWITCH('Fiche formation'!$C$18,"DNO","2A","DE AUDIO","3A",
_xlfn.SWITCH('Fiche formation'!$C$15,"DEUST","2A","DSCG","2A","MASTER","2A","BUT","3A","DCG","3A","LG","3A","LP","3A","INGE","3A",""))
)</f>
        <v>#NAME?</v>
      </c>
    </row>
    <row r="391" spans="1:8" x14ac:dyDescent="0.2">
      <c r="A391" s="1">
        <f t="shared" si="27"/>
        <v>46429</v>
      </c>
      <c r="B391" t="e" vm="2">
        <f t="shared" ca="1" si="24"/>
        <v>#NAME?</v>
      </c>
      <c r="C391" t="e" vm="2">
        <f t="shared" ca="1" si="25"/>
        <v>#NAME?</v>
      </c>
      <c r="D391" s="12" t="e" cm="1" vm="1">
        <f t="array" aca="1" ref="D391" ca="1">_xlfn.LET(
    _xlpm.d, A391,
    _xlpm.debut, DATE(2026,8,1),
    _xlpm.m, DATEDIF(_xlpm.debut, _xlpm.d, "m"),
    _xlpm.col, 1 + _xlpm.m*3,
    _xlpm.dates, INDEX('Calendrier 2026-2027'!$C$13:$BC$43,,_xlpm.col),
    _xlpm.titres, INDEX('Calendrier 2026-2027'!$D$13:$BD$43,,_xlpm.col),
    _xlpm.r, _xlfn.XLOOKUP(_xlpm.d, _xlpm.dates, _xlpm.titres),
    IF(_xlpm.r=0,"",_xlpm.r)
)</f>
        <v>#NAME?</v>
      </c>
      <c r="E391" t="e" vm="2">
        <f t="shared" ca="1" si="26"/>
        <v>#NAME?</v>
      </c>
      <c r="F391" t="str">
        <f>_xlfn.XLOOKUP('Fiche formation'!$C$8,SitesFormations[Site de formation principal],SitesFormations[Mail pour assiduité],"")</f>
        <v>cfa-ensuplr-um-fds@umontpellier.fr</v>
      </c>
      <c r="G391" t="s">
        <v>2019</v>
      </c>
      <c r="H391" t="e" vm="2">
        <f ca="1">_xlfn.TEXTJOIN(" ",TRUE,
'Fiche formation'!$C$18,
_xlfn.SWITCH('Fiche formation'!$C$18,"DNO","2A","DE AUDIO","3A",
_xlfn.SWITCH('Fiche formation'!$C$15,"DEUST","2A","DSCG","2A","MASTER","2A","BUT","3A","DCG","3A","LG","3A","LP","3A","INGE","3A",""))
)</f>
        <v>#NAME?</v>
      </c>
    </row>
    <row r="392" spans="1:8" x14ac:dyDescent="0.2">
      <c r="A392" s="1">
        <f t="shared" si="27"/>
        <v>46430</v>
      </c>
      <c r="B392" t="e" vm="2">
        <f t="shared" ca="1" si="24"/>
        <v>#NAME?</v>
      </c>
      <c r="C392" t="e" vm="2">
        <f t="shared" ca="1" si="25"/>
        <v>#NAME?</v>
      </c>
      <c r="D392" s="12" t="e" cm="1" vm="1">
        <f t="array" aca="1" ref="D392" ca="1">_xlfn.LET(
    _xlpm.d, A392,
    _xlpm.debut, DATE(2026,8,1),
    _xlpm.m, DATEDIF(_xlpm.debut, _xlpm.d, "m"),
    _xlpm.col, 1 + _xlpm.m*3,
    _xlpm.dates, INDEX('Calendrier 2026-2027'!$C$13:$BC$43,,_xlpm.col),
    _xlpm.titres, INDEX('Calendrier 2026-2027'!$D$13:$BD$43,,_xlpm.col),
    _xlpm.r, _xlfn.XLOOKUP(_xlpm.d, _xlpm.dates, _xlpm.titres),
    IF(_xlpm.r=0,"",_xlpm.r)
)</f>
        <v>#NAME?</v>
      </c>
      <c r="E392" t="e" vm="2">
        <f t="shared" ca="1" si="26"/>
        <v>#NAME?</v>
      </c>
      <c r="F392" t="str">
        <f>_xlfn.XLOOKUP('Fiche formation'!$C$8,SitesFormations[Site de formation principal],SitesFormations[Mail pour assiduité],"")</f>
        <v>cfa-ensuplr-um-fds@umontpellier.fr</v>
      </c>
      <c r="G392" t="s">
        <v>2019</v>
      </c>
      <c r="H392" t="e" vm="2">
        <f ca="1">_xlfn.TEXTJOIN(" ",TRUE,
'Fiche formation'!$C$18,
_xlfn.SWITCH('Fiche formation'!$C$18,"DNO","2A","DE AUDIO","3A",
_xlfn.SWITCH('Fiche formation'!$C$15,"DEUST","2A","DSCG","2A","MASTER","2A","BUT","3A","DCG","3A","LG","3A","LP","3A","INGE","3A",""))
)</f>
        <v>#NAME?</v>
      </c>
    </row>
    <row r="393" spans="1:8" x14ac:dyDescent="0.2">
      <c r="A393" s="1">
        <f t="shared" si="27"/>
        <v>46430</v>
      </c>
      <c r="B393" t="e" vm="2">
        <f t="shared" ca="1" si="24"/>
        <v>#NAME?</v>
      </c>
      <c r="C393" t="e" vm="2">
        <f t="shared" ca="1" si="25"/>
        <v>#NAME?</v>
      </c>
      <c r="D393" s="12" t="e" cm="1" vm="1">
        <f t="array" aca="1" ref="D393" ca="1">_xlfn.LET(
    _xlpm.d, A393,
    _xlpm.debut, DATE(2026,8,1),
    _xlpm.m, DATEDIF(_xlpm.debut, _xlpm.d, "m"),
    _xlpm.col, 1 + _xlpm.m*3,
    _xlpm.dates, INDEX('Calendrier 2026-2027'!$C$13:$BC$43,,_xlpm.col),
    _xlpm.titres, INDEX('Calendrier 2026-2027'!$D$13:$BD$43,,_xlpm.col),
    _xlpm.r, _xlfn.XLOOKUP(_xlpm.d, _xlpm.dates, _xlpm.titres),
    IF(_xlpm.r=0,"",_xlpm.r)
)</f>
        <v>#NAME?</v>
      </c>
      <c r="E393" t="e" vm="2">
        <f t="shared" ca="1" si="26"/>
        <v>#NAME?</v>
      </c>
      <c r="F393" t="str">
        <f>_xlfn.XLOOKUP('Fiche formation'!$C$8,SitesFormations[Site de formation principal],SitesFormations[Mail pour assiduité],"")</f>
        <v>cfa-ensuplr-um-fds@umontpellier.fr</v>
      </c>
      <c r="G393" t="s">
        <v>2019</v>
      </c>
      <c r="H393" t="e" vm="2">
        <f ca="1">_xlfn.TEXTJOIN(" ",TRUE,
'Fiche formation'!$C$18,
_xlfn.SWITCH('Fiche formation'!$C$18,"DNO","2A","DE AUDIO","3A",
_xlfn.SWITCH('Fiche formation'!$C$15,"DEUST","2A","DSCG","2A","MASTER","2A","BUT","3A","DCG","3A","LG","3A","LP","3A","INGE","3A",""))
)</f>
        <v>#NAME?</v>
      </c>
    </row>
    <row r="394" spans="1:8" x14ac:dyDescent="0.2">
      <c r="A394" s="1">
        <f t="shared" si="27"/>
        <v>46431</v>
      </c>
      <c r="B394" t="e" vm="2">
        <f t="shared" ca="1" si="24"/>
        <v>#NAME?</v>
      </c>
      <c r="C394" t="e" vm="2">
        <f t="shared" ca="1" si="25"/>
        <v>#NAME?</v>
      </c>
      <c r="D394" s="12" t="e" cm="1" vm="1">
        <f t="array" aca="1" ref="D394" ca="1">_xlfn.LET(
    _xlpm.d, A394,
    _xlpm.debut, DATE(2026,8,1),
    _xlpm.m, DATEDIF(_xlpm.debut, _xlpm.d, "m"),
    _xlpm.col, 1 + _xlpm.m*3,
    _xlpm.dates, INDEX('Calendrier 2026-2027'!$C$13:$BC$43,,_xlpm.col),
    _xlpm.titres, INDEX('Calendrier 2026-2027'!$D$13:$BD$43,,_xlpm.col),
    _xlpm.r, _xlfn.XLOOKUP(_xlpm.d, _xlpm.dates, _xlpm.titres),
    IF(_xlpm.r=0,"",_xlpm.r)
)</f>
        <v>#NAME?</v>
      </c>
      <c r="E394" t="e" vm="2">
        <f t="shared" ca="1" si="26"/>
        <v>#NAME?</v>
      </c>
      <c r="F394" t="str">
        <f>_xlfn.XLOOKUP('Fiche formation'!$C$8,SitesFormations[Site de formation principal],SitesFormations[Mail pour assiduité],"")</f>
        <v>cfa-ensuplr-um-fds@umontpellier.fr</v>
      </c>
      <c r="G394" t="s">
        <v>2019</v>
      </c>
      <c r="H394" t="e" vm="2">
        <f ca="1">_xlfn.TEXTJOIN(" ",TRUE,
'Fiche formation'!$C$18,
_xlfn.SWITCH('Fiche formation'!$C$18,"DNO","2A","DE AUDIO","3A",
_xlfn.SWITCH('Fiche formation'!$C$15,"DEUST","2A","DSCG","2A","MASTER","2A","BUT","3A","DCG","3A","LG","3A","LP","3A","INGE","3A",""))
)</f>
        <v>#NAME?</v>
      </c>
    </row>
    <row r="395" spans="1:8" x14ac:dyDescent="0.2">
      <c r="A395" s="1">
        <f t="shared" si="27"/>
        <v>46431</v>
      </c>
      <c r="B395" t="e" vm="2">
        <f t="shared" ca="1" si="24"/>
        <v>#NAME?</v>
      </c>
      <c r="C395" t="e" vm="2">
        <f t="shared" ca="1" si="25"/>
        <v>#NAME?</v>
      </c>
      <c r="D395" s="12" t="e" cm="1" vm="1">
        <f t="array" aca="1" ref="D395" ca="1">_xlfn.LET(
    _xlpm.d, A395,
    _xlpm.debut, DATE(2026,8,1),
    _xlpm.m, DATEDIF(_xlpm.debut, _xlpm.d, "m"),
    _xlpm.col, 1 + _xlpm.m*3,
    _xlpm.dates, INDEX('Calendrier 2026-2027'!$C$13:$BC$43,,_xlpm.col),
    _xlpm.titres, INDEX('Calendrier 2026-2027'!$D$13:$BD$43,,_xlpm.col),
    _xlpm.r, _xlfn.XLOOKUP(_xlpm.d, _xlpm.dates, _xlpm.titres),
    IF(_xlpm.r=0,"",_xlpm.r)
)</f>
        <v>#NAME?</v>
      </c>
      <c r="E395" t="e" vm="2">
        <f t="shared" ca="1" si="26"/>
        <v>#NAME?</v>
      </c>
      <c r="F395" t="str">
        <f>_xlfn.XLOOKUP('Fiche formation'!$C$8,SitesFormations[Site de formation principal],SitesFormations[Mail pour assiduité],"")</f>
        <v>cfa-ensuplr-um-fds@umontpellier.fr</v>
      </c>
      <c r="G395" t="s">
        <v>2019</v>
      </c>
      <c r="H395" t="e" vm="2">
        <f ca="1">_xlfn.TEXTJOIN(" ",TRUE,
'Fiche formation'!$C$18,
_xlfn.SWITCH('Fiche formation'!$C$18,"DNO","2A","DE AUDIO","3A",
_xlfn.SWITCH('Fiche formation'!$C$15,"DEUST","2A","DSCG","2A","MASTER","2A","BUT","3A","DCG","3A","LG","3A","LP","3A","INGE","3A",""))
)</f>
        <v>#NAME?</v>
      </c>
    </row>
    <row r="396" spans="1:8" x14ac:dyDescent="0.2">
      <c r="A396" s="1">
        <f t="shared" si="27"/>
        <v>46432</v>
      </c>
      <c r="B396" t="e" vm="2">
        <f t="shared" ca="1" si="24"/>
        <v>#NAME?</v>
      </c>
      <c r="C396" t="e" vm="2">
        <f t="shared" ca="1" si="25"/>
        <v>#NAME?</v>
      </c>
      <c r="D396" s="12" t="e" cm="1" vm="1">
        <f t="array" aca="1" ref="D396" ca="1">_xlfn.LET(
    _xlpm.d, A396,
    _xlpm.debut, DATE(2026,8,1),
    _xlpm.m, DATEDIF(_xlpm.debut, _xlpm.d, "m"),
    _xlpm.col, 1 + _xlpm.m*3,
    _xlpm.dates, INDEX('Calendrier 2026-2027'!$C$13:$BC$43,,_xlpm.col),
    _xlpm.titres, INDEX('Calendrier 2026-2027'!$D$13:$BD$43,,_xlpm.col),
    _xlpm.r, _xlfn.XLOOKUP(_xlpm.d, _xlpm.dates, _xlpm.titres),
    IF(_xlpm.r=0,"",_xlpm.r)
)</f>
        <v>#NAME?</v>
      </c>
      <c r="E396" t="e" vm="2">
        <f t="shared" ca="1" si="26"/>
        <v>#NAME?</v>
      </c>
      <c r="F396" t="str">
        <f>_xlfn.XLOOKUP('Fiche formation'!$C$8,SitesFormations[Site de formation principal],SitesFormations[Mail pour assiduité],"")</f>
        <v>cfa-ensuplr-um-fds@umontpellier.fr</v>
      </c>
      <c r="G396" t="s">
        <v>2019</v>
      </c>
      <c r="H396" t="e" vm="2">
        <f ca="1">_xlfn.TEXTJOIN(" ",TRUE,
'Fiche formation'!$C$18,
_xlfn.SWITCH('Fiche formation'!$C$18,"DNO","2A","DE AUDIO","3A",
_xlfn.SWITCH('Fiche formation'!$C$15,"DEUST","2A","DSCG","2A","MASTER","2A","BUT","3A","DCG","3A","LG","3A","LP","3A","INGE","3A",""))
)</f>
        <v>#NAME?</v>
      </c>
    </row>
    <row r="397" spans="1:8" x14ac:dyDescent="0.2">
      <c r="A397" s="1">
        <f t="shared" si="27"/>
        <v>46432</v>
      </c>
      <c r="B397" t="e" vm="2">
        <f t="shared" ca="1" si="24"/>
        <v>#NAME?</v>
      </c>
      <c r="C397" t="e" vm="2">
        <f t="shared" ca="1" si="25"/>
        <v>#NAME?</v>
      </c>
      <c r="D397" s="12" t="e" cm="1" vm="1">
        <f t="array" aca="1" ref="D397" ca="1">_xlfn.LET(
    _xlpm.d, A397,
    _xlpm.debut, DATE(2026,8,1),
    _xlpm.m, DATEDIF(_xlpm.debut, _xlpm.d, "m"),
    _xlpm.col, 1 + _xlpm.m*3,
    _xlpm.dates, INDEX('Calendrier 2026-2027'!$C$13:$BC$43,,_xlpm.col),
    _xlpm.titres, INDEX('Calendrier 2026-2027'!$D$13:$BD$43,,_xlpm.col),
    _xlpm.r, _xlfn.XLOOKUP(_xlpm.d, _xlpm.dates, _xlpm.titres),
    IF(_xlpm.r=0,"",_xlpm.r)
)</f>
        <v>#NAME?</v>
      </c>
      <c r="E397" t="e" vm="2">
        <f t="shared" ca="1" si="26"/>
        <v>#NAME?</v>
      </c>
      <c r="F397" t="str">
        <f>_xlfn.XLOOKUP('Fiche formation'!$C$8,SitesFormations[Site de formation principal],SitesFormations[Mail pour assiduité],"")</f>
        <v>cfa-ensuplr-um-fds@umontpellier.fr</v>
      </c>
      <c r="G397" t="s">
        <v>2019</v>
      </c>
      <c r="H397" t="e" vm="2">
        <f ca="1">_xlfn.TEXTJOIN(" ",TRUE,
'Fiche formation'!$C$18,
_xlfn.SWITCH('Fiche formation'!$C$18,"DNO","2A","DE AUDIO","3A",
_xlfn.SWITCH('Fiche formation'!$C$15,"DEUST","2A","DSCG","2A","MASTER","2A","BUT","3A","DCG","3A","LG","3A","LP","3A","INGE","3A",""))
)</f>
        <v>#NAME?</v>
      </c>
    </row>
    <row r="398" spans="1:8" x14ac:dyDescent="0.2">
      <c r="A398" s="1">
        <f t="shared" si="27"/>
        <v>46433</v>
      </c>
      <c r="B398" t="e" vm="2">
        <f t="shared" ca="1" si="24"/>
        <v>#NAME?</v>
      </c>
      <c r="C398" t="e" vm="2">
        <f t="shared" ca="1" si="25"/>
        <v>#NAME?</v>
      </c>
      <c r="D398" s="12" t="e" cm="1" vm="1">
        <f t="array" aca="1" ref="D398" ca="1">_xlfn.LET(
    _xlpm.d, A398,
    _xlpm.debut, DATE(2026,8,1),
    _xlpm.m, DATEDIF(_xlpm.debut, _xlpm.d, "m"),
    _xlpm.col, 1 + _xlpm.m*3,
    _xlpm.dates, INDEX('Calendrier 2026-2027'!$C$13:$BC$43,,_xlpm.col),
    _xlpm.titres, INDEX('Calendrier 2026-2027'!$D$13:$BD$43,,_xlpm.col),
    _xlpm.r, _xlfn.XLOOKUP(_xlpm.d, _xlpm.dates, _xlpm.titres),
    IF(_xlpm.r=0,"",_xlpm.r)
)</f>
        <v>#NAME?</v>
      </c>
      <c r="E398" t="e" vm="2">
        <f t="shared" ca="1" si="26"/>
        <v>#NAME?</v>
      </c>
      <c r="F398" t="str">
        <f>_xlfn.XLOOKUP('Fiche formation'!$C$8,SitesFormations[Site de formation principal],SitesFormations[Mail pour assiduité],"")</f>
        <v>cfa-ensuplr-um-fds@umontpellier.fr</v>
      </c>
      <c r="G398" t="s">
        <v>2019</v>
      </c>
      <c r="H398" t="e" vm="2">
        <f ca="1">_xlfn.TEXTJOIN(" ",TRUE,
'Fiche formation'!$C$18,
_xlfn.SWITCH('Fiche formation'!$C$18,"DNO","2A","DE AUDIO","3A",
_xlfn.SWITCH('Fiche formation'!$C$15,"DEUST","2A","DSCG","2A","MASTER","2A","BUT","3A","DCG","3A","LG","3A","LP","3A","INGE","3A",""))
)</f>
        <v>#NAME?</v>
      </c>
    </row>
    <row r="399" spans="1:8" x14ac:dyDescent="0.2">
      <c r="A399" s="1">
        <f t="shared" si="27"/>
        <v>46433</v>
      </c>
      <c r="B399" t="e" vm="2">
        <f t="shared" ca="1" si="24"/>
        <v>#NAME?</v>
      </c>
      <c r="C399" t="e" vm="2">
        <f t="shared" ca="1" si="25"/>
        <v>#NAME?</v>
      </c>
      <c r="D399" s="12" t="e" cm="1" vm="1">
        <f t="array" aca="1" ref="D399" ca="1">_xlfn.LET(
    _xlpm.d, A399,
    _xlpm.debut, DATE(2026,8,1),
    _xlpm.m, DATEDIF(_xlpm.debut, _xlpm.d, "m"),
    _xlpm.col, 1 + _xlpm.m*3,
    _xlpm.dates, INDEX('Calendrier 2026-2027'!$C$13:$BC$43,,_xlpm.col),
    _xlpm.titres, INDEX('Calendrier 2026-2027'!$D$13:$BD$43,,_xlpm.col),
    _xlpm.r, _xlfn.XLOOKUP(_xlpm.d, _xlpm.dates, _xlpm.titres),
    IF(_xlpm.r=0,"",_xlpm.r)
)</f>
        <v>#NAME?</v>
      </c>
      <c r="E399" t="e" vm="2">
        <f t="shared" ca="1" si="26"/>
        <v>#NAME?</v>
      </c>
      <c r="F399" t="str">
        <f>_xlfn.XLOOKUP('Fiche formation'!$C$8,SitesFormations[Site de formation principal],SitesFormations[Mail pour assiduité],"")</f>
        <v>cfa-ensuplr-um-fds@umontpellier.fr</v>
      </c>
      <c r="G399" t="s">
        <v>2019</v>
      </c>
      <c r="H399" t="e" vm="2">
        <f ca="1">_xlfn.TEXTJOIN(" ",TRUE,
'Fiche formation'!$C$18,
_xlfn.SWITCH('Fiche formation'!$C$18,"DNO","2A","DE AUDIO","3A",
_xlfn.SWITCH('Fiche formation'!$C$15,"DEUST","2A","DSCG","2A","MASTER","2A","BUT","3A","DCG","3A","LG","3A","LP","3A","INGE","3A",""))
)</f>
        <v>#NAME?</v>
      </c>
    </row>
    <row r="400" spans="1:8" x14ac:dyDescent="0.2">
      <c r="A400" s="1">
        <f t="shared" si="27"/>
        <v>46434</v>
      </c>
      <c r="B400" t="e" vm="2">
        <f t="shared" ca="1" si="24"/>
        <v>#NAME?</v>
      </c>
      <c r="C400" t="e" vm="2">
        <f t="shared" ca="1" si="25"/>
        <v>#NAME?</v>
      </c>
      <c r="D400" s="12" t="e" cm="1" vm="1">
        <f t="array" aca="1" ref="D400" ca="1">_xlfn.LET(
    _xlpm.d, A400,
    _xlpm.debut, DATE(2026,8,1),
    _xlpm.m, DATEDIF(_xlpm.debut, _xlpm.d, "m"),
    _xlpm.col, 1 + _xlpm.m*3,
    _xlpm.dates, INDEX('Calendrier 2026-2027'!$C$13:$BC$43,,_xlpm.col),
    _xlpm.titres, INDEX('Calendrier 2026-2027'!$D$13:$BD$43,,_xlpm.col),
    _xlpm.r, _xlfn.XLOOKUP(_xlpm.d, _xlpm.dates, _xlpm.titres),
    IF(_xlpm.r=0,"",_xlpm.r)
)</f>
        <v>#NAME?</v>
      </c>
      <c r="E400" t="e" vm="2">
        <f t="shared" ca="1" si="26"/>
        <v>#NAME?</v>
      </c>
      <c r="F400" t="str">
        <f>_xlfn.XLOOKUP('Fiche formation'!$C$8,SitesFormations[Site de formation principal],SitesFormations[Mail pour assiduité],"")</f>
        <v>cfa-ensuplr-um-fds@umontpellier.fr</v>
      </c>
      <c r="G400" t="s">
        <v>2019</v>
      </c>
      <c r="H400" t="e" vm="2">
        <f ca="1">_xlfn.TEXTJOIN(" ",TRUE,
'Fiche formation'!$C$18,
_xlfn.SWITCH('Fiche formation'!$C$18,"DNO","2A","DE AUDIO","3A",
_xlfn.SWITCH('Fiche formation'!$C$15,"DEUST","2A","DSCG","2A","MASTER","2A","BUT","3A","DCG","3A","LG","3A","LP","3A","INGE","3A",""))
)</f>
        <v>#NAME?</v>
      </c>
    </row>
    <row r="401" spans="1:8" x14ac:dyDescent="0.2">
      <c r="A401" s="1">
        <f t="shared" si="27"/>
        <v>46434</v>
      </c>
      <c r="B401" t="e" vm="2">
        <f t="shared" ca="1" si="24"/>
        <v>#NAME?</v>
      </c>
      <c r="C401" t="e" vm="2">
        <f t="shared" ca="1" si="25"/>
        <v>#NAME?</v>
      </c>
      <c r="D401" s="12" t="e" cm="1" vm="1">
        <f t="array" aca="1" ref="D401" ca="1">_xlfn.LET(
    _xlpm.d, A401,
    _xlpm.debut, DATE(2026,8,1),
    _xlpm.m, DATEDIF(_xlpm.debut, _xlpm.d, "m"),
    _xlpm.col, 1 + _xlpm.m*3,
    _xlpm.dates, INDEX('Calendrier 2026-2027'!$C$13:$BC$43,,_xlpm.col),
    _xlpm.titres, INDEX('Calendrier 2026-2027'!$D$13:$BD$43,,_xlpm.col),
    _xlpm.r, _xlfn.XLOOKUP(_xlpm.d, _xlpm.dates, _xlpm.titres),
    IF(_xlpm.r=0,"",_xlpm.r)
)</f>
        <v>#NAME?</v>
      </c>
      <c r="E401" t="e" vm="2">
        <f t="shared" ca="1" si="26"/>
        <v>#NAME?</v>
      </c>
      <c r="F401" t="str">
        <f>_xlfn.XLOOKUP('Fiche formation'!$C$8,SitesFormations[Site de formation principal],SitesFormations[Mail pour assiduité],"")</f>
        <v>cfa-ensuplr-um-fds@umontpellier.fr</v>
      </c>
      <c r="G401" t="s">
        <v>2019</v>
      </c>
      <c r="H401" t="e" vm="2">
        <f ca="1">_xlfn.TEXTJOIN(" ",TRUE,
'Fiche formation'!$C$18,
_xlfn.SWITCH('Fiche formation'!$C$18,"DNO","2A","DE AUDIO","3A",
_xlfn.SWITCH('Fiche formation'!$C$15,"DEUST","2A","DSCG","2A","MASTER","2A","BUT","3A","DCG","3A","LG","3A","LP","3A","INGE","3A",""))
)</f>
        <v>#NAME?</v>
      </c>
    </row>
    <row r="402" spans="1:8" x14ac:dyDescent="0.2">
      <c r="A402" s="1">
        <f t="shared" si="27"/>
        <v>46435</v>
      </c>
      <c r="B402" t="e" vm="2">
        <f t="shared" ca="1" si="24"/>
        <v>#NAME?</v>
      </c>
      <c r="C402" t="e" vm="2">
        <f t="shared" ca="1" si="25"/>
        <v>#NAME?</v>
      </c>
      <c r="D402" s="12" t="e" cm="1" vm="1">
        <f t="array" aca="1" ref="D402" ca="1">_xlfn.LET(
    _xlpm.d, A402,
    _xlpm.debut, DATE(2026,8,1),
    _xlpm.m, DATEDIF(_xlpm.debut, _xlpm.d, "m"),
    _xlpm.col, 1 + _xlpm.m*3,
    _xlpm.dates, INDEX('Calendrier 2026-2027'!$C$13:$BC$43,,_xlpm.col),
    _xlpm.titres, INDEX('Calendrier 2026-2027'!$D$13:$BD$43,,_xlpm.col),
    _xlpm.r, _xlfn.XLOOKUP(_xlpm.d, _xlpm.dates, _xlpm.titres),
    IF(_xlpm.r=0,"",_xlpm.r)
)</f>
        <v>#NAME?</v>
      </c>
      <c r="E402" t="e" vm="2">
        <f t="shared" ca="1" si="26"/>
        <v>#NAME?</v>
      </c>
      <c r="F402" t="str">
        <f>_xlfn.XLOOKUP('Fiche formation'!$C$8,SitesFormations[Site de formation principal],SitesFormations[Mail pour assiduité],"")</f>
        <v>cfa-ensuplr-um-fds@umontpellier.fr</v>
      </c>
      <c r="G402" t="s">
        <v>2019</v>
      </c>
      <c r="H402" t="e" vm="2">
        <f ca="1">_xlfn.TEXTJOIN(" ",TRUE,
'Fiche formation'!$C$18,
_xlfn.SWITCH('Fiche formation'!$C$18,"DNO","2A","DE AUDIO","3A",
_xlfn.SWITCH('Fiche formation'!$C$15,"DEUST","2A","DSCG","2A","MASTER","2A","BUT","3A","DCG","3A","LG","3A","LP","3A","INGE","3A",""))
)</f>
        <v>#NAME?</v>
      </c>
    </row>
    <row r="403" spans="1:8" x14ac:dyDescent="0.2">
      <c r="A403" s="1">
        <f t="shared" si="27"/>
        <v>46435</v>
      </c>
      <c r="B403" t="e" vm="2">
        <f t="shared" ca="1" si="24"/>
        <v>#NAME?</v>
      </c>
      <c r="C403" t="e" vm="2">
        <f t="shared" ca="1" si="25"/>
        <v>#NAME?</v>
      </c>
      <c r="D403" s="12" t="e" cm="1" vm="1">
        <f t="array" aca="1" ref="D403" ca="1">_xlfn.LET(
    _xlpm.d, A403,
    _xlpm.debut, DATE(2026,8,1),
    _xlpm.m, DATEDIF(_xlpm.debut, _xlpm.d, "m"),
    _xlpm.col, 1 + _xlpm.m*3,
    _xlpm.dates, INDEX('Calendrier 2026-2027'!$C$13:$BC$43,,_xlpm.col),
    _xlpm.titres, INDEX('Calendrier 2026-2027'!$D$13:$BD$43,,_xlpm.col),
    _xlpm.r, _xlfn.XLOOKUP(_xlpm.d, _xlpm.dates, _xlpm.titres),
    IF(_xlpm.r=0,"",_xlpm.r)
)</f>
        <v>#NAME?</v>
      </c>
      <c r="E403" t="e" vm="2">
        <f t="shared" ca="1" si="26"/>
        <v>#NAME?</v>
      </c>
      <c r="F403" t="str">
        <f>_xlfn.XLOOKUP('Fiche formation'!$C$8,SitesFormations[Site de formation principal],SitesFormations[Mail pour assiduité],"")</f>
        <v>cfa-ensuplr-um-fds@umontpellier.fr</v>
      </c>
      <c r="G403" t="s">
        <v>2019</v>
      </c>
      <c r="H403" t="e" vm="2">
        <f ca="1">_xlfn.TEXTJOIN(" ",TRUE,
'Fiche formation'!$C$18,
_xlfn.SWITCH('Fiche formation'!$C$18,"DNO","2A","DE AUDIO","3A",
_xlfn.SWITCH('Fiche formation'!$C$15,"DEUST","2A","DSCG","2A","MASTER","2A","BUT","3A","DCG","3A","LG","3A","LP","3A","INGE","3A",""))
)</f>
        <v>#NAME?</v>
      </c>
    </row>
    <row r="404" spans="1:8" x14ac:dyDescent="0.2">
      <c r="A404" s="1">
        <f t="shared" si="27"/>
        <v>46436</v>
      </c>
      <c r="B404" t="e" vm="2">
        <f t="shared" ca="1" si="24"/>
        <v>#NAME?</v>
      </c>
      <c r="C404" t="e" vm="2">
        <f t="shared" ca="1" si="25"/>
        <v>#NAME?</v>
      </c>
      <c r="D404" s="12" t="e" cm="1" vm="1">
        <f t="array" aca="1" ref="D404" ca="1">_xlfn.LET(
    _xlpm.d, A404,
    _xlpm.debut, DATE(2026,8,1),
    _xlpm.m, DATEDIF(_xlpm.debut, _xlpm.d, "m"),
    _xlpm.col, 1 + _xlpm.m*3,
    _xlpm.dates, INDEX('Calendrier 2026-2027'!$C$13:$BC$43,,_xlpm.col),
    _xlpm.titres, INDEX('Calendrier 2026-2027'!$D$13:$BD$43,,_xlpm.col),
    _xlpm.r, _xlfn.XLOOKUP(_xlpm.d, _xlpm.dates, _xlpm.titres),
    IF(_xlpm.r=0,"",_xlpm.r)
)</f>
        <v>#NAME?</v>
      </c>
      <c r="E404" t="e" vm="2">
        <f t="shared" ca="1" si="26"/>
        <v>#NAME?</v>
      </c>
      <c r="F404" t="str">
        <f>_xlfn.XLOOKUP('Fiche formation'!$C$8,SitesFormations[Site de formation principal],SitesFormations[Mail pour assiduité],"")</f>
        <v>cfa-ensuplr-um-fds@umontpellier.fr</v>
      </c>
      <c r="G404" t="s">
        <v>2019</v>
      </c>
      <c r="H404" t="e" vm="2">
        <f ca="1">_xlfn.TEXTJOIN(" ",TRUE,
'Fiche formation'!$C$18,
_xlfn.SWITCH('Fiche formation'!$C$18,"DNO","2A","DE AUDIO","3A",
_xlfn.SWITCH('Fiche formation'!$C$15,"DEUST","2A","DSCG","2A","MASTER","2A","BUT","3A","DCG","3A","LG","3A","LP","3A","INGE","3A",""))
)</f>
        <v>#NAME?</v>
      </c>
    </row>
    <row r="405" spans="1:8" x14ac:dyDescent="0.2">
      <c r="A405" s="1">
        <f t="shared" si="27"/>
        <v>46436</v>
      </c>
      <c r="B405" t="e" vm="2">
        <f t="shared" ca="1" si="24"/>
        <v>#NAME?</v>
      </c>
      <c r="C405" t="e" vm="2">
        <f t="shared" ca="1" si="25"/>
        <v>#NAME?</v>
      </c>
      <c r="D405" s="12" t="e" cm="1" vm="1">
        <f t="array" aca="1" ref="D405" ca="1">_xlfn.LET(
    _xlpm.d, A405,
    _xlpm.debut, DATE(2026,8,1),
    _xlpm.m, DATEDIF(_xlpm.debut, _xlpm.d, "m"),
    _xlpm.col, 1 + _xlpm.m*3,
    _xlpm.dates, INDEX('Calendrier 2026-2027'!$C$13:$BC$43,,_xlpm.col),
    _xlpm.titres, INDEX('Calendrier 2026-2027'!$D$13:$BD$43,,_xlpm.col),
    _xlpm.r, _xlfn.XLOOKUP(_xlpm.d, _xlpm.dates, _xlpm.titres),
    IF(_xlpm.r=0,"",_xlpm.r)
)</f>
        <v>#NAME?</v>
      </c>
      <c r="E405" t="e" vm="2">
        <f t="shared" ca="1" si="26"/>
        <v>#NAME?</v>
      </c>
      <c r="F405" t="str">
        <f>_xlfn.XLOOKUP('Fiche formation'!$C$8,SitesFormations[Site de formation principal],SitesFormations[Mail pour assiduité],"")</f>
        <v>cfa-ensuplr-um-fds@umontpellier.fr</v>
      </c>
      <c r="G405" t="s">
        <v>2019</v>
      </c>
      <c r="H405" t="e" vm="2">
        <f ca="1">_xlfn.TEXTJOIN(" ",TRUE,
'Fiche formation'!$C$18,
_xlfn.SWITCH('Fiche formation'!$C$18,"DNO","2A","DE AUDIO","3A",
_xlfn.SWITCH('Fiche formation'!$C$15,"DEUST","2A","DSCG","2A","MASTER","2A","BUT","3A","DCG","3A","LG","3A","LP","3A","INGE","3A",""))
)</f>
        <v>#NAME?</v>
      </c>
    </row>
    <row r="406" spans="1:8" x14ac:dyDescent="0.2">
      <c r="A406" s="1">
        <f t="shared" si="27"/>
        <v>46437</v>
      </c>
      <c r="B406" t="e" vm="2">
        <f t="shared" ca="1" si="24"/>
        <v>#NAME?</v>
      </c>
      <c r="C406" t="e" vm="2">
        <f t="shared" ca="1" si="25"/>
        <v>#NAME?</v>
      </c>
      <c r="D406" s="12" t="e" cm="1" vm="1">
        <f t="array" aca="1" ref="D406" ca="1">_xlfn.LET(
    _xlpm.d, A406,
    _xlpm.debut, DATE(2026,8,1),
    _xlpm.m, DATEDIF(_xlpm.debut, _xlpm.d, "m"),
    _xlpm.col, 1 + _xlpm.m*3,
    _xlpm.dates, INDEX('Calendrier 2026-2027'!$C$13:$BC$43,,_xlpm.col),
    _xlpm.titres, INDEX('Calendrier 2026-2027'!$D$13:$BD$43,,_xlpm.col),
    _xlpm.r, _xlfn.XLOOKUP(_xlpm.d, _xlpm.dates, _xlpm.titres),
    IF(_xlpm.r=0,"",_xlpm.r)
)</f>
        <v>#NAME?</v>
      </c>
      <c r="E406" t="e" vm="2">
        <f t="shared" ca="1" si="26"/>
        <v>#NAME?</v>
      </c>
      <c r="F406" t="str">
        <f>_xlfn.XLOOKUP('Fiche formation'!$C$8,SitesFormations[Site de formation principal],SitesFormations[Mail pour assiduité],"")</f>
        <v>cfa-ensuplr-um-fds@umontpellier.fr</v>
      </c>
      <c r="G406" t="s">
        <v>2019</v>
      </c>
      <c r="H406" t="e" vm="2">
        <f ca="1">_xlfn.TEXTJOIN(" ",TRUE,
'Fiche formation'!$C$18,
_xlfn.SWITCH('Fiche formation'!$C$18,"DNO","2A","DE AUDIO","3A",
_xlfn.SWITCH('Fiche formation'!$C$15,"DEUST","2A","DSCG","2A","MASTER","2A","BUT","3A","DCG","3A","LG","3A","LP","3A","INGE","3A",""))
)</f>
        <v>#NAME?</v>
      </c>
    </row>
    <row r="407" spans="1:8" x14ac:dyDescent="0.2">
      <c r="A407" s="1">
        <f t="shared" si="27"/>
        <v>46437</v>
      </c>
      <c r="B407" t="e" vm="2">
        <f t="shared" ca="1" si="24"/>
        <v>#NAME?</v>
      </c>
      <c r="C407" t="e" vm="2">
        <f t="shared" ca="1" si="25"/>
        <v>#NAME?</v>
      </c>
      <c r="D407" s="12" t="e" cm="1" vm="1">
        <f t="array" aca="1" ref="D407" ca="1">_xlfn.LET(
    _xlpm.d, A407,
    _xlpm.debut, DATE(2026,8,1),
    _xlpm.m, DATEDIF(_xlpm.debut, _xlpm.d, "m"),
    _xlpm.col, 1 + _xlpm.m*3,
    _xlpm.dates, INDEX('Calendrier 2026-2027'!$C$13:$BC$43,,_xlpm.col),
    _xlpm.titres, INDEX('Calendrier 2026-2027'!$D$13:$BD$43,,_xlpm.col),
    _xlpm.r, _xlfn.XLOOKUP(_xlpm.d, _xlpm.dates, _xlpm.titres),
    IF(_xlpm.r=0,"",_xlpm.r)
)</f>
        <v>#NAME?</v>
      </c>
      <c r="E407" t="e" vm="2">
        <f t="shared" ca="1" si="26"/>
        <v>#NAME?</v>
      </c>
      <c r="F407" t="str">
        <f>_xlfn.XLOOKUP('Fiche formation'!$C$8,SitesFormations[Site de formation principal],SitesFormations[Mail pour assiduité],"")</f>
        <v>cfa-ensuplr-um-fds@umontpellier.fr</v>
      </c>
      <c r="G407" t="s">
        <v>2019</v>
      </c>
      <c r="H407" t="e" vm="2">
        <f ca="1">_xlfn.TEXTJOIN(" ",TRUE,
'Fiche formation'!$C$18,
_xlfn.SWITCH('Fiche formation'!$C$18,"DNO","2A","DE AUDIO","3A",
_xlfn.SWITCH('Fiche formation'!$C$15,"DEUST","2A","DSCG","2A","MASTER","2A","BUT","3A","DCG","3A","LG","3A","LP","3A","INGE","3A",""))
)</f>
        <v>#NAME?</v>
      </c>
    </row>
    <row r="408" spans="1:8" x14ac:dyDescent="0.2">
      <c r="A408" s="1">
        <f t="shared" si="27"/>
        <v>46438</v>
      </c>
      <c r="B408" t="e" vm="2">
        <f t="shared" ca="1" si="24"/>
        <v>#NAME?</v>
      </c>
      <c r="C408" t="e" vm="2">
        <f t="shared" ca="1" si="25"/>
        <v>#NAME?</v>
      </c>
      <c r="D408" s="12" t="e" cm="1" vm="1">
        <f t="array" aca="1" ref="D408" ca="1">_xlfn.LET(
    _xlpm.d, A408,
    _xlpm.debut, DATE(2026,8,1),
    _xlpm.m, DATEDIF(_xlpm.debut, _xlpm.d, "m"),
    _xlpm.col, 1 + _xlpm.m*3,
    _xlpm.dates, INDEX('Calendrier 2026-2027'!$C$13:$BC$43,,_xlpm.col),
    _xlpm.titres, INDEX('Calendrier 2026-2027'!$D$13:$BD$43,,_xlpm.col),
    _xlpm.r, _xlfn.XLOOKUP(_xlpm.d, _xlpm.dates, _xlpm.titres),
    IF(_xlpm.r=0,"",_xlpm.r)
)</f>
        <v>#NAME?</v>
      </c>
      <c r="E408" t="e" vm="2">
        <f t="shared" ca="1" si="26"/>
        <v>#NAME?</v>
      </c>
      <c r="F408" t="str">
        <f>_xlfn.XLOOKUP('Fiche formation'!$C$8,SitesFormations[Site de formation principal],SitesFormations[Mail pour assiduité],"")</f>
        <v>cfa-ensuplr-um-fds@umontpellier.fr</v>
      </c>
      <c r="G408" t="s">
        <v>2019</v>
      </c>
      <c r="H408" t="e" vm="2">
        <f ca="1">_xlfn.TEXTJOIN(" ",TRUE,
'Fiche formation'!$C$18,
_xlfn.SWITCH('Fiche formation'!$C$18,"DNO","2A","DE AUDIO","3A",
_xlfn.SWITCH('Fiche formation'!$C$15,"DEUST","2A","DSCG","2A","MASTER","2A","BUT","3A","DCG","3A","LG","3A","LP","3A","INGE","3A",""))
)</f>
        <v>#NAME?</v>
      </c>
    </row>
    <row r="409" spans="1:8" x14ac:dyDescent="0.2">
      <c r="A409" s="1">
        <f t="shared" si="27"/>
        <v>46438</v>
      </c>
      <c r="B409" t="e" vm="2">
        <f t="shared" ca="1" si="24"/>
        <v>#NAME?</v>
      </c>
      <c r="C409" t="e" vm="2">
        <f t="shared" ca="1" si="25"/>
        <v>#NAME?</v>
      </c>
      <c r="D409" s="12" t="e" cm="1" vm="1">
        <f t="array" aca="1" ref="D409" ca="1">_xlfn.LET(
    _xlpm.d, A409,
    _xlpm.debut, DATE(2026,8,1),
    _xlpm.m, DATEDIF(_xlpm.debut, _xlpm.d, "m"),
    _xlpm.col, 1 + _xlpm.m*3,
    _xlpm.dates, INDEX('Calendrier 2026-2027'!$C$13:$BC$43,,_xlpm.col),
    _xlpm.titres, INDEX('Calendrier 2026-2027'!$D$13:$BD$43,,_xlpm.col),
    _xlpm.r, _xlfn.XLOOKUP(_xlpm.d, _xlpm.dates, _xlpm.titres),
    IF(_xlpm.r=0,"",_xlpm.r)
)</f>
        <v>#NAME?</v>
      </c>
      <c r="E409" t="e" vm="2">
        <f t="shared" ca="1" si="26"/>
        <v>#NAME?</v>
      </c>
      <c r="F409" t="str">
        <f>_xlfn.XLOOKUP('Fiche formation'!$C$8,SitesFormations[Site de formation principal],SitesFormations[Mail pour assiduité],"")</f>
        <v>cfa-ensuplr-um-fds@umontpellier.fr</v>
      </c>
      <c r="G409" t="s">
        <v>2019</v>
      </c>
      <c r="H409" t="e" vm="2">
        <f ca="1">_xlfn.TEXTJOIN(" ",TRUE,
'Fiche formation'!$C$18,
_xlfn.SWITCH('Fiche formation'!$C$18,"DNO","2A","DE AUDIO","3A",
_xlfn.SWITCH('Fiche formation'!$C$15,"DEUST","2A","DSCG","2A","MASTER","2A","BUT","3A","DCG","3A","LG","3A","LP","3A","INGE","3A",""))
)</f>
        <v>#NAME?</v>
      </c>
    </row>
    <row r="410" spans="1:8" x14ac:dyDescent="0.2">
      <c r="A410" s="1">
        <f t="shared" si="27"/>
        <v>46439</v>
      </c>
      <c r="B410" t="e" vm="2">
        <f t="shared" ca="1" si="24"/>
        <v>#NAME?</v>
      </c>
      <c r="C410" t="e" vm="2">
        <f t="shared" ca="1" si="25"/>
        <v>#NAME?</v>
      </c>
      <c r="D410" s="12" t="e" cm="1" vm="1">
        <f t="array" aca="1" ref="D410" ca="1">_xlfn.LET(
    _xlpm.d, A410,
    _xlpm.debut, DATE(2026,8,1),
    _xlpm.m, DATEDIF(_xlpm.debut, _xlpm.d, "m"),
    _xlpm.col, 1 + _xlpm.m*3,
    _xlpm.dates, INDEX('Calendrier 2026-2027'!$C$13:$BC$43,,_xlpm.col),
    _xlpm.titres, INDEX('Calendrier 2026-2027'!$D$13:$BD$43,,_xlpm.col),
    _xlpm.r, _xlfn.XLOOKUP(_xlpm.d, _xlpm.dates, _xlpm.titres),
    IF(_xlpm.r=0,"",_xlpm.r)
)</f>
        <v>#NAME?</v>
      </c>
      <c r="E410" t="e" vm="2">
        <f t="shared" ca="1" si="26"/>
        <v>#NAME?</v>
      </c>
      <c r="F410" t="str">
        <f>_xlfn.XLOOKUP('Fiche formation'!$C$8,SitesFormations[Site de formation principal],SitesFormations[Mail pour assiduité],"")</f>
        <v>cfa-ensuplr-um-fds@umontpellier.fr</v>
      </c>
      <c r="G410" t="s">
        <v>2019</v>
      </c>
      <c r="H410" t="e" vm="2">
        <f ca="1">_xlfn.TEXTJOIN(" ",TRUE,
'Fiche formation'!$C$18,
_xlfn.SWITCH('Fiche formation'!$C$18,"DNO","2A","DE AUDIO","3A",
_xlfn.SWITCH('Fiche formation'!$C$15,"DEUST","2A","DSCG","2A","MASTER","2A","BUT","3A","DCG","3A","LG","3A","LP","3A","INGE","3A",""))
)</f>
        <v>#NAME?</v>
      </c>
    </row>
    <row r="411" spans="1:8" x14ac:dyDescent="0.2">
      <c r="A411" s="1">
        <f t="shared" si="27"/>
        <v>46439</v>
      </c>
      <c r="B411" t="e" vm="2">
        <f t="shared" ca="1" si="24"/>
        <v>#NAME?</v>
      </c>
      <c r="C411" t="e" vm="2">
        <f t="shared" ca="1" si="25"/>
        <v>#NAME?</v>
      </c>
      <c r="D411" s="12" t="e" cm="1" vm="1">
        <f t="array" aca="1" ref="D411" ca="1">_xlfn.LET(
    _xlpm.d, A411,
    _xlpm.debut, DATE(2026,8,1),
    _xlpm.m, DATEDIF(_xlpm.debut, _xlpm.d, "m"),
    _xlpm.col, 1 + _xlpm.m*3,
    _xlpm.dates, INDEX('Calendrier 2026-2027'!$C$13:$BC$43,,_xlpm.col),
    _xlpm.titres, INDEX('Calendrier 2026-2027'!$D$13:$BD$43,,_xlpm.col),
    _xlpm.r, _xlfn.XLOOKUP(_xlpm.d, _xlpm.dates, _xlpm.titres),
    IF(_xlpm.r=0,"",_xlpm.r)
)</f>
        <v>#NAME?</v>
      </c>
      <c r="E411" t="e" vm="2">
        <f t="shared" ca="1" si="26"/>
        <v>#NAME?</v>
      </c>
      <c r="F411" t="str">
        <f>_xlfn.XLOOKUP('Fiche formation'!$C$8,SitesFormations[Site de formation principal],SitesFormations[Mail pour assiduité],"")</f>
        <v>cfa-ensuplr-um-fds@umontpellier.fr</v>
      </c>
      <c r="G411" t="s">
        <v>2019</v>
      </c>
      <c r="H411" t="e" vm="2">
        <f ca="1">_xlfn.TEXTJOIN(" ",TRUE,
'Fiche formation'!$C$18,
_xlfn.SWITCH('Fiche formation'!$C$18,"DNO","2A","DE AUDIO","3A",
_xlfn.SWITCH('Fiche formation'!$C$15,"DEUST","2A","DSCG","2A","MASTER","2A","BUT","3A","DCG","3A","LG","3A","LP","3A","INGE","3A",""))
)</f>
        <v>#NAME?</v>
      </c>
    </row>
    <row r="412" spans="1:8" x14ac:dyDescent="0.2">
      <c r="A412" s="1">
        <f t="shared" si="27"/>
        <v>46440</v>
      </c>
      <c r="B412" t="e" vm="2">
        <f t="shared" ca="1" si="24"/>
        <v>#NAME?</v>
      </c>
      <c r="C412" t="e" vm="2">
        <f t="shared" ca="1" si="25"/>
        <v>#NAME?</v>
      </c>
      <c r="D412" s="12" t="e" cm="1" vm="1">
        <f t="array" aca="1" ref="D412" ca="1">_xlfn.LET(
    _xlpm.d, A412,
    _xlpm.debut, DATE(2026,8,1),
    _xlpm.m, DATEDIF(_xlpm.debut, _xlpm.d, "m"),
    _xlpm.col, 1 + _xlpm.m*3,
    _xlpm.dates, INDEX('Calendrier 2026-2027'!$C$13:$BC$43,,_xlpm.col),
    _xlpm.titres, INDEX('Calendrier 2026-2027'!$D$13:$BD$43,,_xlpm.col),
    _xlpm.r, _xlfn.XLOOKUP(_xlpm.d, _xlpm.dates, _xlpm.titres),
    IF(_xlpm.r=0,"",_xlpm.r)
)</f>
        <v>#NAME?</v>
      </c>
      <c r="E412" t="e" vm="2">
        <f t="shared" ca="1" si="26"/>
        <v>#NAME?</v>
      </c>
      <c r="F412" t="str">
        <f>_xlfn.XLOOKUP('Fiche formation'!$C$8,SitesFormations[Site de formation principal],SitesFormations[Mail pour assiduité],"")</f>
        <v>cfa-ensuplr-um-fds@umontpellier.fr</v>
      </c>
      <c r="G412" t="s">
        <v>2019</v>
      </c>
      <c r="H412" t="e" vm="2">
        <f ca="1">_xlfn.TEXTJOIN(" ",TRUE,
'Fiche formation'!$C$18,
_xlfn.SWITCH('Fiche formation'!$C$18,"DNO","2A","DE AUDIO","3A",
_xlfn.SWITCH('Fiche formation'!$C$15,"DEUST","2A","DSCG","2A","MASTER","2A","BUT","3A","DCG","3A","LG","3A","LP","3A","INGE","3A",""))
)</f>
        <v>#NAME?</v>
      </c>
    </row>
    <row r="413" spans="1:8" x14ac:dyDescent="0.2">
      <c r="A413" s="1">
        <f t="shared" si="27"/>
        <v>46440</v>
      </c>
      <c r="B413" t="e" vm="2">
        <f t="shared" ca="1" si="24"/>
        <v>#NAME?</v>
      </c>
      <c r="C413" t="e" vm="2">
        <f t="shared" ca="1" si="25"/>
        <v>#NAME?</v>
      </c>
      <c r="D413" s="12" t="e" cm="1" vm="1">
        <f t="array" aca="1" ref="D413" ca="1">_xlfn.LET(
    _xlpm.d, A413,
    _xlpm.debut, DATE(2026,8,1),
    _xlpm.m, DATEDIF(_xlpm.debut, _xlpm.d, "m"),
    _xlpm.col, 1 + _xlpm.m*3,
    _xlpm.dates, INDEX('Calendrier 2026-2027'!$C$13:$BC$43,,_xlpm.col),
    _xlpm.titres, INDEX('Calendrier 2026-2027'!$D$13:$BD$43,,_xlpm.col),
    _xlpm.r, _xlfn.XLOOKUP(_xlpm.d, _xlpm.dates, _xlpm.titres),
    IF(_xlpm.r=0,"",_xlpm.r)
)</f>
        <v>#NAME?</v>
      </c>
      <c r="E413" t="e" vm="2">
        <f t="shared" ca="1" si="26"/>
        <v>#NAME?</v>
      </c>
      <c r="F413" t="str">
        <f>_xlfn.XLOOKUP('Fiche formation'!$C$8,SitesFormations[Site de formation principal],SitesFormations[Mail pour assiduité],"")</f>
        <v>cfa-ensuplr-um-fds@umontpellier.fr</v>
      </c>
      <c r="G413" t="s">
        <v>2019</v>
      </c>
      <c r="H413" t="e" vm="2">
        <f ca="1">_xlfn.TEXTJOIN(" ",TRUE,
'Fiche formation'!$C$18,
_xlfn.SWITCH('Fiche formation'!$C$18,"DNO","2A","DE AUDIO","3A",
_xlfn.SWITCH('Fiche formation'!$C$15,"DEUST","2A","DSCG","2A","MASTER","2A","BUT","3A","DCG","3A","LG","3A","LP","3A","INGE","3A",""))
)</f>
        <v>#NAME?</v>
      </c>
    </row>
    <row r="414" spans="1:8" x14ac:dyDescent="0.2">
      <c r="A414" s="1">
        <f t="shared" si="27"/>
        <v>46441</v>
      </c>
      <c r="B414" t="e" vm="2">
        <f t="shared" ca="1" si="24"/>
        <v>#NAME?</v>
      </c>
      <c r="C414" t="e" vm="2">
        <f t="shared" ca="1" si="25"/>
        <v>#NAME?</v>
      </c>
      <c r="D414" s="12" t="e" cm="1" vm="1">
        <f t="array" aca="1" ref="D414" ca="1">_xlfn.LET(
    _xlpm.d, A414,
    _xlpm.debut, DATE(2026,8,1),
    _xlpm.m, DATEDIF(_xlpm.debut, _xlpm.d, "m"),
    _xlpm.col, 1 + _xlpm.m*3,
    _xlpm.dates, INDEX('Calendrier 2026-2027'!$C$13:$BC$43,,_xlpm.col),
    _xlpm.titres, INDEX('Calendrier 2026-2027'!$D$13:$BD$43,,_xlpm.col),
    _xlpm.r, _xlfn.XLOOKUP(_xlpm.d, _xlpm.dates, _xlpm.titres),
    IF(_xlpm.r=0,"",_xlpm.r)
)</f>
        <v>#NAME?</v>
      </c>
      <c r="E414" t="e" vm="2">
        <f t="shared" ca="1" si="26"/>
        <v>#NAME?</v>
      </c>
      <c r="F414" t="str">
        <f>_xlfn.XLOOKUP('Fiche formation'!$C$8,SitesFormations[Site de formation principal],SitesFormations[Mail pour assiduité],"")</f>
        <v>cfa-ensuplr-um-fds@umontpellier.fr</v>
      </c>
      <c r="G414" t="s">
        <v>2019</v>
      </c>
      <c r="H414" t="e" vm="2">
        <f ca="1">_xlfn.TEXTJOIN(" ",TRUE,
'Fiche formation'!$C$18,
_xlfn.SWITCH('Fiche formation'!$C$18,"DNO","2A","DE AUDIO","3A",
_xlfn.SWITCH('Fiche formation'!$C$15,"DEUST","2A","DSCG","2A","MASTER","2A","BUT","3A","DCG","3A","LG","3A","LP","3A","INGE","3A",""))
)</f>
        <v>#NAME?</v>
      </c>
    </row>
    <row r="415" spans="1:8" x14ac:dyDescent="0.2">
      <c r="A415" s="1">
        <f t="shared" si="27"/>
        <v>46441</v>
      </c>
      <c r="B415" t="e" vm="2">
        <f t="shared" ca="1" si="24"/>
        <v>#NAME?</v>
      </c>
      <c r="C415" t="e" vm="2">
        <f t="shared" ca="1" si="25"/>
        <v>#NAME?</v>
      </c>
      <c r="D415" s="12" t="e" cm="1" vm="1">
        <f t="array" aca="1" ref="D415" ca="1">_xlfn.LET(
    _xlpm.d, A415,
    _xlpm.debut, DATE(2026,8,1),
    _xlpm.m, DATEDIF(_xlpm.debut, _xlpm.d, "m"),
    _xlpm.col, 1 + _xlpm.m*3,
    _xlpm.dates, INDEX('Calendrier 2026-2027'!$C$13:$BC$43,,_xlpm.col),
    _xlpm.titres, INDEX('Calendrier 2026-2027'!$D$13:$BD$43,,_xlpm.col),
    _xlpm.r, _xlfn.XLOOKUP(_xlpm.d, _xlpm.dates, _xlpm.titres),
    IF(_xlpm.r=0,"",_xlpm.r)
)</f>
        <v>#NAME?</v>
      </c>
      <c r="E415" t="e" vm="2">
        <f t="shared" ca="1" si="26"/>
        <v>#NAME?</v>
      </c>
      <c r="F415" t="str">
        <f>_xlfn.XLOOKUP('Fiche formation'!$C$8,SitesFormations[Site de formation principal],SitesFormations[Mail pour assiduité],"")</f>
        <v>cfa-ensuplr-um-fds@umontpellier.fr</v>
      </c>
      <c r="G415" t="s">
        <v>2019</v>
      </c>
      <c r="H415" t="e" vm="2">
        <f ca="1">_xlfn.TEXTJOIN(" ",TRUE,
'Fiche formation'!$C$18,
_xlfn.SWITCH('Fiche formation'!$C$18,"DNO","2A","DE AUDIO","3A",
_xlfn.SWITCH('Fiche formation'!$C$15,"DEUST","2A","DSCG","2A","MASTER","2A","BUT","3A","DCG","3A","LG","3A","LP","3A","INGE","3A",""))
)</f>
        <v>#NAME?</v>
      </c>
    </row>
    <row r="416" spans="1:8" x14ac:dyDescent="0.2">
      <c r="A416" s="1">
        <f t="shared" si="27"/>
        <v>46442</v>
      </c>
      <c r="B416" t="e" vm="2">
        <f t="shared" ca="1" si="24"/>
        <v>#NAME?</v>
      </c>
      <c r="C416" t="e" vm="2">
        <f t="shared" ca="1" si="25"/>
        <v>#NAME?</v>
      </c>
      <c r="D416" s="12" t="e" cm="1" vm="1">
        <f t="array" aca="1" ref="D416" ca="1">_xlfn.LET(
    _xlpm.d, A416,
    _xlpm.debut, DATE(2026,8,1),
    _xlpm.m, DATEDIF(_xlpm.debut, _xlpm.d, "m"),
    _xlpm.col, 1 + _xlpm.m*3,
    _xlpm.dates, INDEX('Calendrier 2026-2027'!$C$13:$BC$43,,_xlpm.col),
    _xlpm.titres, INDEX('Calendrier 2026-2027'!$D$13:$BD$43,,_xlpm.col),
    _xlpm.r, _xlfn.XLOOKUP(_xlpm.d, _xlpm.dates, _xlpm.titres),
    IF(_xlpm.r=0,"",_xlpm.r)
)</f>
        <v>#NAME?</v>
      </c>
      <c r="E416" t="e" vm="2">
        <f t="shared" ca="1" si="26"/>
        <v>#NAME?</v>
      </c>
      <c r="F416" t="str">
        <f>_xlfn.XLOOKUP('Fiche formation'!$C$8,SitesFormations[Site de formation principal],SitesFormations[Mail pour assiduité],"")</f>
        <v>cfa-ensuplr-um-fds@umontpellier.fr</v>
      </c>
      <c r="G416" t="s">
        <v>2019</v>
      </c>
      <c r="H416" t="e" vm="2">
        <f ca="1">_xlfn.TEXTJOIN(" ",TRUE,
'Fiche formation'!$C$18,
_xlfn.SWITCH('Fiche formation'!$C$18,"DNO","2A","DE AUDIO","3A",
_xlfn.SWITCH('Fiche formation'!$C$15,"DEUST","2A","DSCG","2A","MASTER","2A","BUT","3A","DCG","3A","LG","3A","LP","3A","INGE","3A",""))
)</f>
        <v>#NAME?</v>
      </c>
    </row>
    <row r="417" spans="1:8" x14ac:dyDescent="0.2">
      <c r="A417" s="1">
        <f t="shared" si="27"/>
        <v>46442</v>
      </c>
      <c r="B417" t="e" vm="2">
        <f t="shared" ca="1" si="24"/>
        <v>#NAME?</v>
      </c>
      <c r="C417" t="e" vm="2">
        <f t="shared" ca="1" si="25"/>
        <v>#NAME?</v>
      </c>
      <c r="D417" s="12" t="e" cm="1" vm="1">
        <f t="array" aca="1" ref="D417" ca="1">_xlfn.LET(
    _xlpm.d, A417,
    _xlpm.debut, DATE(2026,8,1),
    _xlpm.m, DATEDIF(_xlpm.debut, _xlpm.d, "m"),
    _xlpm.col, 1 + _xlpm.m*3,
    _xlpm.dates, INDEX('Calendrier 2026-2027'!$C$13:$BC$43,,_xlpm.col),
    _xlpm.titres, INDEX('Calendrier 2026-2027'!$D$13:$BD$43,,_xlpm.col),
    _xlpm.r, _xlfn.XLOOKUP(_xlpm.d, _xlpm.dates, _xlpm.titres),
    IF(_xlpm.r=0,"",_xlpm.r)
)</f>
        <v>#NAME?</v>
      </c>
      <c r="E417" t="e" vm="2">
        <f t="shared" ca="1" si="26"/>
        <v>#NAME?</v>
      </c>
      <c r="F417" t="str">
        <f>_xlfn.XLOOKUP('Fiche formation'!$C$8,SitesFormations[Site de formation principal],SitesFormations[Mail pour assiduité],"")</f>
        <v>cfa-ensuplr-um-fds@umontpellier.fr</v>
      </c>
      <c r="G417" t="s">
        <v>2019</v>
      </c>
      <c r="H417" t="e" vm="2">
        <f ca="1">_xlfn.TEXTJOIN(" ",TRUE,
'Fiche formation'!$C$18,
_xlfn.SWITCH('Fiche formation'!$C$18,"DNO","2A","DE AUDIO","3A",
_xlfn.SWITCH('Fiche formation'!$C$15,"DEUST","2A","DSCG","2A","MASTER","2A","BUT","3A","DCG","3A","LG","3A","LP","3A","INGE","3A",""))
)</f>
        <v>#NAME?</v>
      </c>
    </row>
    <row r="418" spans="1:8" x14ac:dyDescent="0.2">
      <c r="A418" s="1">
        <f t="shared" si="27"/>
        <v>46443</v>
      </c>
      <c r="B418" t="e" vm="2">
        <f t="shared" ca="1" si="24"/>
        <v>#NAME?</v>
      </c>
      <c r="C418" t="e" vm="2">
        <f t="shared" ca="1" si="25"/>
        <v>#NAME?</v>
      </c>
      <c r="D418" s="12" t="e" cm="1" vm="1">
        <f t="array" aca="1" ref="D418" ca="1">_xlfn.LET(
    _xlpm.d, A418,
    _xlpm.debut, DATE(2026,8,1),
    _xlpm.m, DATEDIF(_xlpm.debut, _xlpm.d, "m"),
    _xlpm.col, 1 + _xlpm.m*3,
    _xlpm.dates, INDEX('Calendrier 2026-2027'!$C$13:$BC$43,,_xlpm.col),
    _xlpm.titres, INDEX('Calendrier 2026-2027'!$D$13:$BD$43,,_xlpm.col),
    _xlpm.r, _xlfn.XLOOKUP(_xlpm.d, _xlpm.dates, _xlpm.titres),
    IF(_xlpm.r=0,"",_xlpm.r)
)</f>
        <v>#NAME?</v>
      </c>
      <c r="E418" t="e" vm="2">
        <f t="shared" ca="1" si="26"/>
        <v>#NAME?</v>
      </c>
      <c r="F418" t="str">
        <f>_xlfn.XLOOKUP('Fiche formation'!$C$8,SitesFormations[Site de formation principal],SitesFormations[Mail pour assiduité],"")</f>
        <v>cfa-ensuplr-um-fds@umontpellier.fr</v>
      </c>
      <c r="G418" t="s">
        <v>2019</v>
      </c>
      <c r="H418" t="e" vm="2">
        <f ca="1">_xlfn.TEXTJOIN(" ",TRUE,
'Fiche formation'!$C$18,
_xlfn.SWITCH('Fiche formation'!$C$18,"DNO","2A","DE AUDIO","3A",
_xlfn.SWITCH('Fiche formation'!$C$15,"DEUST","2A","DSCG","2A","MASTER","2A","BUT","3A","DCG","3A","LG","3A","LP","3A","INGE","3A",""))
)</f>
        <v>#NAME?</v>
      </c>
    </row>
    <row r="419" spans="1:8" x14ac:dyDescent="0.2">
      <c r="A419" s="1">
        <f t="shared" si="27"/>
        <v>46443</v>
      </c>
      <c r="B419" t="e" vm="2">
        <f t="shared" ca="1" si="24"/>
        <v>#NAME?</v>
      </c>
      <c r="C419" t="e" vm="2">
        <f t="shared" ca="1" si="25"/>
        <v>#NAME?</v>
      </c>
      <c r="D419" s="12" t="e" cm="1" vm="1">
        <f t="array" aca="1" ref="D419" ca="1">_xlfn.LET(
    _xlpm.d, A419,
    _xlpm.debut, DATE(2026,8,1),
    _xlpm.m, DATEDIF(_xlpm.debut, _xlpm.d, "m"),
    _xlpm.col, 1 + _xlpm.m*3,
    _xlpm.dates, INDEX('Calendrier 2026-2027'!$C$13:$BC$43,,_xlpm.col),
    _xlpm.titres, INDEX('Calendrier 2026-2027'!$D$13:$BD$43,,_xlpm.col),
    _xlpm.r, _xlfn.XLOOKUP(_xlpm.d, _xlpm.dates, _xlpm.titres),
    IF(_xlpm.r=0,"",_xlpm.r)
)</f>
        <v>#NAME?</v>
      </c>
      <c r="E419" t="e" vm="2">
        <f t="shared" ca="1" si="26"/>
        <v>#NAME?</v>
      </c>
      <c r="F419" t="str">
        <f>_xlfn.XLOOKUP('Fiche formation'!$C$8,SitesFormations[Site de formation principal],SitesFormations[Mail pour assiduité],"")</f>
        <v>cfa-ensuplr-um-fds@umontpellier.fr</v>
      </c>
      <c r="G419" t="s">
        <v>2019</v>
      </c>
      <c r="H419" t="e" vm="2">
        <f ca="1">_xlfn.TEXTJOIN(" ",TRUE,
'Fiche formation'!$C$18,
_xlfn.SWITCH('Fiche formation'!$C$18,"DNO","2A","DE AUDIO","3A",
_xlfn.SWITCH('Fiche formation'!$C$15,"DEUST","2A","DSCG","2A","MASTER","2A","BUT","3A","DCG","3A","LG","3A","LP","3A","INGE","3A",""))
)</f>
        <v>#NAME?</v>
      </c>
    </row>
    <row r="420" spans="1:8" x14ac:dyDescent="0.2">
      <c r="A420" s="1">
        <f t="shared" si="27"/>
        <v>46444</v>
      </c>
      <c r="B420" t="e" vm="2">
        <f t="shared" ca="1" si="24"/>
        <v>#NAME?</v>
      </c>
      <c r="C420" t="e" vm="2">
        <f t="shared" ca="1" si="25"/>
        <v>#NAME?</v>
      </c>
      <c r="D420" s="12" t="e" cm="1" vm="1">
        <f t="array" aca="1" ref="D420" ca="1">_xlfn.LET(
    _xlpm.d, A420,
    _xlpm.debut, DATE(2026,8,1),
    _xlpm.m, DATEDIF(_xlpm.debut, _xlpm.d, "m"),
    _xlpm.col, 1 + _xlpm.m*3,
    _xlpm.dates, INDEX('Calendrier 2026-2027'!$C$13:$BC$43,,_xlpm.col),
    _xlpm.titres, INDEX('Calendrier 2026-2027'!$D$13:$BD$43,,_xlpm.col),
    _xlpm.r, _xlfn.XLOOKUP(_xlpm.d, _xlpm.dates, _xlpm.titres),
    IF(_xlpm.r=0,"",_xlpm.r)
)</f>
        <v>#NAME?</v>
      </c>
      <c r="E420" t="e" vm="2">
        <f t="shared" ca="1" si="26"/>
        <v>#NAME?</v>
      </c>
      <c r="F420" t="str">
        <f>_xlfn.XLOOKUP('Fiche formation'!$C$8,SitesFormations[Site de formation principal],SitesFormations[Mail pour assiduité],"")</f>
        <v>cfa-ensuplr-um-fds@umontpellier.fr</v>
      </c>
      <c r="G420" t="s">
        <v>2019</v>
      </c>
      <c r="H420" t="e" vm="2">
        <f ca="1">_xlfn.TEXTJOIN(" ",TRUE,
'Fiche formation'!$C$18,
_xlfn.SWITCH('Fiche formation'!$C$18,"DNO","2A","DE AUDIO","3A",
_xlfn.SWITCH('Fiche formation'!$C$15,"DEUST","2A","DSCG","2A","MASTER","2A","BUT","3A","DCG","3A","LG","3A","LP","3A","INGE","3A",""))
)</f>
        <v>#NAME?</v>
      </c>
    </row>
    <row r="421" spans="1:8" x14ac:dyDescent="0.2">
      <c r="A421" s="1">
        <f t="shared" si="27"/>
        <v>46444</v>
      </c>
      <c r="B421" t="e" vm="2">
        <f t="shared" ca="1" si="24"/>
        <v>#NAME?</v>
      </c>
      <c r="C421" t="e" vm="2">
        <f t="shared" ca="1" si="25"/>
        <v>#NAME?</v>
      </c>
      <c r="D421" s="12" t="e" cm="1" vm="1">
        <f t="array" aca="1" ref="D421" ca="1">_xlfn.LET(
    _xlpm.d, A421,
    _xlpm.debut, DATE(2026,8,1),
    _xlpm.m, DATEDIF(_xlpm.debut, _xlpm.d, "m"),
    _xlpm.col, 1 + _xlpm.m*3,
    _xlpm.dates, INDEX('Calendrier 2026-2027'!$C$13:$BC$43,,_xlpm.col),
    _xlpm.titres, INDEX('Calendrier 2026-2027'!$D$13:$BD$43,,_xlpm.col),
    _xlpm.r, _xlfn.XLOOKUP(_xlpm.d, _xlpm.dates, _xlpm.titres),
    IF(_xlpm.r=0,"",_xlpm.r)
)</f>
        <v>#NAME?</v>
      </c>
      <c r="E421" t="e" vm="2">
        <f t="shared" ca="1" si="26"/>
        <v>#NAME?</v>
      </c>
      <c r="F421" t="str">
        <f>_xlfn.XLOOKUP('Fiche formation'!$C$8,SitesFormations[Site de formation principal],SitesFormations[Mail pour assiduité],"")</f>
        <v>cfa-ensuplr-um-fds@umontpellier.fr</v>
      </c>
      <c r="G421" t="s">
        <v>2019</v>
      </c>
      <c r="H421" t="e" vm="2">
        <f ca="1">_xlfn.TEXTJOIN(" ",TRUE,
'Fiche formation'!$C$18,
_xlfn.SWITCH('Fiche formation'!$C$18,"DNO","2A","DE AUDIO","3A",
_xlfn.SWITCH('Fiche formation'!$C$15,"DEUST","2A","DSCG","2A","MASTER","2A","BUT","3A","DCG","3A","LG","3A","LP","3A","INGE","3A",""))
)</f>
        <v>#NAME?</v>
      </c>
    </row>
    <row r="422" spans="1:8" x14ac:dyDescent="0.2">
      <c r="A422" s="1">
        <f t="shared" si="27"/>
        <v>46445</v>
      </c>
      <c r="B422" t="e" vm="2">
        <f t="shared" ca="1" si="24"/>
        <v>#NAME?</v>
      </c>
      <c r="C422" t="e" vm="2">
        <f t="shared" ca="1" si="25"/>
        <v>#NAME?</v>
      </c>
      <c r="D422" s="12" t="e" cm="1" vm="1">
        <f t="array" aca="1" ref="D422" ca="1">_xlfn.LET(
    _xlpm.d, A422,
    _xlpm.debut, DATE(2026,8,1),
    _xlpm.m, DATEDIF(_xlpm.debut, _xlpm.d, "m"),
    _xlpm.col, 1 + _xlpm.m*3,
    _xlpm.dates, INDEX('Calendrier 2026-2027'!$C$13:$BC$43,,_xlpm.col),
    _xlpm.titres, INDEX('Calendrier 2026-2027'!$D$13:$BD$43,,_xlpm.col),
    _xlpm.r, _xlfn.XLOOKUP(_xlpm.d, _xlpm.dates, _xlpm.titres),
    IF(_xlpm.r=0,"",_xlpm.r)
)</f>
        <v>#NAME?</v>
      </c>
      <c r="E422" t="e" vm="2">
        <f t="shared" ca="1" si="26"/>
        <v>#NAME?</v>
      </c>
      <c r="F422" t="str">
        <f>_xlfn.XLOOKUP('Fiche formation'!$C$8,SitesFormations[Site de formation principal],SitesFormations[Mail pour assiduité],"")</f>
        <v>cfa-ensuplr-um-fds@umontpellier.fr</v>
      </c>
      <c r="G422" t="s">
        <v>2019</v>
      </c>
      <c r="H422" t="e" vm="2">
        <f ca="1">_xlfn.TEXTJOIN(" ",TRUE,
'Fiche formation'!$C$18,
_xlfn.SWITCH('Fiche formation'!$C$18,"DNO","2A","DE AUDIO","3A",
_xlfn.SWITCH('Fiche formation'!$C$15,"DEUST","2A","DSCG","2A","MASTER","2A","BUT","3A","DCG","3A","LG","3A","LP","3A","INGE","3A",""))
)</f>
        <v>#NAME?</v>
      </c>
    </row>
    <row r="423" spans="1:8" x14ac:dyDescent="0.2">
      <c r="A423" s="1">
        <f t="shared" si="27"/>
        <v>46445</v>
      </c>
      <c r="B423" t="e" vm="2">
        <f t="shared" ca="1" si="24"/>
        <v>#NAME?</v>
      </c>
      <c r="C423" t="e" vm="2">
        <f t="shared" ca="1" si="25"/>
        <v>#NAME?</v>
      </c>
      <c r="D423" s="12" t="e" cm="1" vm="1">
        <f t="array" aca="1" ref="D423" ca="1">_xlfn.LET(
    _xlpm.d, A423,
    _xlpm.debut, DATE(2026,8,1),
    _xlpm.m, DATEDIF(_xlpm.debut, _xlpm.d, "m"),
    _xlpm.col, 1 + _xlpm.m*3,
    _xlpm.dates, INDEX('Calendrier 2026-2027'!$C$13:$BC$43,,_xlpm.col),
    _xlpm.titres, INDEX('Calendrier 2026-2027'!$D$13:$BD$43,,_xlpm.col),
    _xlpm.r, _xlfn.XLOOKUP(_xlpm.d, _xlpm.dates, _xlpm.titres),
    IF(_xlpm.r=0,"",_xlpm.r)
)</f>
        <v>#NAME?</v>
      </c>
      <c r="E423" t="e" vm="2">
        <f t="shared" ca="1" si="26"/>
        <v>#NAME?</v>
      </c>
      <c r="F423" t="str">
        <f>_xlfn.XLOOKUP('Fiche formation'!$C$8,SitesFormations[Site de formation principal],SitesFormations[Mail pour assiduité],"")</f>
        <v>cfa-ensuplr-um-fds@umontpellier.fr</v>
      </c>
      <c r="G423" t="s">
        <v>2019</v>
      </c>
      <c r="H423" t="e" vm="2">
        <f ca="1">_xlfn.TEXTJOIN(" ",TRUE,
'Fiche formation'!$C$18,
_xlfn.SWITCH('Fiche formation'!$C$18,"DNO","2A","DE AUDIO","3A",
_xlfn.SWITCH('Fiche formation'!$C$15,"DEUST","2A","DSCG","2A","MASTER","2A","BUT","3A","DCG","3A","LG","3A","LP","3A","INGE","3A",""))
)</f>
        <v>#NAME?</v>
      </c>
    </row>
    <row r="424" spans="1:8" x14ac:dyDescent="0.2">
      <c r="A424" s="1">
        <f t="shared" si="27"/>
        <v>46446</v>
      </c>
      <c r="B424" t="e" vm="2">
        <f t="shared" ca="1" si="24"/>
        <v>#NAME?</v>
      </c>
      <c r="C424" t="e" vm="2">
        <f t="shared" ca="1" si="25"/>
        <v>#NAME?</v>
      </c>
      <c r="D424" s="12" t="e" cm="1" vm="1">
        <f t="array" aca="1" ref="D424" ca="1">_xlfn.LET(
    _xlpm.d, A424,
    _xlpm.debut, DATE(2026,8,1),
    _xlpm.m, DATEDIF(_xlpm.debut, _xlpm.d, "m"),
    _xlpm.col, 1 + _xlpm.m*3,
    _xlpm.dates, INDEX('Calendrier 2026-2027'!$C$13:$BC$43,,_xlpm.col),
    _xlpm.titres, INDEX('Calendrier 2026-2027'!$D$13:$BD$43,,_xlpm.col),
    _xlpm.r, _xlfn.XLOOKUP(_xlpm.d, _xlpm.dates, _xlpm.titres),
    IF(_xlpm.r=0,"",_xlpm.r)
)</f>
        <v>#NAME?</v>
      </c>
      <c r="E424" t="e" vm="2">
        <f t="shared" ca="1" si="26"/>
        <v>#NAME?</v>
      </c>
      <c r="F424" t="str">
        <f>_xlfn.XLOOKUP('Fiche formation'!$C$8,SitesFormations[Site de formation principal],SitesFormations[Mail pour assiduité],"")</f>
        <v>cfa-ensuplr-um-fds@umontpellier.fr</v>
      </c>
      <c r="G424" t="s">
        <v>2019</v>
      </c>
      <c r="H424" t="e" vm="2">
        <f ca="1">_xlfn.TEXTJOIN(" ",TRUE,
'Fiche formation'!$C$18,
_xlfn.SWITCH('Fiche formation'!$C$18,"DNO","2A","DE AUDIO","3A",
_xlfn.SWITCH('Fiche formation'!$C$15,"DEUST","2A","DSCG","2A","MASTER","2A","BUT","3A","DCG","3A","LG","3A","LP","3A","INGE","3A",""))
)</f>
        <v>#NAME?</v>
      </c>
    </row>
    <row r="425" spans="1:8" x14ac:dyDescent="0.2">
      <c r="A425" s="1">
        <f t="shared" si="27"/>
        <v>46446</v>
      </c>
      <c r="B425" t="e" vm="2">
        <f t="shared" ca="1" si="24"/>
        <v>#NAME?</v>
      </c>
      <c r="C425" t="e" vm="2">
        <f t="shared" ca="1" si="25"/>
        <v>#NAME?</v>
      </c>
      <c r="D425" s="12" t="e" cm="1" vm="1">
        <f t="array" aca="1" ref="D425" ca="1">_xlfn.LET(
    _xlpm.d, A425,
    _xlpm.debut, DATE(2026,8,1),
    _xlpm.m, DATEDIF(_xlpm.debut, _xlpm.d, "m"),
    _xlpm.col, 1 + _xlpm.m*3,
    _xlpm.dates, INDEX('Calendrier 2026-2027'!$C$13:$BC$43,,_xlpm.col),
    _xlpm.titres, INDEX('Calendrier 2026-2027'!$D$13:$BD$43,,_xlpm.col),
    _xlpm.r, _xlfn.XLOOKUP(_xlpm.d, _xlpm.dates, _xlpm.titres),
    IF(_xlpm.r=0,"",_xlpm.r)
)</f>
        <v>#NAME?</v>
      </c>
      <c r="E425" t="e" vm="2">
        <f t="shared" ca="1" si="26"/>
        <v>#NAME?</v>
      </c>
      <c r="F425" t="str">
        <f>_xlfn.XLOOKUP('Fiche formation'!$C$8,SitesFormations[Site de formation principal],SitesFormations[Mail pour assiduité],"")</f>
        <v>cfa-ensuplr-um-fds@umontpellier.fr</v>
      </c>
      <c r="G425" t="s">
        <v>2019</v>
      </c>
      <c r="H425" t="e" vm="2">
        <f ca="1">_xlfn.TEXTJOIN(" ",TRUE,
'Fiche formation'!$C$18,
_xlfn.SWITCH('Fiche formation'!$C$18,"DNO","2A","DE AUDIO","3A",
_xlfn.SWITCH('Fiche formation'!$C$15,"DEUST","2A","DSCG","2A","MASTER","2A","BUT","3A","DCG","3A","LG","3A","LP","3A","INGE","3A",""))
)</f>
        <v>#NAME?</v>
      </c>
    </row>
    <row r="426" spans="1:8" x14ac:dyDescent="0.2">
      <c r="A426" s="1">
        <f t="shared" si="27"/>
        <v>46447</v>
      </c>
      <c r="B426" t="e" vm="2">
        <f t="shared" ca="1" si="24"/>
        <v>#NAME?</v>
      </c>
      <c r="C426" t="e" vm="2">
        <f t="shared" ca="1" si="25"/>
        <v>#NAME?</v>
      </c>
      <c r="D426" s="12" t="e" cm="1" vm="1">
        <f t="array" aca="1" ref="D426" ca="1">_xlfn.LET(
    _xlpm.d, A426,
    _xlpm.debut, DATE(2026,8,1),
    _xlpm.m, DATEDIF(_xlpm.debut, _xlpm.d, "m"),
    _xlpm.col, 1 + _xlpm.m*3,
    _xlpm.dates, INDEX('Calendrier 2026-2027'!$C$13:$BC$43,,_xlpm.col),
    _xlpm.titres, INDEX('Calendrier 2026-2027'!$D$13:$BD$43,,_xlpm.col),
    _xlpm.r, _xlfn.XLOOKUP(_xlpm.d, _xlpm.dates, _xlpm.titres),
    IF(_xlpm.r=0,"",_xlpm.r)
)</f>
        <v>#NAME?</v>
      </c>
      <c r="E426" t="e" vm="2">
        <f t="shared" ca="1" si="26"/>
        <v>#NAME?</v>
      </c>
      <c r="F426" t="str">
        <f>_xlfn.XLOOKUP('Fiche formation'!$C$8,SitesFormations[Site de formation principal],SitesFormations[Mail pour assiduité],"")</f>
        <v>cfa-ensuplr-um-fds@umontpellier.fr</v>
      </c>
      <c r="G426" t="s">
        <v>2019</v>
      </c>
      <c r="H426" t="e" vm="2">
        <f ca="1">_xlfn.TEXTJOIN(" ",TRUE,
'Fiche formation'!$C$18,
_xlfn.SWITCH('Fiche formation'!$C$18,"DNO","2A","DE AUDIO","3A",
_xlfn.SWITCH('Fiche formation'!$C$15,"DEUST","2A","DSCG","2A","MASTER","2A","BUT","3A","DCG","3A","LG","3A","LP","3A","INGE","3A",""))
)</f>
        <v>#NAME?</v>
      </c>
    </row>
    <row r="427" spans="1:8" x14ac:dyDescent="0.2">
      <c r="A427" s="1">
        <f t="shared" si="27"/>
        <v>46447</v>
      </c>
      <c r="B427" t="e" vm="2">
        <f t="shared" ca="1" si="24"/>
        <v>#NAME?</v>
      </c>
      <c r="C427" t="e" vm="2">
        <f t="shared" ca="1" si="25"/>
        <v>#NAME?</v>
      </c>
      <c r="D427" s="12" t="e" cm="1" vm="1">
        <f t="array" aca="1" ref="D427" ca="1">_xlfn.LET(
    _xlpm.d, A427,
    _xlpm.debut, DATE(2026,8,1),
    _xlpm.m, DATEDIF(_xlpm.debut, _xlpm.d, "m"),
    _xlpm.col, 1 + _xlpm.m*3,
    _xlpm.dates, INDEX('Calendrier 2026-2027'!$C$13:$BC$43,,_xlpm.col),
    _xlpm.titres, INDEX('Calendrier 2026-2027'!$D$13:$BD$43,,_xlpm.col),
    _xlpm.r, _xlfn.XLOOKUP(_xlpm.d, _xlpm.dates, _xlpm.titres),
    IF(_xlpm.r=0,"",_xlpm.r)
)</f>
        <v>#NAME?</v>
      </c>
      <c r="E427" t="e" vm="2">
        <f t="shared" ca="1" si="26"/>
        <v>#NAME?</v>
      </c>
      <c r="F427" t="str">
        <f>_xlfn.XLOOKUP('Fiche formation'!$C$8,SitesFormations[Site de formation principal],SitesFormations[Mail pour assiduité],"")</f>
        <v>cfa-ensuplr-um-fds@umontpellier.fr</v>
      </c>
      <c r="G427" t="s">
        <v>2019</v>
      </c>
      <c r="H427" t="e" vm="2">
        <f ca="1">_xlfn.TEXTJOIN(" ",TRUE,
'Fiche formation'!$C$18,
_xlfn.SWITCH('Fiche formation'!$C$18,"DNO","2A","DE AUDIO","3A",
_xlfn.SWITCH('Fiche formation'!$C$15,"DEUST","2A","DSCG","2A","MASTER","2A","BUT","3A","DCG","3A","LG","3A","LP","3A","INGE","3A",""))
)</f>
        <v>#NAME?</v>
      </c>
    </row>
    <row r="428" spans="1:8" x14ac:dyDescent="0.2">
      <c r="A428" s="1">
        <f t="shared" si="27"/>
        <v>46448</v>
      </c>
      <c r="B428" t="e" vm="2">
        <f t="shared" ca="1" si="24"/>
        <v>#NAME?</v>
      </c>
      <c r="C428" t="e" vm="2">
        <f t="shared" ca="1" si="25"/>
        <v>#NAME?</v>
      </c>
      <c r="D428" s="12" t="e" cm="1" vm="1">
        <f t="array" aca="1" ref="D428" ca="1">_xlfn.LET(
    _xlpm.d, A428,
    _xlpm.debut, DATE(2026,8,1),
    _xlpm.m, DATEDIF(_xlpm.debut, _xlpm.d, "m"),
    _xlpm.col, 1 + _xlpm.m*3,
    _xlpm.dates, INDEX('Calendrier 2026-2027'!$C$13:$BC$43,,_xlpm.col),
    _xlpm.titres, INDEX('Calendrier 2026-2027'!$D$13:$BD$43,,_xlpm.col),
    _xlpm.r, _xlfn.XLOOKUP(_xlpm.d, _xlpm.dates, _xlpm.titres),
    IF(_xlpm.r=0,"",_xlpm.r)
)</f>
        <v>#NAME?</v>
      </c>
      <c r="E428" t="e" vm="2">
        <f t="shared" ca="1" si="26"/>
        <v>#NAME?</v>
      </c>
      <c r="F428" t="str">
        <f>_xlfn.XLOOKUP('Fiche formation'!$C$8,SitesFormations[Site de formation principal],SitesFormations[Mail pour assiduité],"")</f>
        <v>cfa-ensuplr-um-fds@umontpellier.fr</v>
      </c>
      <c r="G428" t="s">
        <v>2019</v>
      </c>
      <c r="H428" t="e" vm="2">
        <f ca="1">_xlfn.TEXTJOIN(" ",TRUE,
'Fiche formation'!$C$18,
_xlfn.SWITCH('Fiche formation'!$C$18,"DNO","2A","DE AUDIO","3A",
_xlfn.SWITCH('Fiche formation'!$C$15,"DEUST","2A","DSCG","2A","MASTER","2A","BUT","3A","DCG","3A","LG","3A","LP","3A","INGE","3A",""))
)</f>
        <v>#NAME?</v>
      </c>
    </row>
    <row r="429" spans="1:8" x14ac:dyDescent="0.2">
      <c r="A429" s="1">
        <f t="shared" si="27"/>
        <v>46448</v>
      </c>
      <c r="B429" t="e" vm="2">
        <f t="shared" ca="1" si="24"/>
        <v>#NAME?</v>
      </c>
      <c r="C429" t="e" vm="2">
        <f t="shared" ca="1" si="25"/>
        <v>#NAME?</v>
      </c>
      <c r="D429" s="12" t="e" cm="1" vm="1">
        <f t="array" aca="1" ref="D429" ca="1">_xlfn.LET(
    _xlpm.d, A429,
    _xlpm.debut, DATE(2026,8,1),
    _xlpm.m, DATEDIF(_xlpm.debut, _xlpm.d, "m"),
    _xlpm.col, 1 + _xlpm.m*3,
    _xlpm.dates, INDEX('Calendrier 2026-2027'!$C$13:$BC$43,,_xlpm.col),
    _xlpm.titres, INDEX('Calendrier 2026-2027'!$D$13:$BD$43,,_xlpm.col),
    _xlpm.r, _xlfn.XLOOKUP(_xlpm.d, _xlpm.dates, _xlpm.titres),
    IF(_xlpm.r=0,"",_xlpm.r)
)</f>
        <v>#NAME?</v>
      </c>
      <c r="E429" t="e" vm="2">
        <f t="shared" ca="1" si="26"/>
        <v>#NAME?</v>
      </c>
      <c r="F429" t="str">
        <f>_xlfn.XLOOKUP('Fiche formation'!$C$8,SitesFormations[Site de formation principal],SitesFormations[Mail pour assiduité],"")</f>
        <v>cfa-ensuplr-um-fds@umontpellier.fr</v>
      </c>
      <c r="G429" t="s">
        <v>2019</v>
      </c>
      <c r="H429" t="e" vm="2">
        <f ca="1">_xlfn.TEXTJOIN(" ",TRUE,
'Fiche formation'!$C$18,
_xlfn.SWITCH('Fiche formation'!$C$18,"DNO","2A","DE AUDIO","3A",
_xlfn.SWITCH('Fiche formation'!$C$15,"DEUST","2A","DSCG","2A","MASTER","2A","BUT","3A","DCG","3A","LG","3A","LP","3A","INGE","3A",""))
)</f>
        <v>#NAME?</v>
      </c>
    </row>
    <row r="430" spans="1:8" x14ac:dyDescent="0.2">
      <c r="A430" s="1">
        <f t="shared" si="27"/>
        <v>46449</v>
      </c>
      <c r="B430" t="e" vm="2">
        <f t="shared" ca="1" si="24"/>
        <v>#NAME?</v>
      </c>
      <c r="C430" t="e" vm="2">
        <f t="shared" ca="1" si="25"/>
        <v>#NAME?</v>
      </c>
      <c r="D430" s="12" t="e" cm="1" vm="1">
        <f t="array" aca="1" ref="D430" ca="1">_xlfn.LET(
    _xlpm.d, A430,
    _xlpm.debut, DATE(2026,8,1),
    _xlpm.m, DATEDIF(_xlpm.debut, _xlpm.d, "m"),
    _xlpm.col, 1 + _xlpm.m*3,
    _xlpm.dates, INDEX('Calendrier 2026-2027'!$C$13:$BC$43,,_xlpm.col),
    _xlpm.titres, INDEX('Calendrier 2026-2027'!$D$13:$BD$43,,_xlpm.col),
    _xlpm.r, _xlfn.XLOOKUP(_xlpm.d, _xlpm.dates, _xlpm.titres),
    IF(_xlpm.r=0,"",_xlpm.r)
)</f>
        <v>#NAME?</v>
      </c>
      <c r="E430" t="e" vm="2">
        <f t="shared" ca="1" si="26"/>
        <v>#NAME?</v>
      </c>
      <c r="F430" t="str">
        <f>_xlfn.XLOOKUP('Fiche formation'!$C$8,SitesFormations[Site de formation principal],SitesFormations[Mail pour assiduité],"")</f>
        <v>cfa-ensuplr-um-fds@umontpellier.fr</v>
      </c>
      <c r="G430" t="s">
        <v>2019</v>
      </c>
      <c r="H430" t="e" vm="2">
        <f ca="1">_xlfn.TEXTJOIN(" ",TRUE,
'Fiche formation'!$C$18,
_xlfn.SWITCH('Fiche formation'!$C$18,"DNO","2A","DE AUDIO","3A",
_xlfn.SWITCH('Fiche formation'!$C$15,"DEUST","2A","DSCG","2A","MASTER","2A","BUT","3A","DCG","3A","LG","3A","LP","3A","INGE","3A",""))
)</f>
        <v>#NAME?</v>
      </c>
    </row>
    <row r="431" spans="1:8" x14ac:dyDescent="0.2">
      <c r="A431" s="1">
        <f t="shared" si="27"/>
        <v>46449</v>
      </c>
      <c r="B431" t="e" vm="2">
        <f t="shared" ca="1" si="24"/>
        <v>#NAME?</v>
      </c>
      <c r="C431" t="e" vm="2">
        <f t="shared" ca="1" si="25"/>
        <v>#NAME?</v>
      </c>
      <c r="D431" s="12" t="e" cm="1" vm="1">
        <f t="array" aca="1" ref="D431" ca="1">_xlfn.LET(
    _xlpm.d, A431,
    _xlpm.debut, DATE(2026,8,1),
    _xlpm.m, DATEDIF(_xlpm.debut, _xlpm.d, "m"),
    _xlpm.col, 1 + _xlpm.m*3,
    _xlpm.dates, INDEX('Calendrier 2026-2027'!$C$13:$BC$43,,_xlpm.col),
    _xlpm.titres, INDEX('Calendrier 2026-2027'!$D$13:$BD$43,,_xlpm.col),
    _xlpm.r, _xlfn.XLOOKUP(_xlpm.d, _xlpm.dates, _xlpm.titres),
    IF(_xlpm.r=0,"",_xlpm.r)
)</f>
        <v>#NAME?</v>
      </c>
      <c r="E431" t="e" vm="2">
        <f t="shared" ca="1" si="26"/>
        <v>#NAME?</v>
      </c>
      <c r="F431" t="str">
        <f>_xlfn.XLOOKUP('Fiche formation'!$C$8,SitesFormations[Site de formation principal],SitesFormations[Mail pour assiduité],"")</f>
        <v>cfa-ensuplr-um-fds@umontpellier.fr</v>
      </c>
      <c r="G431" t="s">
        <v>2019</v>
      </c>
      <c r="H431" t="e" vm="2">
        <f ca="1">_xlfn.TEXTJOIN(" ",TRUE,
'Fiche formation'!$C$18,
_xlfn.SWITCH('Fiche formation'!$C$18,"DNO","2A","DE AUDIO","3A",
_xlfn.SWITCH('Fiche formation'!$C$15,"DEUST","2A","DSCG","2A","MASTER","2A","BUT","3A","DCG","3A","LG","3A","LP","3A","INGE","3A",""))
)</f>
        <v>#NAME?</v>
      </c>
    </row>
    <row r="432" spans="1:8" x14ac:dyDescent="0.2">
      <c r="A432" s="1">
        <f t="shared" si="27"/>
        <v>46450</v>
      </c>
      <c r="B432" t="e" vm="2">
        <f t="shared" ca="1" si="24"/>
        <v>#NAME?</v>
      </c>
      <c r="C432" t="e" vm="2">
        <f t="shared" ca="1" si="25"/>
        <v>#NAME?</v>
      </c>
      <c r="D432" s="12" t="e" cm="1" vm="1">
        <f t="array" aca="1" ref="D432" ca="1">_xlfn.LET(
    _xlpm.d, A432,
    _xlpm.debut, DATE(2026,8,1),
    _xlpm.m, DATEDIF(_xlpm.debut, _xlpm.d, "m"),
    _xlpm.col, 1 + _xlpm.m*3,
    _xlpm.dates, INDEX('Calendrier 2026-2027'!$C$13:$BC$43,,_xlpm.col),
    _xlpm.titres, INDEX('Calendrier 2026-2027'!$D$13:$BD$43,,_xlpm.col),
    _xlpm.r, _xlfn.XLOOKUP(_xlpm.d, _xlpm.dates, _xlpm.titres),
    IF(_xlpm.r=0,"",_xlpm.r)
)</f>
        <v>#NAME?</v>
      </c>
      <c r="E432" t="e" vm="2">
        <f t="shared" ca="1" si="26"/>
        <v>#NAME?</v>
      </c>
      <c r="F432" t="str">
        <f>_xlfn.XLOOKUP('Fiche formation'!$C$8,SitesFormations[Site de formation principal],SitesFormations[Mail pour assiduité],"")</f>
        <v>cfa-ensuplr-um-fds@umontpellier.fr</v>
      </c>
      <c r="G432" t="s">
        <v>2019</v>
      </c>
      <c r="H432" t="e" vm="2">
        <f ca="1">_xlfn.TEXTJOIN(" ",TRUE,
'Fiche formation'!$C$18,
_xlfn.SWITCH('Fiche formation'!$C$18,"DNO","2A","DE AUDIO","3A",
_xlfn.SWITCH('Fiche formation'!$C$15,"DEUST","2A","DSCG","2A","MASTER","2A","BUT","3A","DCG","3A","LG","3A","LP","3A","INGE","3A",""))
)</f>
        <v>#NAME?</v>
      </c>
    </row>
    <row r="433" spans="1:8" x14ac:dyDescent="0.2">
      <c r="A433" s="1">
        <f t="shared" si="27"/>
        <v>46450</v>
      </c>
      <c r="B433" t="e" vm="2">
        <f t="shared" ca="1" si="24"/>
        <v>#NAME?</v>
      </c>
      <c r="C433" t="e" vm="2">
        <f t="shared" ca="1" si="25"/>
        <v>#NAME?</v>
      </c>
      <c r="D433" s="12" t="e" cm="1" vm="1">
        <f t="array" aca="1" ref="D433" ca="1">_xlfn.LET(
    _xlpm.d, A433,
    _xlpm.debut, DATE(2026,8,1),
    _xlpm.m, DATEDIF(_xlpm.debut, _xlpm.d, "m"),
    _xlpm.col, 1 + _xlpm.m*3,
    _xlpm.dates, INDEX('Calendrier 2026-2027'!$C$13:$BC$43,,_xlpm.col),
    _xlpm.titres, INDEX('Calendrier 2026-2027'!$D$13:$BD$43,,_xlpm.col),
    _xlpm.r, _xlfn.XLOOKUP(_xlpm.d, _xlpm.dates, _xlpm.titres),
    IF(_xlpm.r=0,"",_xlpm.r)
)</f>
        <v>#NAME?</v>
      </c>
      <c r="E433" t="e" vm="2">
        <f t="shared" ca="1" si="26"/>
        <v>#NAME?</v>
      </c>
      <c r="F433" t="str">
        <f>_xlfn.XLOOKUP('Fiche formation'!$C$8,SitesFormations[Site de formation principal],SitesFormations[Mail pour assiduité],"")</f>
        <v>cfa-ensuplr-um-fds@umontpellier.fr</v>
      </c>
      <c r="G433" t="s">
        <v>2019</v>
      </c>
      <c r="H433" t="e" vm="2">
        <f ca="1">_xlfn.TEXTJOIN(" ",TRUE,
'Fiche formation'!$C$18,
_xlfn.SWITCH('Fiche formation'!$C$18,"DNO","2A","DE AUDIO","3A",
_xlfn.SWITCH('Fiche formation'!$C$15,"DEUST","2A","DSCG","2A","MASTER","2A","BUT","3A","DCG","3A","LG","3A","LP","3A","INGE","3A",""))
)</f>
        <v>#NAME?</v>
      </c>
    </row>
    <row r="434" spans="1:8" x14ac:dyDescent="0.2">
      <c r="A434" s="1">
        <f t="shared" si="27"/>
        <v>46451</v>
      </c>
      <c r="B434" t="e" vm="2">
        <f t="shared" ca="1" si="24"/>
        <v>#NAME?</v>
      </c>
      <c r="C434" t="e" vm="2">
        <f t="shared" ca="1" si="25"/>
        <v>#NAME?</v>
      </c>
      <c r="D434" s="12" t="e" cm="1" vm="1">
        <f t="array" aca="1" ref="D434" ca="1">_xlfn.LET(
    _xlpm.d, A434,
    _xlpm.debut, DATE(2026,8,1),
    _xlpm.m, DATEDIF(_xlpm.debut, _xlpm.d, "m"),
    _xlpm.col, 1 + _xlpm.m*3,
    _xlpm.dates, INDEX('Calendrier 2026-2027'!$C$13:$BC$43,,_xlpm.col),
    _xlpm.titres, INDEX('Calendrier 2026-2027'!$D$13:$BD$43,,_xlpm.col),
    _xlpm.r, _xlfn.XLOOKUP(_xlpm.d, _xlpm.dates, _xlpm.titres),
    IF(_xlpm.r=0,"",_xlpm.r)
)</f>
        <v>#NAME?</v>
      </c>
      <c r="E434" t="e" vm="2">
        <f t="shared" ca="1" si="26"/>
        <v>#NAME?</v>
      </c>
      <c r="F434" t="str">
        <f>_xlfn.XLOOKUP('Fiche formation'!$C$8,SitesFormations[Site de formation principal],SitesFormations[Mail pour assiduité],"")</f>
        <v>cfa-ensuplr-um-fds@umontpellier.fr</v>
      </c>
      <c r="G434" t="s">
        <v>2019</v>
      </c>
      <c r="H434" t="e" vm="2">
        <f ca="1">_xlfn.TEXTJOIN(" ",TRUE,
'Fiche formation'!$C$18,
_xlfn.SWITCH('Fiche formation'!$C$18,"DNO","2A","DE AUDIO","3A",
_xlfn.SWITCH('Fiche formation'!$C$15,"DEUST","2A","DSCG","2A","MASTER","2A","BUT","3A","DCG","3A","LG","3A","LP","3A","INGE","3A",""))
)</f>
        <v>#NAME?</v>
      </c>
    </row>
    <row r="435" spans="1:8" x14ac:dyDescent="0.2">
      <c r="A435" s="1">
        <f t="shared" si="27"/>
        <v>46451</v>
      </c>
      <c r="B435" t="e" vm="2">
        <f t="shared" ca="1" si="24"/>
        <v>#NAME?</v>
      </c>
      <c r="C435" t="e" vm="2">
        <f t="shared" ca="1" si="25"/>
        <v>#NAME?</v>
      </c>
      <c r="D435" s="12" t="e" cm="1" vm="1">
        <f t="array" aca="1" ref="D435" ca="1">_xlfn.LET(
    _xlpm.d, A435,
    _xlpm.debut, DATE(2026,8,1),
    _xlpm.m, DATEDIF(_xlpm.debut, _xlpm.d, "m"),
    _xlpm.col, 1 + _xlpm.m*3,
    _xlpm.dates, INDEX('Calendrier 2026-2027'!$C$13:$BC$43,,_xlpm.col),
    _xlpm.titres, INDEX('Calendrier 2026-2027'!$D$13:$BD$43,,_xlpm.col),
    _xlpm.r, _xlfn.XLOOKUP(_xlpm.d, _xlpm.dates, _xlpm.titres),
    IF(_xlpm.r=0,"",_xlpm.r)
)</f>
        <v>#NAME?</v>
      </c>
      <c r="E435" t="e" vm="2">
        <f t="shared" ca="1" si="26"/>
        <v>#NAME?</v>
      </c>
      <c r="F435" t="str">
        <f>_xlfn.XLOOKUP('Fiche formation'!$C$8,SitesFormations[Site de formation principal],SitesFormations[Mail pour assiduité],"")</f>
        <v>cfa-ensuplr-um-fds@umontpellier.fr</v>
      </c>
      <c r="G435" t="s">
        <v>2019</v>
      </c>
      <c r="H435" t="e" vm="2">
        <f ca="1">_xlfn.TEXTJOIN(" ",TRUE,
'Fiche formation'!$C$18,
_xlfn.SWITCH('Fiche formation'!$C$18,"DNO","2A","DE AUDIO","3A",
_xlfn.SWITCH('Fiche formation'!$C$15,"DEUST","2A","DSCG","2A","MASTER","2A","BUT","3A","DCG","3A","LG","3A","LP","3A","INGE","3A",""))
)</f>
        <v>#NAME?</v>
      </c>
    </row>
    <row r="436" spans="1:8" x14ac:dyDescent="0.2">
      <c r="A436" s="1">
        <f t="shared" si="27"/>
        <v>46452</v>
      </c>
      <c r="B436" t="e" vm="2">
        <f t="shared" ca="1" si="24"/>
        <v>#NAME?</v>
      </c>
      <c r="C436" t="e" vm="2">
        <f t="shared" ca="1" si="25"/>
        <v>#NAME?</v>
      </c>
      <c r="D436" s="12" t="e" cm="1" vm="1">
        <f t="array" aca="1" ref="D436" ca="1">_xlfn.LET(
    _xlpm.d, A436,
    _xlpm.debut, DATE(2026,8,1),
    _xlpm.m, DATEDIF(_xlpm.debut, _xlpm.d, "m"),
    _xlpm.col, 1 + _xlpm.m*3,
    _xlpm.dates, INDEX('Calendrier 2026-2027'!$C$13:$BC$43,,_xlpm.col),
    _xlpm.titres, INDEX('Calendrier 2026-2027'!$D$13:$BD$43,,_xlpm.col),
    _xlpm.r, _xlfn.XLOOKUP(_xlpm.d, _xlpm.dates, _xlpm.titres),
    IF(_xlpm.r=0,"",_xlpm.r)
)</f>
        <v>#NAME?</v>
      </c>
      <c r="E436" t="e" vm="2">
        <f t="shared" ca="1" si="26"/>
        <v>#NAME?</v>
      </c>
      <c r="F436" t="str">
        <f>_xlfn.XLOOKUP('Fiche formation'!$C$8,SitesFormations[Site de formation principal],SitesFormations[Mail pour assiduité],"")</f>
        <v>cfa-ensuplr-um-fds@umontpellier.fr</v>
      </c>
      <c r="G436" t="s">
        <v>2019</v>
      </c>
      <c r="H436" t="e" vm="2">
        <f ca="1">_xlfn.TEXTJOIN(" ",TRUE,
'Fiche formation'!$C$18,
_xlfn.SWITCH('Fiche formation'!$C$18,"DNO","2A","DE AUDIO","3A",
_xlfn.SWITCH('Fiche formation'!$C$15,"DEUST","2A","DSCG","2A","MASTER","2A","BUT","3A","DCG","3A","LG","3A","LP","3A","INGE","3A",""))
)</f>
        <v>#NAME?</v>
      </c>
    </row>
    <row r="437" spans="1:8" x14ac:dyDescent="0.2">
      <c r="A437" s="1">
        <f t="shared" si="27"/>
        <v>46452</v>
      </c>
      <c r="B437" t="e" vm="2">
        <f t="shared" ca="1" si="24"/>
        <v>#NAME?</v>
      </c>
      <c r="C437" t="e" vm="2">
        <f t="shared" ca="1" si="25"/>
        <v>#NAME?</v>
      </c>
      <c r="D437" s="12" t="e" cm="1" vm="1">
        <f t="array" aca="1" ref="D437" ca="1">_xlfn.LET(
    _xlpm.d, A437,
    _xlpm.debut, DATE(2026,8,1),
    _xlpm.m, DATEDIF(_xlpm.debut, _xlpm.d, "m"),
    _xlpm.col, 1 + _xlpm.m*3,
    _xlpm.dates, INDEX('Calendrier 2026-2027'!$C$13:$BC$43,,_xlpm.col),
    _xlpm.titres, INDEX('Calendrier 2026-2027'!$D$13:$BD$43,,_xlpm.col),
    _xlpm.r, _xlfn.XLOOKUP(_xlpm.d, _xlpm.dates, _xlpm.titres),
    IF(_xlpm.r=0,"",_xlpm.r)
)</f>
        <v>#NAME?</v>
      </c>
      <c r="E437" t="e" vm="2">
        <f t="shared" ca="1" si="26"/>
        <v>#NAME?</v>
      </c>
      <c r="F437" t="str">
        <f>_xlfn.XLOOKUP('Fiche formation'!$C$8,SitesFormations[Site de formation principal],SitesFormations[Mail pour assiduité],"")</f>
        <v>cfa-ensuplr-um-fds@umontpellier.fr</v>
      </c>
      <c r="G437" t="s">
        <v>2019</v>
      </c>
      <c r="H437" t="e" vm="2">
        <f ca="1">_xlfn.TEXTJOIN(" ",TRUE,
'Fiche formation'!$C$18,
_xlfn.SWITCH('Fiche formation'!$C$18,"DNO","2A","DE AUDIO","3A",
_xlfn.SWITCH('Fiche formation'!$C$15,"DEUST","2A","DSCG","2A","MASTER","2A","BUT","3A","DCG","3A","LG","3A","LP","3A","INGE","3A",""))
)</f>
        <v>#NAME?</v>
      </c>
    </row>
    <row r="438" spans="1:8" x14ac:dyDescent="0.2">
      <c r="A438" s="1">
        <f t="shared" si="27"/>
        <v>46453</v>
      </c>
      <c r="B438" t="e" vm="2">
        <f t="shared" ca="1" si="24"/>
        <v>#NAME?</v>
      </c>
      <c r="C438" t="e" vm="2">
        <f t="shared" ca="1" si="25"/>
        <v>#NAME?</v>
      </c>
      <c r="D438" s="12" t="e" cm="1" vm="1">
        <f t="array" aca="1" ref="D438" ca="1">_xlfn.LET(
    _xlpm.d, A438,
    _xlpm.debut, DATE(2026,8,1),
    _xlpm.m, DATEDIF(_xlpm.debut, _xlpm.d, "m"),
    _xlpm.col, 1 + _xlpm.m*3,
    _xlpm.dates, INDEX('Calendrier 2026-2027'!$C$13:$BC$43,,_xlpm.col),
    _xlpm.titres, INDEX('Calendrier 2026-2027'!$D$13:$BD$43,,_xlpm.col),
    _xlpm.r, _xlfn.XLOOKUP(_xlpm.d, _xlpm.dates, _xlpm.titres),
    IF(_xlpm.r=0,"",_xlpm.r)
)</f>
        <v>#NAME?</v>
      </c>
      <c r="E438" t="e" vm="2">
        <f t="shared" ca="1" si="26"/>
        <v>#NAME?</v>
      </c>
      <c r="F438" t="str">
        <f>_xlfn.XLOOKUP('Fiche formation'!$C$8,SitesFormations[Site de formation principal],SitesFormations[Mail pour assiduité],"")</f>
        <v>cfa-ensuplr-um-fds@umontpellier.fr</v>
      </c>
      <c r="G438" t="s">
        <v>2019</v>
      </c>
      <c r="H438" t="e" vm="2">
        <f ca="1">_xlfn.TEXTJOIN(" ",TRUE,
'Fiche formation'!$C$18,
_xlfn.SWITCH('Fiche formation'!$C$18,"DNO","2A","DE AUDIO","3A",
_xlfn.SWITCH('Fiche formation'!$C$15,"DEUST","2A","DSCG","2A","MASTER","2A","BUT","3A","DCG","3A","LG","3A","LP","3A","INGE","3A",""))
)</f>
        <v>#NAME?</v>
      </c>
    </row>
    <row r="439" spans="1:8" x14ac:dyDescent="0.2">
      <c r="A439" s="1">
        <f t="shared" si="27"/>
        <v>46453</v>
      </c>
      <c r="B439" t="e" vm="2">
        <f t="shared" ca="1" si="24"/>
        <v>#NAME?</v>
      </c>
      <c r="C439" t="e" vm="2">
        <f t="shared" ca="1" si="25"/>
        <v>#NAME?</v>
      </c>
      <c r="D439" s="12" t="e" cm="1" vm="1">
        <f t="array" aca="1" ref="D439" ca="1">_xlfn.LET(
    _xlpm.d, A439,
    _xlpm.debut, DATE(2026,8,1),
    _xlpm.m, DATEDIF(_xlpm.debut, _xlpm.d, "m"),
    _xlpm.col, 1 + _xlpm.m*3,
    _xlpm.dates, INDEX('Calendrier 2026-2027'!$C$13:$BC$43,,_xlpm.col),
    _xlpm.titres, INDEX('Calendrier 2026-2027'!$D$13:$BD$43,,_xlpm.col),
    _xlpm.r, _xlfn.XLOOKUP(_xlpm.d, _xlpm.dates, _xlpm.titres),
    IF(_xlpm.r=0,"",_xlpm.r)
)</f>
        <v>#NAME?</v>
      </c>
      <c r="E439" t="e" vm="2">
        <f t="shared" ca="1" si="26"/>
        <v>#NAME?</v>
      </c>
      <c r="F439" t="str">
        <f>_xlfn.XLOOKUP('Fiche formation'!$C$8,SitesFormations[Site de formation principal],SitesFormations[Mail pour assiduité],"")</f>
        <v>cfa-ensuplr-um-fds@umontpellier.fr</v>
      </c>
      <c r="G439" t="s">
        <v>2019</v>
      </c>
      <c r="H439" t="e" vm="2">
        <f ca="1">_xlfn.TEXTJOIN(" ",TRUE,
'Fiche formation'!$C$18,
_xlfn.SWITCH('Fiche formation'!$C$18,"DNO","2A","DE AUDIO","3A",
_xlfn.SWITCH('Fiche formation'!$C$15,"DEUST","2A","DSCG","2A","MASTER","2A","BUT","3A","DCG","3A","LG","3A","LP","3A","INGE","3A",""))
)</f>
        <v>#NAME?</v>
      </c>
    </row>
    <row r="440" spans="1:8" x14ac:dyDescent="0.2">
      <c r="A440" s="1">
        <f t="shared" si="27"/>
        <v>46454</v>
      </c>
      <c r="B440" t="e" vm="2">
        <f t="shared" ca="1" si="24"/>
        <v>#NAME?</v>
      </c>
      <c r="C440" t="e" vm="2">
        <f t="shared" ca="1" si="25"/>
        <v>#NAME?</v>
      </c>
      <c r="D440" s="12" t="e" cm="1" vm="1">
        <f t="array" aca="1" ref="D440" ca="1">_xlfn.LET(
    _xlpm.d, A440,
    _xlpm.debut, DATE(2026,8,1),
    _xlpm.m, DATEDIF(_xlpm.debut, _xlpm.d, "m"),
    _xlpm.col, 1 + _xlpm.m*3,
    _xlpm.dates, INDEX('Calendrier 2026-2027'!$C$13:$BC$43,,_xlpm.col),
    _xlpm.titres, INDEX('Calendrier 2026-2027'!$D$13:$BD$43,,_xlpm.col),
    _xlpm.r, _xlfn.XLOOKUP(_xlpm.d, _xlpm.dates, _xlpm.titres),
    IF(_xlpm.r=0,"",_xlpm.r)
)</f>
        <v>#NAME?</v>
      </c>
      <c r="E440" t="e" vm="2">
        <f t="shared" ca="1" si="26"/>
        <v>#NAME?</v>
      </c>
      <c r="F440" t="str">
        <f>_xlfn.XLOOKUP('Fiche formation'!$C$8,SitesFormations[Site de formation principal],SitesFormations[Mail pour assiduité],"")</f>
        <v>cfa-ensuplr-um-fds@umontpellier.fr</v>
      </c>
      <c r="G440" t="s">
        <v>2019</v>
      </c>
      <c r="H440" t="e" vm="2">
        <f ca="1">_xlfn.TEXTJOIN(" ",TRUE,
'Fiche formation'!$C$18,
_xlfn.SWITCH('Fiche formation'!$C$18,"DNO","2A","DE AUDIO","3A",
_xlfn.SWITCH('Fiche formation'!$C$15,"DEUST","2A","DSCG","2A","MASTER","2A","BUT","3A","DCG","3A","LG","3A","LP","3A","INGE","3A",""))
)</f>
        <v>#NAME?</v>
      </c>
    </row>
    <row r="441" spans="1:8" x14ac:dyDescent="0.2">
      <c r="A441" s="1">
        <f t="shared" si="27"/>
        <v>46454</v>
      </c>
      <c r="B441" t="e" vm="2">
        <f t="shared" ca="1" si="24"/>
        <v>#NAME?</v>
      </c>
      <c r="C441" t="e" vm="2">
        <f t="shared" ca="1" si="25"/>
        <v>#NAME?</v>
      </c>
      <c r="D441" s="12" t="e" cm="1" vm="1">
        <f t="array" aca="1" ref="D441" ca="1">_xlfn.LET(
    _xlpm.d, A441,
    _xlpm.debut, DATE(2026,8,1),
    _xlpm.m, DATEDIF(_xlpm.debut, _xlpm.d, "m"),
    _xlpm.col, 1 + _xlpm.m*3,
    _xlpm.dates, INDEX('Calendrier 2026-2027'!$C$13:$BC$43,,_xlpm.col),
    _xlpm.titres, INDEX('Calendrier 2026-2027'!$D$13:$BD$43,,_xlpm.col),
    _xlpm.r, _xlfn.XLOOKUP(_xlpm.d, _xlpm.dates, _xlpm.titres),
    IF(_xlpm.r=0,"",_xlpm.r)
)</f>
        <v>#NAME?</v>
      </c>
      <c r="E441" t="e" vm="2">
        <f t="shared" ca="1" si="26"/>
        <v>#NAME?</v>
      </c>
      <c r="F441" t="str">
        <f>_xlfn.XLOOKUP('Fiche formation'!$C$8,SitesFormations[Site de formation principal],SitesFormations[Mail pour assiduité],"")</f>
        <v>cfa-ensuplr-um-fds@umontpellier.fr</v>
      </c>
      <c r="G441" t="s">
        <v>2019</v>
      </c>
      <c r="H441" t="e" vm="2">
        <f ca="1">_xlfn.TEXTJOIN(" ",TRUE,
'Fiche formation'!$C$18,
_xlfn.SWITCH('Fiche formation'!$C$18,"DNO","2A","DE AUDIO","3A",
_xlfn.SWITCH('Fiche formation'!$C$15,"DEUST","2A","DSCG","2A","MASTER","2A","BUT","3A","DCG","3A","LG","3A","LP","3A","INGE","3A",""))
)</f>
        <v>#NAME?</v>
      </c>
    </row>
    <row r="442" spans="1:8" x14ac:dyDescent="0.2">
      <c r="A442" s="1">
        <f t="shared" si="27"/>
        <v>46455</v>
      </c>
      <c r="B442" t="e" vm="2">
        <f t="shared" ca="1" si="24"/>
        <v>#NAME?</v>
      </c>
      <c r="C442" t="e" vm="2">
        <f t="shared" ca="1" si="25"/>
        <v>#NAME?</v>
      </c>
      <c r="D442" s="12" t="e" cm="1" vm="1">
        <f t="array" aca="1" ref="D442" ca="1">_xlfn.LET(
    _xlpm.d, A442,
    _xlpm.debut, DATE(2026,8,1),
    _xlpm.m, DATEDIF(_xlpm.debut, _xlpm.d, "m"),
    _xlpm.col, 1 + _xlpm.m*3,
    _xlpm.dates, INDEX('Calendrier 2026-2027'!$C$13:$BC$43,,_xlpm.col),
    _xlpm.titres, INDEX('Calendrier 2026-2027'!$D$13:$BD$43,,_xlpm.col),
    _xlpm.r, _xlfn.XLOOKUP(_xlpm.d, _xlpm.dates, _xlpm.titres),
    IF(_xlpm.r=0,"",_xlpm.r)
)</f>
        <v>#NAME?</v>
      </c>
      <c r="E442" t="e" vm="2">
        <f t="shared" ca="1" si="26"/>
        <v>#NAME?</v>
      </c>
      <c r="F442" t="str">
        <f>_xlfn.XLOOKUP('Fiche formation'!$C$8,SitesFormations[Site de formation principal],SitesFormations[Mail pour assiduité],"")</f>
        <v>cfa-ensuplr-um-fds@umontpellier.fr</v>
      </c>
      <c r="G442" t="s">
        <v>2019</v>
      </c>
      <c r="H442" t="e" vm="2">
        <f ca="1">_xlfn.TEXTJOIN(" ",TRUE,
'Fiche formation'!$C$18,
_xlfn.SWITCH('Fiche formation'!$C$18,"DNO","2A","DE AUDIO","3A",
_xlfn.SWITCH('Fiche formation'!$C$15,"DEUST","2A","DSCG","2A","MASTER","2A","BUT","3A","DCG","3A","LG","3A","LP","3A","INGE","3A",""))
)</f>
        <v>#NAME?</v>
      </c>
    </row>
    <row r="443" spans="1:8" x14ac:dyDescent="0.2">
      <c r="A443" s="1">
        <f t="shared" si="27"/>
        <v>46455</v>
      </c>
      <c r="B443" t="e" vm="2">
        <f t="shared" ca="1" si="24"/>
        <v>#NAME?</v>
      </c>
      <c r="C443" t="e" vm="2">
        <f t="shared" ca="1" si="25"/>
        <v>#NAME?</v>
      </c>
      <c r="D443" s="12" t="e" cm="1" vm="1">
        <f t="array" aca="1" ref="D443" ca="1">_xlfn.LET(
    _xlpm.d, A443,
    _xlpm.debut, DATE(2026,8,1),
    _xlpm.m, DATEDIF(_xlpm.debut, _xlpm.d, "m"),
    _xlpm.col, 1 + _xlpm.m*3,
    _xlpm.dates, INDEX('Calendrier 2026-2027'!$C$13:$BC$43,,_xlpm.col),
    _xlpm.titres, INDEX('Calendrier 2026-2027'!$D$13:$BD$43,,_xlpm.col),
    _xlpm.r, _xlfn.XLOOKUP(_xlpm.d, _xlpm.dates, _xlpm.titres),
    IF(_xlpm.r=0,"",_xlpm.r)
)</f>
        <v>#NAME?</v>
      </c>
      <c r="E443" t="e" vm="2">
        <f t="shared" ca="1" si="26"/>
        <v>#NAME?</v>
      </c>
      <c r="F443" t="str">
        <f>_xlfn.XLOOKUP('Fiche formation'!$C$8,SitesFormations[Site de formation principal],SitesFormations[Mail pour assiduité],"")</f>
        <v>cfa-ensuplr-um-fds@umontpellier.fr</v>
      </c>
      <c r="G443" t="s">
        <v>2019</v>
      </c>
      <c r="H443" t="e" vm="2">
        <f ca="1">_xlfn.TEXTJOIN(" ",TRUE,
'Fiche formation'!$C$18,
_xlfn.SWITCH('Fiche formation'!$C$18,"DNO","2A","DE AUDIO","3A",
_xlfn.SWITCH('Fiche formation'!$C$15,"DEUST","2A","DSCG","2A","MASTER","2A","BUT","3A","DCG","3A","LG","3A","LP","3A","INGE","3A",""))
)</f>
        <v>#NAME?</v>
      </c>
    </row>
    <row r="444" spans="1:8" x14ac:dyDescent="0.2">
      <c r="A444" s="1">
        <f t="shared" si="27"/>
        <v>46456</v>
      </c>
      <c r="B444" t="e" vm="2">
        <f t="shared" ca="1" si="24"/>
        <v>#NAME?</v>
      </c>
      <c r="C444" t="e" vm="2">
        <f t="shared" ca="1" si="25"/>
        <v>#NAME?</v>
      </c>
      <c r="D444" s="12" t="e" cm="1" vm="1">
        <f t="array" aca="1" ref="D444" ca="1">_xlfn.LET(
    _xlpm.d, A444,
    _xlpm.debut, DATE(2026,8,1),
    _xlpm.m, DATEDIF(_xlpm.debut, _xlpm.d, "m"),
    _xlpm.col, 1 + _xlpm.m*3,
    _xlpm.dates, INDEX('Calendrier 2026-2027'!$C$13:$BC$43,,_xlpm.col),
    _xlpm.titres, INDEX('Calendrier 2026-2027'!$D$13:$BD$43,,_xlpm.col),
    _xlpm.r, _xlfn.XLOOKUP(_xlpm.d, _xlpm.dates, _xlpm.titres),
    IF(_xlpm.r=0,"",_xlpm.r)
)</f>
        <v>#NAME?</v>
      </c>
      <c r="E444" t="e" vm="2">
        <f t="shared" ca="1" si="26"/>
        <v>#NAME?</v>
      </c>
      <c r="F444" t="str">
        <f>_xlfn.XLOOKUP('Fiche formation'!$C$8,SitesFormations[Site de formation principal],SitesFormations[Mail pour assiduité],"")</f>
        <v>cfa-ensuplr-um-fds@umontpellier.fr</v>
      </c>
      <c r="G444" t="s">
        <v>2019</v>
      </c>
      <c r="H444" t="e" vm="2">
        <f ca="1">_xlfn.TEXTJOIN(" ",TRUE,
'Fiche formation'!$C$18,
_xlfn.SWITCH('Fiche formation'!$C$18,"DNO","2A","DE AUDIO","3A",
_xlfn.SWITCH('Fiche formation'!$C$15,"DEUST","2A","DSCG","2A","MASTER","2A","BUT","3A","DCG","3A","LG","3A","LP","3A","INGE","3A",""))
)</f>
        <v>#NAME?</v>
      </c>
    </row>
    <row r="445" spans="1:8" x14ac:dyDescent="0.2">
      <c r="A445" s="1">
        <f t="shared" si="27"/>
        <v>46456</v>
      </c>
      <c r="B445" t="e" vm="2">
        <f t="shared" ca="1" si="24"/>
        <v>#NAME?</v>
      </c>
      <c r="C445" t="e" vm="2">
        <f t="shared" ca="1" si="25"/>
        <v>#NAME?</v>
      </c>
      <c r="D445" s="12" t="e" cm="1" vm="1">
        <f t="array" aca="1" ref="D445" ca="1">_xlfn.LET(
    _xlpm.d, A445,
    _xlpm.debut, DATE(2026,8,1),
    _xlpm.m, DATEDIF(_xlpm.debut, _xlpm.d, "m"),
    _xlpm.col, 1 + _xlpm.m*3,
    _xlpm.dates, INDEX('Calendrier 2026-2027'!$C$13:$BC$43,,_xlpm.col),
    _xlpm.titres, INDEX('Calendrier 2026-2027'!$D$13:$BD$43,,_xlpm.col),
    _xlpm.r, _xlfn.XLOOKUP(_xlpm.d, _xlpm.dates, _xlpm.titres),
    IF(_xlpm.r=0,"",_xlpm.r)
)</f>
        <v>#NAME?</v>
      </c>
      <c r="E445" t="e" vm="2">
        <f t="shared" ca="1" si="26"/>
        <v>#NAME?</v>
      </c>
      <c r="F445" t="str">
        <f>_xlfn.XLOOKUP('Fiche formation'!$C$8,SitesFormations[Site de formation principal],SitesFormations[Mail pour assiduité],"")</f>
        <v>cfa-ensuplr-um-fds@umontpellier.fr</v>
      </c>
      <c r="G445" t="s">
        <v>2019</v>
      </c>
      <c r="H445" t="e" vm="2">
        <f ca="1">_xlfn.TEXTJOIN(" ",TRUE,
'Fiche formation'!$C$18,
_xlfn.SWITCH('Fiche formation'!$C$18,"DNO","2A","DE AUDIO","3A",
_xlfn.SWITCH('Fiche formation'!$C$15,"DEUST","2A","DSCG","2A","MASTER","2A","BUT","3A","DCG","3A","LG","3A","LP","3A","INGE","3A",""))
)</f>
        <v>#NAME?</v>
      </c>
    </row>
    <row r="446" spans="1:8" x14ac:dyDescent="0.2">
      <c r="A446" s="1">
        <f t="shared" si="27"/>
        <v>46457</v>
      </c>
      <c r="B446" t="e" vm="2">
        <f t="shared" ca="1" si="24"/>
        <v>#NAME?</v>
      </c>
      <c r="C446" t="e" vm="2">
        <f t="shared" ca="1" si="25"/>
        <v>#NAME?</v>
      </c>
      <c r="D446" s="12" t="e" cm="1" vm="1">
        <f t="array" aca="1" ref="D446" ca="1">_xlfn.LET(
    _xlpm.d, A446,
    _xlpm.debut, DATE(2026,8,1),
    _xlpm.m, DATEDIF(_xlpm.debut, _xlpm.d, "m"),
    _xlpm.col, 1 + _xlpm.m*3,
    _xlpm.dates, INDEX('Calendrier 2026-2027'!$C$13:$BC$43,,_xlpm.col),
    _xlpm.titres, INDEX('Calendrier 2026-2027'!$D$13:$BD$43,,_xlpm.col),
    _xlpm.r, _xlfn.XLOOKUP(_xlpm.d, _xlpm.dates, _xlpm.titres),
    IF(_xlpm.r=0,"",_xlpm.r)
)</f>
        <v>#NAME?</v>
      </c>
      <c r="E446" t="e" vm="2">
        <f t="shared" ca="1" si="26"/>
        <v>#NAME?</v>
      </c>
      <c r="F446" t="str">
        <f>_xlfn.XLOOKUP('Fiche formation'!$C$8,SitesFormations[Site de formation principal],SitesFormations[Mail pour assiduité],"")</f>
        <v>cfa-ensuplr-um-fds@umontpellier.fr</v>
      </c>
      <c r="G446" t="s">
        <v>2019</v>
      </c>
      <c r="H446" t="e" vm="2">
        <f ca="1">_xlfn.TEXTJOIN(" ",TRUE,
'Fiche formation'!$C$18,
_xlfn.SWITCH('Fiche formation'!$C$18,"DNO","2A","DE AUDIO","3A",
_xlfn.SWITCH('Fiche formation'!$C$15,"DEUST","2A","DSCG","2A","MASTER","2A","BUT","3A","DCG","3A","LG","3A","LP","3A","INGE","3A",""))
)</f>
        <v>#NAME?</v>
      </c>
    </row>
    <row r="447" spans="1:8" x14ac:dyDescent="0.2">
      <c r="A447" s="1">
        <f t="shared" si="27"/>
        <v>46457</v>
      </c>
      <c r="B447" t="e" vm="2">
        <f t="shared" ca="1" si="24"/>
        <v>#NAME?</v>
      </c>
      <c r="C447" t="e" vm="2">
        <f t="shared" ca="1" si="25"/>
        <v>#NAME?</v>
      </c>
      <c r="D447" s="12" t="e" cm="1" vm="1">
        <f t="array" aca="1" ref="D447" ca="1">_xlfn.LET(
    _xlpm.d, A447,
    _xlpm.debut, DATE(2026,8,1),
    _xlpm.m, DATEDIF(_xlpm.debut, _xlpm.d, "m"),
    _xlpm.col, 1 + _xlpm.m*3,
    _xlpm.dates, INDEX('Calendrier 2026-2027'!$C$13:$BC$43,,_xlpm.col),
    _xlpm.titres, INDEX('Calendrier 2026-2027'!$D$13:$BD$43,,_xlpm.col),
    _xlpm.r, _xlfn.XLOOKUP(_xlpm.d, _xlpm.dates, _xlpm.titres),
    IF(_xlpm.r=0,"",_xlpm.r)
)</f>
        <v>#NAME?</v>
      </c>
      <c r="E447" t="e" vm="2">
        <f t="shared" ca="1" si="26"/>
        <v>#NAME?</v>
      </c>
      <c r="F447" t="str">
        <f>_xlfn.XLOOKUP('Fiche formation'!$C$8,SitesFormations[Site de formation principal],SitesFormations[Mail pour assiduité],"")</f>
        <v>cfa-ensuplr-um-fds@umontpellier.fr</v>
      </c>
      <c r="G447" t="s">
        <v>2019</v>
      </c>
      <c r="H447" t="e" vm="2">
        <f ca="1">_xlfn.TEXTJOIN(" ",TRUE,
'Fiche formation'!$C$18,
_xlfn.SWITCH('Fiche formation'!$C$18,"DNO","2A","DE AUDIO","3A",
_xlfn.SWITCH('Fiche formation'!$C$15,"DEUST","2A","DSCG","2A","MASTER","2A","BUT","3A","DCG","3A","LG","3A","LP","3A","INGE","3A",""))
)</f>
        <v>#NAME?</v>
      </c>
    </row>
    <row r="448" spans="1:8" x14ac:dyDescent="0.2">
      <c r="A448" s="1">
        <f t="shared" si="27"/>
        <v>46458</v>
      </c>
      <c r="B448" t="e" vm="2">
        <f t="shared" ca="1" si="24"/>
        <v>#NAME?</v>
      </c>
      <c r="C448" t="e" vm="2">
        <f t="shared" ca="1" si="25"/>
        <v>#NAME?</v>
      </c>
      <c r="D448" s="12" t="e" cm="1" vm="1">
        <f t="array" aca="1" ref="D448" ca="1">_xlfn.LET(
    _xlpm.d, A448,
    _xlpm.debut, DATE(2026,8,1),
    _xlpm.m, DATEDIF(_xlpm.debut, _xlpm.d, "m"),
    _xlpm.col, 1 + _xlpm.m*3,
    _xlpm.dates, INDEX('Calendrier 2026-2027'!$C$13:$BC$43,,_xlpm.col),
    _xlpm.titres, INDEX('Calendrier 2026-2027'!$D$13:$BD$43,,_xlpm.col),
    _xlpm.r, _xlfn.XLOOKUP(_xlpm.d, _xlpm.dates, _xlpm.titres),
    IF(_xlpm.r=0,"",_xlpm.r)
)</f>
        <v>#NAME?</v>
      </c>
      <c r="E448" t="e" vm="2">
        <f t="shared" ca="1" si="26"/>
        <v>#NAME?</v>
      </c>
      <c r="F448" t="str">
        <f>_xlfn.XLOOKUP('Fiche formation'!$C$8,SitesFormations[Site de formation principal],SitesFormations[Mail pour assiduité],"")</f>
        <v>cfa-ensuplr-um-fds@umontpellier.fr</v>
      </c>
      <c r="G448" t="s">
        <v>2019</v>
      </c>
      <c r="H448" t="e" vm="2">
        <f ca="1">_xlfn.TEXTJOIN(" ",TRUE,
'Fiche formation'!$C$18,
_xlfn.SWITCH('Fiche formation'!$C$18,"DNO","2A","DE AUDIO","3A",
_xlfn.SWITCH('Fiche formation'!$C$15,"DEUST","2A","DSCG","2A","MASTER","2A","BUT","3A","DCG","3A","LG","3A","LP","3A","INGE","3A",""))
)</f>
        <v>#NAME?</v>
      </c>
    </row>
    <row r="449" spans="1:8" x14ac:dyDescent="0.2">
      <c r="A449" s="1">
        <f t="shared" si="27"/>
        <v>46458</v>
      </c>
      <c r="B449" t="e" vm="2">
        <f t="shared" ca="1" si="24"/>
        <v>#NAME?</v>
      </c>
      <c r="C449" t="e" vm="2">
        <f t="shared" ca="1" si="25"/>
        <v>#NAME?</v>
      </c>
      <c r="D449" s="12" t="e" cm="1" vm="1">
        <f t="array" aca="1" ref="D449" ca="1">_xlfn.LET(
    _xlpm.d, A449,
    _xlpm.debut, DATE(2026,8,1),
    _xlpm.m, DATEDIF(_xlpm.debut, _xlpm.d, "m"),
    _xlpm.col, 1 + _xlpm.m*3,
    _xlpm.dates, INDEX('Calendrier 2026-2027'!$C$13:$BC$43,,_xlpm.col),
    _xlpm.titres, INDEX('Calendrier 2026-2027'!$D$13:$BD$43,,_xlpm.col),
    _xlpm.r, _xlfn.XLOOKUP(_xlpm.d, _xlpm.dates, _xlpm.titres),
    IF(_xlpm.r=0,"",_xlpm.r)
)</f>
        <v>#NAME?</v>
      </c>
      <c r="E449" t="e" vm="2">
        <f t="shared" ca="1" si="26"/>
        <v>#NAME?</v>
      </c>
      <c r="F449" t="str">
        <f>_xlfn.XLOOKUP('Fiche formation'!$C$8,SitesFormations[Site de formation principal],SitesFormations[Mail pour assiduité],"")</f>
        <v>cfa-ensuplr-um-fds@umontpellier.fr</v>
      </c>
      <c r="G449" t="s">
        <v>2019</v>
      </c>
      <c r="H449" t="e" vm="2">
        <f ca="1">_xlfn.TEXTJOIN(" ",TRUE,
'Fiche formation'!$C$18,
_xlfn.SWITCH('Fiche formation'!$C$18,"DNO","2A","DE AUDIO","3A",
_xlfn.SWITCH('Fiche formation'!$C$15,"DEUST","2A","DSCG","2A","MASTER","2A","BUT","3A","DCG","3A","LG","3A","LP","3A","INGE","3A",""))
)</f>
        <v>#NAME?</v>
      </c>
    </row>
    <row r="450" spans="1:8" x14ac:dyDescent="0.2">
      <c r="A450" s="1">
        <f t="shared" si="27"/>
        <v>46459</v>
      </c>
      <c r="B450" t="e" vm="2">
        <f t="shared" ca="1" si="24"/>
        <v>#NAME?</v>
      </c>
      <c r="C450" t="e" vm="2">
        <f t="shared" ca="1" si="25"/>
        <v>#NAME?</v>
      </c>
      <c r="D450" s="12" t="e" cm="1" vm="1">
        <f t="array" aca="1" ref="D450" ca="1">_xlfn.LET(
    _xlpm.d, A450,
    _xlpm.debut, DATE(2026,8,1),
    _xlpm.m, DATEDIF(_xlpm.debut, _xlpm.d, "m"),
    _xlpm.col, 1 + _xlpm.m*3,
    _xlpm.dates, INDEX('Calendrier 2026-2027'!$C$13:$BC$43,,_xlpm.col),
    _xlpm.titres, INDEX('Calendrier 2026-2027'!$D$13:$BD$43,,_xlpm.col),
    _xlpm.r, _xlfn.XLOOKUP(_xlpm.d, _xlpm.dates, _xlpm.titres),
    IF(_xlpm.r=0,"",_xlpm.r)
)</f>
        <v>#NAME?</v>
      </c>
      <c r="E450" t="e" vm="2">
        <f t="shared" ca="1" si="26"/>
        <v>#NAME?</v>
      </c>
      <c r="F450" t="str">
        <f>_xlfn.XLOOKUP('Fiche formation'!$C$8,SitesFormations[Site de formation principal],SitesFormations[Mail pour assiduité],"")</f>
        <v>cfa-ensuplr-um-fds@umontpellier.fr</v>
      </c>
      <c r="G450" t="s">
        <v>2019</v>
      </c>
      <c r="H450" t="e" vm="2">
        <f ca="1">_xlfn.TEXTJOIN(" ",TRUE,
'Fiche formation'!$C$18,
_xlfn.SWITCH('Fiche formation'!$C$18,"DNO","2A","DE AUDIO","3A",
_xlfn.SWITCH('Fiche formation'!$C$15,"DEUST","2A","DSCG","2A","MASTER","2A","BUT","3A","DCG","3A","LG","3A","LP","3A","INGE","3A",""))
)</f>
        <v>#NAME?</v>
      </c>
    </row>
    <row r="451" spans="1:8" x14ac:dyDescent="0.2">
      <c r="A451" s="1">
        <f t="shared" si="27"/>
        <v>46459</v>
      </c>
      <c r="B451" t="e" vm="2">
        <f t="shared" ref="B451:B514" ca="1" si="28">IF(D451="","",IF($A451=$A450,"14:00","08:00"))</f>
        <v>#NAME?</v>
      </c>
      <c r="C451" t="e" vm="2">
        <f t="shared" ref="C451:C514" ca="1" si="29">IF(D451="","",IF($A451=$A450,"17:00","12:00"))</f>
        <v>#NAME?</v>
      </c>
      <c r="D451" s="12" t="e" cm="1" vm="1">
        <f t="array" aca="1" ref="D451" ca="1">_xlfn.LET(
    _xlpm.d, A451,
    _xlpm.debut, DATE(2026,8,1),
    _xlpm.m, DATEDIF(_xlpm.debut, _xlpm.d, "m"),
    _xlpm.col, 1 + _xlpm.m*3,
    _xlpm.dates, INDEX('Calendrier 2026-2027'!$C$13:$BC$43,,_xlpm.col),
    _xlpm.titres, INDEX('Calendrier 2026-2027'!$D$13:$BD$43,,_xlpm.col),
    _xlpm.r, _xlfn.XLOOKUP(_xlpm.d, _xlpm.dates, _xlpm.titres),
    IF(_xlpm.r=0,"",_xlpm.r)
)</f>
        <v>#NAME?</v>
      </c>
      <c r="E451" t="e" vm="2">
        <f t="shared" ref="E451:E514" ca="1" si="30">IF(D451="","",IF(OR(D451="Entreprise",D451="Révisions (Etp)"),0,1))</f>
        <v>#NAME?</v>
      </c>
      <c r="F451" t="str">
        <f>_xlfn.XLOOKUP('Fiche formation'!$C$8,SitesFormations[Site de formation principal],SitesFormations[Mail pour assiduité],"")</f>
        <v>cfa-ensuplr-um-fds@umontpellier.fr</v>
      </c>
      <c r="G451" t="s">
        <v>2019</v>
      </c>
      <c r="H451" t="e" vm="2">
        <f ca="1">_xlfn.TEXTJOIN(" ",TRUE,
'Fiche formation'!$C$18,
_xlfn.SWITCH('Fiche formation'!$C$18,"DNO","2A","DE AUDIO","3A",
_xlfn.SWITCH('Fiche formation'!$C$15,"DEUST","2A","DSCG","2A","MASTER","2A","BUT","3A","DCG","3A","LG","3A","LP","3A","INGE","3A",""))
)</f>
        <v>#NAME?</v>
      </c>
    </row>
    <row r="452" spans="1:8" x14ac:dyDescent="0.2">
      <c r="A452" s="1">
        <f t="shared" ref="A452:A515" si="31">IF(A451=A450,A451+1,A451)</f>
        <v>46460</v>
      </c>
      <c r="B452" t="e" vm="2">
        <f t="shared" ca="1" si="28"/>
        <v>#NAME?</v>
      </c>
      <c r="C452" t="e" vm="2">
        <f t="shared" ca="1" si="29"/>
        <v>#NAME?</v>
      </c>
      <c r="D452" s="12" t="e" cm="1" vm="1">
        <f t="array" aca="1" ref="D452" ca="1">_xlfn.LET(
    _xlpm.d, A452,
    _xlpm.debut, DATE(2026,8,1),
    _xlpm.m, DATEDIF(_xlpm.debut, _xlpm.d, "m"),
    _xlpm.col, 1 + _xlpm.m*3,
    _xlpm.dates, INDEX('Calendrier 2026-2027'!$C$13:$BC$43,,_xlpm.col),
    _xlpm.titres, INDEX('Calendrier 2026-2027'!$D$13:$BD$43,,_xlpm.col),
    _xlpm.r, _xlfn.XLOOKUP(_xlpm.d, _xlpm.dates, _xlpm.titres),
    IF(_xlpm.r=0,"",_xlpm.r)
)</f>
        <v>#NAME?</v>
      </c>
      <c r="E452" t="e" vm="2">
        <f t="shared" ca="1" si="30"/>
        <v>#NAME?</v>
      </c>
      <c r="F452" t="str">
        <f>_xlfn.XLOOKUP('Fiche formation'!$C$8,SitesFormations[Site de formation principal],SitesFormations[Mail pour assiduité],"")</f>
        <v>cfa-ensuplr-um-fds@umontpellier.fr</v>
      </c>
      <c r="G452" t="s">
        <v>2019</v>
      </c>
      <c r="H452" t="e" vm="2">
        <f ca="1">_xlfn.TEXTJOIN(" ",TRUE,
'Fiche formation'!$C$18,
_xlfn.SWITCH('Fiche formation'!$C$18,"DNO","2A","DE AUDIO","3A",
_xlfn.SWITCH('Fiche formation'!$C$15,"DEUST","2A","DSCG","2A","MASTER","2A","BUT","3A","DCG","3A","LG","3A","LP","3A","INGE","3A",""))
)</f>
        <v>#NAME?</v>
      </c>
    </row>
    <row r="453" spans="1:8" x14ac:dyDescent="0.2">
      <c r="A453" s="1">
        <f t="shared" si="31"/>
        <v>46460</v>
      </c>
      <c r="B453" t="e" vm="2">
        <f t="shared" ca="1" si="28"/>
        <v>#NAME?</v>
      </c>
      <c r="C453" t="e" vm="2">
        <f t="shared" ca="1" si="29"/>
        <v>#NAME?</v>
      </c>
      <c r="D453" s="12" t="e" cm="1" vm="1">
        <f t="array" aca="1" ref="D453" ca="1">_xlfn.LET(
    _xlpm.d, A453,
    _xlpm.debut, DATE(2026,8,1),
    _xlpm.m, DATEDIF(_xlpm.debut, _xlpm.d, "m"),
    _xlpm.col, 1 + _xlpm.m*3,
    _xlpm.dates, INDEX('Calendrier 2026-2027'!$C$13:$BC$43,,_xlpm.col),
    _xlpm.titres, INDEX('Calendrier 2026-2027'!$D$13:$BD$43,,_xlpm.col),
    _xlpm.r, _xlfn.XLOOKUP(_xlpm.d, _xlpm.dates, _xlpm.titres),
    IF(_xlpm.r=0,"",_xlpm.r)
)</f>
        <v>#NAME?</v>
      </c>
      <c r="E453" t="e" vm="2">
        <f t="shared" ca="1" si="30"/>
        <v>#NAME?</v>
      </c>
      <c r="F453" t="str">
        <f>_xlfn.XLOOKUP('Fiche formation'!$C$8,SitesFormations[Site de formation principal],SitesFormations[Mail pour assiduité],"")</f>
        <v>cfa-ensuplr-um-fds@umontpellier.fr</v>
      </c>
      <c r="G453" t="s">
        <v>2019</v>
      </c>
      <c r="H453" t="e" vm="2">
        <f ca="1">_xlfn.TEXTJOIN(" ",TRUE,
'Fiche formation'!$C$18,
_xlfn.SWITCH('Fiche formation'!$C$18,"DNO","2A","DE AUDIO","3A",
_xlfn.SWITCH('Fiche formation'!$C$15,"DEUST","2A","DSCG","2A","MASTER","2A","BUT","3A","DCG","3A","LG","3A","LP","3A","INGE","3A",""))
)</f>
        <v>#NAME?</v>
      </c>
    </row>
    <row r="454" spans="1:8" x14ac:dyDescent="0.2">
      <c r="A454" s="1">
        <f t="shared" si="31"/>
        <v>46461</v>
      </c>
      <c r="B454" t="e" vm="2">
        <f t="shared" ca="1" si="28"/>
        <v>#NAME?</v>
      </c>
      <c r="C454" t="e" vm="2">
        <f t="shared" ca="1" si="29"/>
        <v>#NAME?</v>
      </c>
      <c r="D454" s="12" t="e" cm="1" vm="1">
        <f t="array" aca="1" ref="D454" ca="1">_xlfn.LET(
    _xlpm.d, A454,
    _xlpm.debut, DATE(2026,8,1),
    _xlpm.m, DATEDIF(_xlpm.debut, _xlpm.d, "m"),
    _xlpm.col, 1 + _xlpm.m*3,
    _xlpm.dates, INDEX('Calendrier 2026-2027'!$C$13:$BC$43,,_xlpm.col),
    _xlpm.titres, INDEX('Calendrier 2026-2027'!$D$13:$BD$43,,_xlpm.col),
    _xlpm.r, _xlfn.XLOOKUP(_xlpm.d, _xlpm.dates, _xlpm.titres),
    IF(_xlpm.r=0,"",_xlpm.r)
)</f>
        <v>#NAME?</v>
      </c>
      <c r="E454" t="e" vm="2">
        <f t="shared" ca="1" si="30"/>
        <v>#NAME?</v>
      </c>
      <c r="F454" t="str">
        <f>_xlfn.XLOOKUP('Fiche formation'!$C$8,SitesFormations[Site de formation principal],SitesFormations[Mail pour assiduité],"")</f>
        <v>cfa-ensuplr-um-fds@umontpellier.fr</v>
      </c>
      <c r="G454" t="s">
        <v>2019</v>
      </c>
      <c r="H454" t="e" vm="2">
        <f ca="1">_xlfn.TEXTJOIN(" ",TRUE,
'Fiche formation'!$C$18,
_xlfn.SWITCH('Fiche formation'!$C$18,"DNO","2A","DE AUDIO","3A",
_xlfn.SWITCH('Fiche formation'!$C$15,"DEUST","2A","DSCG","2A","MASTER","2A","BUT","3A","DCG","3A","LG","3A","LP","3A","INGE","3A",""))
)</f>
        <v>#NAME?</v>
      </c>
    </row>
    <row r="455" spans="1:8" x14ac:dyDescent="0.2">
      <c r="A455" s="1">
        <f t="shared" si="31"/>
        <v>46461</v>
      </c>
      <c r="B455" t="e" vm="2">
        <f t="shared" ca="1" si="28"/>
        <v>#NAME?</v>
      </c>
      <c r="C455" t="e" vm="2">
        <f t="shared" ca="1" si="29"/>
        <v>#NAME?</v>
      </c>
      <c r="D455" s="12" t="e" cm="1" vm="1">
        <f t="array" aca="1" ref="D455" ca="1">_xlfn.LET(
    _xlpm.d, A455,
    _xlpm.debut, DATE(2026,8,1),
    _xlpm.m, DATEDIF(_xlpm.debut, _xlpm.d, "m"),
    _xlpm.col, 1 + _xlpm.m*3,
    _xlpm.dates, INDEX('Calendrier 2026-2027'!$C$13:$BC$43,,_xlpm.col),
    _xlpm.titres, INDEX('Calendrier 2026-2027'!$D$13:$BD$43,,_xlpm.col),
    _xlpm.r, _xlfn.XLOOKUP(_xlpm.d, _xlpm.dates, _xlpm.titres),
    IF(_xlpm.r=0,"",_xlpm.r)
)</f>
        <v>#NAME?</v>
      </c>
      <c r="E455" t="e" vm="2">
        <f t="shared" ca="1" si="30"/>
        <v>#NAME?</v>
      </c>
      <c r="F455" t="str">
        <f>_xlfn.XLOOKUP('Fiche formation'!$C$8,SitesFormations[Site de formation principal],SitesFormations[Mail pour assiduité],"")</f>
        <v>cfa-ensuplr-um-fds@umontpellier.fr</v>
      </c>
      <c r="G455" t="s">
        <v>2019</v>
      </c>
      <c r="H455" t="e" vm="2">
        <f ca="1">_xlfn.TEXTJOIN(" ",TRUE,
'Fiche formation'!$C$18,
_xlfn.SWITCH('Fiche formation'!$C$18,"DNO","2A","DE AUDIO","3A",
_xlfn.SWITCH('Fiche formation'!$C$15,"DEUST","2A","DSCG","2A","MASTER","2A","BUT","3A","DCG","3A","LG","3A","LP","3A","INGE","3A",""))
)</f>
        <v>#NAME?</v>
      </c>
    </row>
    <row r="456" spans="1:8" x14ac:dyDescent="0.2">
      <c r="A456" s="1">
        <f t="shared" si="31"/>
        <v>46462</v>
      </c>
      <c r="B456" t="e" vm="2">
        <f t="shared" ca="1" si="28"/>
        <v>#NAME?</v>
      </c>
      <c r="C456" t="e" vm="2">
        <f t="shared" ca="1" si="29"/>
        <v>#NAME?</v>
      </c>
      <c r="D456" s="12" t="e" cm="1" vm="1">
        <f t="array" aca="1" ref="D456" ca="1">_xlfn.LET(
    _xlpm.d, A456,
    _xlpm.debut, DATE(2026,8,1),
    _xlpm.m, DATEDIF(_xlpm.debut, _xlpm.d, "m"),
    _xlpm.col, 1 + _xlpm.m*3,
    _xlpm.dates, INDEX('Calendrier 2026-2027'!$C$13:$BC$43,,_xlpm.col),
    _xlpm.titres, INDEX('Calendrier 2026-2027'!$D$13:$BD$43,,_xlpm.col),
    _xlpm.r, _xlfn.XLOOKUP(_xlpm.d, _xlpm.dates, _xlpm.titres),
    IF(_xlpm.r=0,"",_xlpm.r)
)</f>
        <v>#NAME?</v>
      </c>
      <c r="E456" t="e" vm="2">
        <f t="shared" ca="1" si="30"/>
        <v>#NAME?</v>
      </c>
      <c r="F456" t="str">
        <f>_xlfn.XLOOKUP('Fiche formation'!$C$8,SitesFormations[Site de formation principal],SitesFormations[Mail pour assiduité],"")</f>
        <v>cfa-ensuplr-um-fds@umontpellier.fr</v>
      </c>
      <c r="G456" t="s">
        <v>2019</v>
      </c>
      <c r="H456" t="e" vm="2">
        <f ca="1">_xlfn.TEXTJOIN(" ",TRUE,
'Fiche formation'!$C$18,
_xlfn.SWITCH('Fiche formation'!$C$18,"DNO","2A","DE AUDIO","3A",
_xlfn.SWITCH('Fiche formation'!$C$15,"DEUST","2A","DSCG","2A","MASTER","2A","BUT","3A","DCG","3A","LG","3A","LP","3A","INGE","3A",""))
)</f>
        <v>#NAME?</v>
      </c>
    </row>
    <row r="457" spans="1:8" x14ac:dyDescent="0.2">
      <c r="A457" s="1">
        <f t="shared" si="31"/>
        <v>46462</v>
      </c>
      <c r="B457" t="e" vm="2">
        <f t="shared" ca="1" si="28"/>
        <v>#NAME?</v>
      </c>
      <c r="C457" t="e" vm="2">
        <f t="shared" ca="1" si="29"/>
        <v>#NAME?</v>
      </c>
      <c r="D457" s="12" t="e" cm="1" vm="1">
        <f t="array" aca="1" ref="D457" ca="1">_xlfn.LET(
    _xlpm.d, A457,
    _xlpm.debut, DATE(2026,8,1),
    _xlpm.m, DATEDIF(_xlpm.debut, _xlpm.d, "m"),
    _xlpm.col, 1 + _xlpm.m*3,
    _xlpm.dates, INDEX('Calendrier 2026-2027'!$C$13:$BC$43,,_xlpm.col),
    _xlpm.titres, INDEX('Calendrier 2026-2027'!$D$13:$BD$43,,_xlpm.col),
    _xlpm.r, _xlfn.XLOOKUP(_xlpm.d, _xlpm.dates, _xlpm.titres),
    IF(_xlpm.r=0,"",_xlpm.r)
)</f>
        <v>#NAME?</v>
      </c>
      <c r="E457" t="e" vm="2">
        <f t="shared" ca="1" si="30"/>
        <v>#NAME?</v>
      </c>
      <c r="F457" t="str">
        <f>_xlfn.XLOOKUP('Fiche formation'!$C$8,SitesFormations[Site de formation principal],SitesFormations[Mail pour assiduité],"")</f>
        <v>cfa-ensuplr-um-fds@umontpellier.fr</v>
      </c>
      <c r="G457" t="s">
        <v>2019</v>
      </c>
      <c r="H457" t="e" vm="2">
        <f ca="1">_xlfn.TEXTJOIN(" ",TRUE,
'Fiche formation'!$C$18,
_xlfn.SWITCH('Fiche formation'!$C$18,"DNO","2A","DE AUDIO","3A",
_xlfn.SWITCH('Fiche formation'!$C$15,"DEUST","2A","DSCG","2A","MASTER","2A","BUT","3A","DCG","3A","LG","3A","LP","3A","INGE","3A",""))
)</f>
        <v>#NAME?</v>
      </c>
    </row>
    <row r="458" spans="1:8" x14ac:dyDescent="0.2">
      <c r="A458" s="1">
        <f t="shared" si="31"/>
        <v>46463</v>
      </c>
      <c r="B458" t="e" vm="2">
        <f t="shared" ca="1" si="28"/>
        <v>#NAME?</v>
      </c>
      <c r="C458" t="e" vm="2">
        <f t="shared" ca="1" si="29"/>
        <v>#NAME?</v>
      </c>
      <c r="D458" s="12" t="e" cm="1" vm="1">
        <f t="array" aca="1" ref="D458" ca="1">_xlfn.LET(
    _xlpm.d, A458,
    _xlpm.debut, DATE(2026,8,1),
    _xlpm.m, DATEDIF(_xlpm.debut, _xlpm.d, "m"),
    _xlpm.col, 1 + _xlpm.m*3,
    _xlpm.dates, INDEX('Calendrier 2026-2027'!$C$13:$BC$43,,_xlpm.col),
    _xlpm.titres, INDEX('Calendrier 2026-2027'!$D$13:$BD$43,,_xlpm.col),
    _xlpm.r, _xlfn.XLOOKUP(_xlpm.d, _xlpm.dates, _xlpm.titres),
    IF(_xlpm.r=0,"",_xlpm.r)
)</f>
        <v>#NAME?</v>
      </c>
      <c r="E458" t="e" vm="2">
        <f t="shared" ca="1" si="30"/>
        <v>#NAME?</v>
      </c>
      <c r="F458" t="str">
        <f>_xlfn.XLOOKUP('Fiche formation'!$C$8,SitesFormations[Site de formation principal],SitesFormations[Mail pour assiduité],"")</f>
        <v>cfa-ensuplr-um-fds@umontpellier.fr</v>
      </c>
      <c r="G458" t="s">
        <v>2019</v>
      </c>
      <c r="H458" t="e" vm="2">
        <f ca="1">_xlfn.TEXTJOIN(" ",TRUE,
'Fiche formation'!$C$18,
_xlfn.SWITCH('Fiche formation'!$C$18,"DNO","2A","DE AUDIO","3A",
_xlfn.SWITCH('Fiche formation'!$C$15,"DEUST","2A","DSCG","2A","MASTER","2A","BUT","3A","DCG","3A","LG","3A","LP","3A","INGE","3A",""))
)</f>
        <v>#NAME?</v>
      </c>
    </row>
    <row r="459" spans="1:8" x14ac:dyDescent="0.2">
      <c r="A459" s="1">
        <f t="shared" si="31"/>
        <v>46463</v>
      </c>
      <c r="B459" t="e" vm="2">
        <f t="shared" ca="1" si="28"/>
        <v>#NAME?</v>
      </c>
      <c r="C459" t="e" vm="2">
        <f t="shared" ca="1" si="29"/>
        <v>#NAME?</v>
      </c>
      <c r="D459" s="12" t="e" cm="1" vm="1">
        <f t="array" aca="1" ref="D459" ca="1">_xlfn.LET(
    _xlpm.d, A459,
    _xlpm.debut, DATE(2026,8,1),
    _xlpm.m, DATEDIF(_xlpm.debut, _xlpm.d, "m"),
    _xlpm.col, 1 + _xlpm.m*3,
    _xlpm.dates, INDEX('Calendrier 2026-2027'!$C$13:$BC$43,,_xlpm.col),
    _xlpm.titres, INDEX('Calendrier 2026-2027'!$D$13:$BD$43,,_xlpm.col),
    _xlpm.r, _xlfn.XLOOKUP(_xlpm.d, _xlpm.dates, _xlpm.titres),
    IF(_xlpm.r=0,"",_xlpm.r)
)</f>
        <v>#NAME?</v>
      </c>
      <c r="E459" t="e" vm="2">
        <f t="shared" ca="1" si="30"/>
        <v>#NAME?</v>
      </c>
      <c r="F459" t="str">
        <f>_xlfn.XLOOKUP('Fiche formation'!$C$8,SitesFormations[Site de formation principal],SitesFormations[Mail pour assiduité],"")</f>
        <v>cfa-ensuplr-um-fds@umontpellier.fr</v>
      </c>
      <c r="G459" t="s">
        <v>2019</v>
      </c>
      <c r="H459" t="e" vm="2">
        <f ca="1">_xlfn.TEXTJOIN(" ",TRUE,
'Fiche formation'!$C$18,
_xlfn.SWITCH('Fiche formation'!$C$18,"DNO","2A","DE AUDIO","3A",
_xlfn.SWITCH('Fiche formation'!$C$15,"DEUST","2A","DSCG","2A","MASTER","2A","BUT","3A","DCG","3A","LG","3A","LP","3A","INGE","3A",""))
)</f>
        <v>#NAME?</v>
      </c>
    </row>
    <row r="460" spans="1:8" x14ac:dyDescent="0.2">
      <c r="A460" s="1">
        <f t="shared" si="31"/>
        <v>46464</v>
      </c>
      <c r="B460" t="e" vm="2">
        <f t="shared" ca="1" si="28"/>
        <v>#NAME?</v>
      </c>
      <c r="C460" t="e" vm="2">
        <f t="shared" ca="1" si="29"/>
        <v>#NAME?</v>
      </c>
      <c r="D460" s="12" t="e" cm="1" vm="1">
        <f t="array" aca="1" ref="D460" ca="1">_xlfn.LET(
    _xlpm.d, A460,
    _xlpm.debut, DATE(2026,8,1),
    _xlpm.m, DATEDIF(_xlpm.debut, _xlpm.d, "m"),
    _xlpm.col, 1 + _xlpm.m*3,
    _xlpm.dates, INDEX('Calendrier 2026-2027'!$C$13:$BC$43,,_xlpm.col),
    _xlpm.titres, INDEX('Calendrier 2026-2027'!$D$13:$BD$43,,_xlpm.col),
    _xlpm.r, _xlfn.XLOOKUP(_xlpm.d, _xlpm.dates, _xlpm.titres),
    IF(_xlpm.r=0,"",_xlpm.r)
)</f>
        <v>#NAME?</v>
      </c>
      <c r="E460" t="e" vm="2">
        <f t="shared" ca="1" si="30"/>
        <v>#NAME?</v>
      </c>
      <c r="F460" t="str">
        <f>_xlfn.XLOOKUP('Fiche formation'!$C$8,SitesFormations[Site de formation principal],SitesFormations[Mail pour assiduité],"")</f>
        <v>cfa-ensuplr-um-fds@umontpellier.fr</v>
      </c>
      <c r="G460" t="s">
        <v>2019</v>
      </c>
      <c r="H460" t="e" vm="2">
        <f ca="1">_xlfn.TEXTJOIN(" ",TRUE,
'Fiche formation'!$C$18,
_xlfn.SWITCH('Fiche formation'!$C$18,"DNO","2A","DE AUDIO","3A",
_xlfn.SWITCH('Fiche formation'!$C$15,"DEUST","2A","DSCG","2A","MASTER","2A","BUT","3A","DCG","3A","LG","3A","LP","3A","INGE","3A",""))
)</f>
        <v>#NAME?</v>
      </c>
    </row>
    <row r="461" spans="1:8" x14ac:dyDescent="0.2">
      <c r="A461" s="1">
        <f t="shared" si="31"/>
        <v>46464</v>
      </c>
      <c r="B461" t="e" vm="2">
        <f t="shared" ca="1" si="28"/>
        <v>#NAME?</v>
      </c>
      <c r="C461" t="e" vm="2">
        <f t="shared" ca="1" si="29"/>
        <v>#NAME?</v>
      </c>
      <c r="D461" s="12" t="e" cm="1" vm="1">
        <f t="array" aca="1" ref="D461" ca="1">_xlfn.LET(
    _xlpm.d, A461,
    _xlpm.debut, DATE(2026,8,1),
    _xlpm.m, DATEDIF(_xlpm.debut, _xlpm.d, "m"),
    _xlpm.col, 1 + _xlpm.m*3,
    _xlpm.dates, INDEX('Calendrier 2026-2027'!$C$13:$BC$43,,_xlpm.col),
    _xlpm.titres, INDEX('Calendrier 2026-2027'!$D$13:$BD$43,,_xlpm.col),
    _xlpm.r, _xlfn.XLOOKUP(_xlpm.d, _xlpm.dates, _xlpm.titres),
    IF(_xlpm.r=0,"",_xlpm.r)
)</f>
        <v>#NAME?</v>
      </c>
      <c r="E461" t="e" vm="2">
        <f t="shared" ca="1" si="30"/>
        <v>#NAME?</v>
      </c>
      <c r="F461" t="str">
        <f>_xlfn.XLOOKUP('Fiche formation'!$C$8,SitesFormations[Site de formation principal],SitesFormations[Mail pour assiduité],"")</f>
        <v>cfa-ensuplr-um-fds@umontpellier.fr</v>
      </c>
      <c r="G461" t="s">
        <v>2019</v>
      </c>
      <c r="H461" t="e" vm="2">
        <f ca="1">_xlfn.TEXTJOIN(" ",TRUE,
'Fiche formation'!$C$18,
_xlfn.SWITCH('Fiche formation'!$C$18,"DNO","2A","DE AUDIO","3A",
_xlfn.SWITCH('Fiche formation'!$C$15,"DEUST","2A","DSCG","2A","MASTER","2A","BUT","3A","DCG","3A","LG","3A","LP","3A","INGE","3A",""))
)</f>
        <v>#NAME?</v>
      </c>
    </row>
    <row r="462" spans="1:8" x14ac:dyDescent="0.2">
      <c r="A462" s="1">
        <f t="shared" si="31"/>
        <v>46465</v>
      </c>
      <c r="B462" t="e" vm="2">
        <f t="shared" ca="1" si="28"/>
        <v>#NAME?</v>
      </c>
      <c r="C462" t="e" vm="2">
        <f t="shared" ca="1" si="29"/>
        <v>#NAME?</v>
      </c>
      <c r="D462" s="12" t="e" cm="1" vm="1">
        <f t="array" aca="1" ref="D462" ca="1">_xlfn.LET(
    _xlpm.d, A462,
    _xlpm.debut, DATE(2026,8,1),
    _xlpm.m, DATEDIF(_xlpm.debut, _xlpm.d, "m"),
    _xlpm.col, 1 + _xlpm.m*3,
    _xlpm.dates, INDEX('Calendrier 2026-2027'!$C$13:$BC$43,,_xlpm.col),
    _xlpm.titres, INDEX('Calendrier 2026-2027'!$D$13:$BD$43,,_xlpm.col),
    _xlpm.r, _xlfn.XLOOKUP(_xlpm.d, _xlpm.dates, _xlpm.titres),
    IF(_xlpm.r=0,"",_xlpm.r)
)</f>
        <v>#NAME?</v>
      </c>
      <c r="E462" t="e" vm="2">
        <f t="shared" ca="1" si="30"/>
        <v>#NAME?</v>
      </c>
      <c r="F462" t="str">
        <f>_xlfn.XLOOKUP('Fiche formation'!$C$8,SitesFormations[Site de formation principal],SitesFormations[Mail pour assiduité],"")</f>
        <v>cfa-ensuplr-um-fds@umontpellier.fr</v>
      </c>
      <c r="G462" t="s">
        <v>2019</v>
      </c>
      <c r="H462" t="e" vm="2">
        <f ca="1">_xlfn.TEXTJOIN(" ",TRUE,
'Fiche formation'!$C$18,
_xlfn.SWITCH('Fiche formation'!$C$18,"DNO","2A","DE AUDIO","3A",
_xlfn.SWITCH('Fiche formation'!$C$15,"DEUST","2A","DSCG","2A","MASTER","2A","BUT","3A","DCG","3A","LG","3A","LP","3A","INGE","3A",""))
)</f>
        <v>#NAME?</v>
      </c>
    </row>
    <row r="463" spans="1:8" x14ac:dyDescent="0.2">
      <c r="A463" s="1">
        <f t="shared" si="31"/>
        <v>46465</v>
      </c>
      <c r="B463" t="e" vm="2">
        <f t="shared" ca="1" si="28"/>
        <v>#NAME?</v>
      </c>
      <c r="C463" t="e" vm="2">
        <f t="shared" ca="1" si="29"/>
        <v>#NAME?</v>
      </c>
      <c r="D463" s="12" t="e" cm="1" vm="1">
        <f t="array" aca="1" ref="D463" ca="1">_xlfn.LET(
    _xlpm.d, A463,
    _xlpm.debut, DATE(2026,8,1),
    _xlpm.m, DATEDIF(_xlpm.debut, _xlpm.d, "m"),
    _xlpm.col, 1 + _xlpm.m*3,
    _xlpm.dates, INDEX('Calendrier 2026-2027'!$C$13:$BC$43,,_xlpm.col),
    _xlpm.titres, INDEX('Calendrier 2026-2027'!$D$13:$BD$43,,_xlpm.col),
    _xlpm.r, _xlfn.XLOOKUP(_xlpm.d, _xlpm.dates, _xlpm.titres),
    IF(_xlpm.r=0,"",_xlpm.r)
)</f>
        <v>#NAME?</v>
      </c>
      <c r="E463" t="e" vm="2">
        <f t="shared" ca="1" si="30"/>
        <v>#NAME?</v>
      </c>
      <c r="F463" t="str">
        <f>_xlfn.XLOOKUP('Fiche formation'!$C$8,SitesFormations[Site de formation principal],SitesFormations[Mail pour assiduité],"")</f>
        <v>cfa-ensuplr-um-fds@umontpellier.fr</v>
      </c>
      <c r="G463" t="s">
        <v>2019</v>
      </c>
      <c r="H463" t="e" vm="2">
        <f ca="1">_xlfn.TEXTJOIN(" ",TRUE,
'Fiche formation'!$C$18,
_xlfn.SWITCH('Fiche formation'!$C$18,"DNO","2A","DE AUDIO","3A",
_xlfn.SWITCH('Fiche formation'!$C$15,"DEUST","2A","DSCG","2A","MASTER","2A","BUT","3A","DCG","3A","LG","3A","LP","3A","INGE","3A",""))
)</f>
        <v>#NAME?</v>
      </c>
    </row>
    <row r="464" spans="1:8" x14ac:dyDescent="0.2">
      <c r="A464" s="1">
        <f t="shared" si="31"/>
        <v>46466</v>
      </c>
      <c r="B464" t="e" vm="2">
        <f t="shared" ca="1" si="28"/>
        <v>#NAME?</v>
      </c>
      <c r="C464" t="e" vm="2">
        <f t="shared" ca="1" si="29"/>
        <v>#NAME?</v>
      </c>
      <c r="D464" s="12" t="e" cm="1" vm="1">
        <f t="array" aca="1" ref="D464" ca="1">_xlfn.LET(
    _xlpm.d, A464,
    _xlpm.debut, DATE(2026,8,1),
    _xlpm.m, DATEDIF(_xlpm.debut, _xlpm.d, "m"),
    _xlpm.col, 1 + _xlpm.m*3,
    _xlpm.dates, INDEX('Calendrier 2026-2027'!$C$13:$BC$43,,_xlpm.col),
    _xlpm.titres, INDEX('Calendrier 2026-2027'!$D$13:$BD$43,,_xlpm.col),
    _xlpm.r, _xlfn.XLOOKUP(_xlpm.d, _xlpm.dates, _xlpm.titres),
    IF(_xlpm.r=0,"",_xlpm.r)
)</f>
        <v>#NAME?</v>
      </c>
      <c r="E464" t="e" vm="2">
        <f t="shared" ca="1" si="30"/>
        <v>#NAME?</v>
      </c>
      <c r="F464" t="str">
        <f>_xlfn.XLOOKUP('Fiche formation'!$C$8,SitesFormations[Site de formation principal],SitesFormations[Mail pour assiduité],"")</f>
        <v>cfa-ensuplr-um-fds@umontpellier.fr</v>
      </c>
      <c r="G464" t="s">
        <v>2019</v>
      </c>
      <c r="H464" t="e" vm="2">
        <f ca="1">_xlfn.TEXTJOIN(" ",TRUE,
'Fiche formation'!$C$18,
_xlfn.SWITCH('Fiche formation'!$C$18,"DNO","2A","DE AUDIO","3A",
_xlfn.SWITCH('Fiche formation'!$C$15,"DEUST","2A","DSCG","2A","MASTER","2A","BUT","3A","DCG","3A","LG","3A","LP","3A","INGE","3A",""))
)</f>
        <v>#NAME?</v>
      </c>
    </row>
    <row r="465" spans="1:8" x14ac:dyDescent="0.2">
      <c r="A465" s="1">
        <f t="shared" si="31"/>
        <v>46466</v>
      </c>
      <c r="B465" t="e" vm="2">
        <f t="shared" ca="1" si="28"/>
        <v>#NAME?</v>
      </c>
      <c r="C465" t="e" vm="2">
        <f t="shared" ca="1" si="29"/>
        <v>#NAME?</v>
      </c>
      <c r="D465" s="12" t="e" cm="1" vm="1">
        <f t="array" aca="1" ref="D465" ca="1">_xlfn.LET(
    _xlpm.d, A465,
    _xlpm.debut, DATE(2026,8,1),
    _xlpm.m, DATEDIF(_xlpm.debut, _xlpm.d, "m"),
    _xlpm.col, 1 + _xlpm.m*3,
    _xlpm.dates, INDEX('Calendrier 2026-2027'!$C$13:$BC$43,,_xlpm.col),
    _xlpm.titres, INDEX('Calendrier 2026-2027'!$D$13:$BD$43,,_xlpm.col),
    _xlpm.r, _xlfn.XLOOKUP(_xlpm.d, _xlpm.dates, _xlpm.titres),
    IF(_xlpm.r=0,"",_xlpm.r)
)</f>
        <v>#NAME?</v>
      </c>
      <c r="E465" t="e" vm="2">
        <f t="shared" ca="1" si="30"/>
        <v>#NAME?</v>
      </c>
      <c r="F465" t="str">
        <f>_xlfn.XLOOKUP('Fiche formation'!$C$8,SitesFormations[Site de formation principal],SitesFormations[Mail pour assiduité],"")</f>
        <v>cfa-ensuplr-um-fds@umontpellier.fr</v>
      </c>
      <c r="G465" t="s">
        <v>2019</v>
      </c>
      <c r="H465" t="e" vm="2">
        <f ca="1">_xlfn.TEXTJOIN(" ",TRUE,
'Fiche formation'!$C$18,
_xlfn.SWITCH('Fiche formation'!$C$18,"DNO","2A","DE AUDIO","3A",
_xlfn.SWITCH('Fiche formation'!$C$15,"DEUST","2A","DSCG","2A","MASTER","2A","BUT","3A","DCG","3A","LG","3A","LP","3A","INGE","3A",""))
)</f>
        <v>#NAME?</v>
      </c>
    </row>
    <row r="466" spans="1:8" x14ac:dyDescent="0.2">
      <c r="A466" s="1">
        <f t="shared" si="31"/>
        <v>46467</v>
      </c>
      <c r="B466" t="e" vm="2">
        <f t="shared" ca="1" si="28"/>
        <v>#NAME?</v>
      </c>
      <c r="C466" t="e" vm="2">
        <f t="shared" ca="1" si="29"/>
        <v>#NAME?</v>
      </c>
      <c r="D466" s="12" t="e" cm="1" vm="1">
        <f t="array" aca="1" ref="D466" ca="1">_xlfn.LET(
    _xlpm.d, A466,
    _xlpm.debut, DATE(2026,8,1),
    _xlpm.m, DATEDIF(_xlpm.debut, _xlpm.d, "m"),
    _xlpm.col, 1 + _xlpm.m*3,
    _xlpm.dates, INDEX('Calendrier 2026-2027'!$C$13:$BC$43,,_xlpm.col),
    _xlpm.titres, INDEX('Calendrier 2026-2027'!$D$13:$BD$43,,_xlpm.col),
    _xlpm.r, _xlfn.XLOOKUP(_xlpm.d, _xlpm.dates, _xlpm.titres),
    IF(_xlpm.r=0,"",_xlpm.r)
)</f>
        <v>#NAME?</v>
      </c>
      <c r="E466" t="e" vm="2">
        <f t="shared" ca="1" si="30"/>
        <v>#NAME?</v>
      </c>
      <c r="F466" t="str">
        <f>_xlfn.XLOOKUP('Fiche formation'!$C$8,SitesFormations[Site de formation principal],SitesFormations[Mail pour assiduité],"")</f>
        <v>cfa-ensuplr-um-fds@umontpellier.fr</v>
      </c>
      <c r="G466" t="s">
        <v>2019</v>
      </c>
      <c r="H466" t="e" vm="2">
        <f ca="1">_xlfn.TEXTJOIN(" ",TRUE,
'Fiche formation'!$C$18,
_xlfn.SWITCH('Fiche formation'!$C$18,"DNO","2A","DE AUDIO","3A",
_xlfn.SWITCH('Fiche formation'!$C$15,"DEUST","2A","DSCG","2A","MASTER","2A","BUT","3A","DCG","3A","LG","3A","LP","3A","INGE","3A",""))
)</f>
        <v>#NAME?</v>
      </c>
    </row>
    <row r="467" spans="1:8" x14ac:dyDescent="0.2">
      <c r="A467" s="1">
        <f t="shared" si="31"/>
        <v>46467</v>
      </c>
      <c r="B467" t="e" vm="2">
        <f t="shared" ca="1" si="28"/>
        <v>#NAME?</v>
      </c>
      <c r="C467" t="e" vm="2">
        <f t="shared" ca="1" si="29"/>
        <v>#NAME?</v>
      </c>
      <c r="D467" s="12" t="e" cm="1" vm="1">
        <f t="array" aca="1" ref="D467" ca="1">_xlfn.LET(
    _xlpm.d, A467,
    _xlpm.debut, DATE(2026,8,1),
    _xlpm.m, DATEDIF(_xlpm.debut, _xlpm.d, "m"),
    _xlpm.col, 1 + _xlpm.m*3,
    _xlpm.dates, INDEX('Calendrier 2026-2027'!$C$13:$BC$43,,_xlpm.col),
    _xlpm.titres, INDEX('Calendrier 2026-2027'!$D$13:$BD$43,,_xlpm.col),
    _xlpm.r, _xlfn.XLOOKUP(_xlpm.d, _xlpm.dates, _xlpm.titres),
    IF(_xlpm.r=0,"",_xlpm.r)
)</f>
        <v>#NAME?</v>
      </c>
      <c r="E467" t="e" vm="2">
        <f t="shared" ca="1" si="30"/>
        <v>#NAME?</v>
      </c>
      <c r="F467" t="str">
        <f>_xlfn.XLOOKUP('Fiche formation'!$C$8,SitesFormations[Site de formation principal],SitesFormations[Mail pour assiduité],"")</f>
        <v>cfa-ensuplr-um-fds@umontpellier.fr</v>
      </c>
      <c r="G467" t="s">
        <v>2019</v>
      </c>
      <c r="H467" t="e" vm="2">
        <f ca="1">_xlfn.TEXTJOIN(" ",TRUE,
'Fiche formation'!$C$18,
_xlfn.SWITCH('Fiche formation'!$C$18,"DNO","2A","DE AUDIO","3A",
_xlfn.SWITCH('Fiche formation'!$C$15,"DEUST","2A","DSCG","2A","MASTER","2A","BUT","3A","DCG","3A","LG","3A","LP","3A","INGE","3A",""))
)</f>
        <v>#NAME?</v>
      </c>
    </row>
    <row r="468" spans="1:8" x14ac:dyDescent="0.2">
      <c r="A468" s="1">
        <f t="shared" si="31"/>
        <v>46468</v>
      </c>
      <c r="B468" t="e" vm="2">
        <f t="shared" ca="1" si="28"/>
        <v>#NAME?</v>
      </c>
      <c r="C468" t="e" vm="2">
        <f t="shared" ca="1" si="29"/>
        <v>#NAME?</v>
      </c>
      <c r="D468" s="12" t="e" cm="1" vm="1">
        <f t="array" aca="1" ref="D468" ca="1">_xlfn.LET(
    _xlpm.d, A468,
    _xlpm.debut, DATE(2026,8,1),
    _xlpm.m, DATEDIF(_xlpm.debut, _xlpm.d, "m"),
    _xlpm.col, 1 + _xlpm.m*3,
    _xlpm.dates, INDEX('Calendrier 2026-2027'!$C$13:$BC$43,,_xlpm.col),
    _xlpm.titres, INDEX('Calendrier 2026-2027'!$D$13:$BD$43,,_xlpm.col),
    _xlpm.r, _xlfn.XLOOKUP(_xlpm.d, _xlpm.dates, _xlpm.titres),
    IF(_xlpm.r=0,"",_xlpm.r)
)</f>
        <v>#NAME?</v>
      </c>
      <c r="E468" t="e" vm="2">
        <f t="shared" ca="1" si="30"/>
        <v>#NAME?</v>
      </c>
      <c r="F468" t="str">
        <f>_xlfn.XLOOKUP('Fiche formation'!$C$8,SitesFormations[Site de formation principal],SitesFormations[Mail pour assiduité],"")</f>
        <v>cfa-ensuplr-um-fds@umontpellier.fr</v>
      </c>
      <c r="G468" t="s">
        <v>2019</v>
      </c>
      <c r="H468" t="e" vm="2">
        <f ca="1">_xlfn.TEXTJOIN(" ",TRUE,
'Fiche formation'!$C$18,
_xlfn.SWITCH('Fiche formation'!$C$18,"DNO","2A","DE AUDIO","3A",
_xlfn.SWITCH('Fiche formation'!$C$15,"DEUST","2A","DSCG","2A","MASTER","2A","BUT","3A","DCG","3A","LG","3A","LP","3A","INGE","3A",""))
)</f>
        <v>#NAME?</v>
      </c>
    </row>
    <row r="469" spans="1:8" x14ac:dyDescent="0.2">
      <c r="A469" s="1">
        <f t="shared" si="31"/>
        <v>46468</v>
      </c>
      <c r="B469" t="e" vm="2">
        <f t="shared" ca="1" si="28"/>
        <v>#NAME?</v>
      </c>
      <c r="C469" t="e" vm="2">
        <f t="shared" ca="1" si="29"/>
        <v>#NAME?</v>
      </c>
      <c r="D469" s="12" t="e" cm="1" vm="1">
        <f t="array" aca="1" ref="D469" ca="1">_xlfn.LET(
    _xlpm.d, A469,
    _xlpm.debut, DATE(2026,8,1),
    _xlpm.m, DATEDIF(_xlpm.debut, _xlpm.d, "m"),
    _xlpm.col, 1 + _xlpm.m*3,
    _xlpm.dates, INDEX('Calendrier 2026-2027'!$C$13:$BC$43,,_xlpm.col),
    _xlpm.titres, INDEX('Calendrier 2026-2027'!$D$13:$BD$43,,_xlpm.col),
    _xlpm.r, _xlfn.XLOOKUP(_xlpm.d, _xlpm.dates, _xlpm.titres),
    IF(_xlpm.r=0,"",_xlpm.r)
)</f>
        <v>#NAME?</v>
      </c>
      <c r="E469" t="e" vm="2">
        <f t="shared" ca="1" si="30"/>
        <v>#NAME?</v>
      </c>
      <c r="F469" t="str">
        <f>_xlfn.XLOOKUP('Fiche formation'!$C$8,SitesFormations[Site de formation principal],SitesFormations[Mail pour assiduité],"")</f>
        <v>cfa-ensuplr-um-fds@umontpellier.fr</v>
      </c>
      <c r="G469" t="s">
        <v>2019</v>
      </c>
      <c r="H469" t="e" vm="2">
        <f ca="1">_xlfn.TEXTJOIN(" ",TRUE,
'Fiche formation'!$C$18,
_xlfn.SWITCH('Fiche formation'!$C$18,"DNO","2A","DE AUDIO","3A",
_xlfn.SWITCH('Fiche formation'!$C$15,"DEUST","2A","DSCG","2A","MASTER","2A","BUT","3A","DCG","3A","LG","3A","LP","3A","INGE","3A",""))
)</f>
        <v>#NAME?</v>
      </c>
    </row>
    <row r="470" spans="1:8" x14ac:dyDescent="0.2">
      <c r="A470" s="1">
        <f t="shared" si="31"/>
        <v>46469</v>
      </c>
      <c r="B470" t="e" vm="2">
        <f t="shared" ca="1" si="28"/>
        <v>#NAME?</v>
      </c>
      <c r="C470" t="e" vm="2">
        <f t="shared" ca="1" si="29"/>
        <v>#NAME?</v>
      </c>
      <c r="D470" s="12" t="e" cm="1" vm="1">
        <f t="array" aca="1" ref="D470" ca="1">_xlfn.LET(
    _xlpm.d, A470,
    _xlpm.debut, DATE(2026,8,1),
    _xlpm.m, DATEDIF(_xlpm.debut, _xlpm.d, "m"),
    _xlpm.col, 1 + _xlpm.m*3,
    _xlpm.dates, INDEX('Calendrier 2026-2027'!$C$13:$BC$43,,_xlpm.col),
    _xlpm.titres, INDEX('Calendrier 2026-2027'!$D$13:$BD$43,,_xlpm.col),
    _xlpm.r, _xlfn.XLOOKUP(_xlpm.d, _xlpm.dates, _xlpm.titres),
    IF(_xlpm.r=0,"",_xlpm.r)
)</f>
        <v>#NAME?</v>
      </c>
      <c r="E470" t="e" vm="2">
        <f t="shared" ca="1" si="30"/>
        <v>#NAME?</v>
      </c>
      <c r="F470" t="str">
        <f>_xlfn.XLOOKUP('Fiche formation'!$C$8,SitesFormations[Site de formation principal],SitesFormations[Mail pour assiduité],"")</f>
        <v>cfa-ensuplr-um-fds@umontpellier.fr</v>
      </c>
      <c r="G470" t="s">
        <v>2019</v>
      </c>
      <c r="H470" t="e" vm="2">
        <f ca="1">_xlfn.TEXTJOIN(" ",TRUE,
'Fiche formation'!$C$18,
_xlfn.SWITCH('Fiche formation'!$C$18,"DNO","2A","DE AUDIO","3A",
_xlfn.SWITCH('Fiche formation'!$C$15,"DEUST","2A","DSCG","2A","MASTER","2A","BUT","3A","DCG","3A","LG","3A","LP","3A","INGE","3A",""))
)</f>
        <v>#NAME?</v>
      </c>
    </row>
    <row r="471" spans="1:8" x14ac:dyDescent="0.2">
      <c r="A471" s="1">
        <f t="shared" si="31"/>
        <v>46469</v>
      </c>
      <c r="B471" t="e" vm="2">
        <f t="shared" ca="1" si="28"/>
        <v>#NAME?</v>
      </c>
      <c r="C471" t="e" vm="2">
        <f t="shared" ca="1" si="29"/>
        <v>#NAME?</v>
      </c>
      <c r="D471" s="12" t="e" cm="1" vm="1">
        <f t="array" aca="1" ref="D471" ca="1">_xlfn.LET(
    _xlpm.d, A471,
    _xlpm.debut, DATE(2026,8,1),
    _xlpm.m, DATEDIF(_xlpm.debut, _xlpm.d, "m"),
    _xlpm.col, 1 + _xlpm.m*3,
    _xlpm.dates, INDEX('Calendrier 2026-2027'!$C$13:$BC$43,,_xlpm.col),
    _xlpm.titres, INDEX('Calendrier 2026-2027'!$D$13:$BD$43,,_xlpm.col),
    _xlpm.r, _xlfn.XLOOKUP(_xlpm.d, _xlpm.dates, _xlpm.titres),
    IF(_xlpm.r=0,"",_xlpm.r)
)</f>
        <v>#NAME?</v>
      </c>
      <c r="E471" t="e" vm="2">
        <f t="shared" ca="1" si="30"/>
        <v>#NAME?</v>
      </c>
      <c r="F471" t="str">
        <f>_xlfn.XLOOKUP('Fiche formation'!$C$8,SitesFormations[Site de formation principal],SitesFormations[Mail pour assiduité],"")</f>
        <v>cfa-ensuplr-um-fds@umontpellier.fr</v>
      </c>
      <c r="G471" t="s">
        <v>2019</v>
      </c>
      <c r="H471" t="e" vm="2">
        <f ca="1">_xlfn.TEXTJOIN(" ",TRUE,
'Fiche formation'!$C$18,
_xlfn.SWITCH('Fiche formation'!$C$18,"DNO","2A","DE AUDIO","3A",
_xlfn.SWITCH('Fiche formation'!$C$15,"DEUST","2A","DSCG","2A","MASTER","2A","BUT","3A","DCG","3A","LG","3A","LP","3A","INGE","3A",""))
)</f>
        <v>#NAME?</v>
      </c>
    </row>
    <row r="472" spans="1:8" x14ac:dyDescent="0.2">
      <c r="A472" s="1">
        <f t="shared" si="31"/>
        <v>46470</v>
      </c>
      <c r="B472" t="e" vm="2">
        <f t="shared" ca="1" si="28"/>
        <v>#NAME?</v>
      </c>
      <c r="C472" t="e" vm="2">
        <f t="shared" ca="1" si="29"/>
        <v>#NAME?</v>
      </c>
      <c r="D472" s="12" t="e" cm="1" vm="1">
        <f t="array" aca="1" ref="D472" ca="1">_xlfn.LET(
    _xlpm.d, A472,
    _xlpm.debut, DATE(2026,8,1),
    _xlpm.m, DATEDIF(_xlpm.debut, _xlpm.d, "m"),
    _xlpm.col, 1 + _xlpm.m*3,
    _xlpm.dates, INDEX('Calendrier 2026-2027'!$C$13:$BC$43,,_xlpm.col),
    _xlpm.titres, INDEX('Calendrier 2026-2027'!$D$13:$BD$43,,_xlpm.col),
    _xlpm.r, _xlfn.XLOOKUP(_xlpm.d, _xlpm.dates, _xlpm.titres),
    IF(_xlpm.r=0,"",_xlpm.r)
)</f>
        <v>#NAME?</v>
      </c>
      <c r="E472" t="e" vm="2">
        <f t="shared" ca="1" si="30"/>
        <v>#NAME?</v>
      </c>
      <c r="F472" t="str">
        <f>_xlfn.XLOOKUP('Fiche formation'!$C$8,SitesFormations[Site de formation principal],SitesFormations[Mail pour assiduité],"")</f>
        <v>cfa-ensuplr-um-fds@umontpellier.fr</v>
      </c>
      <c r="G472" t="s">
        <v>2019</v>
      </c>
      <c r="H472" t="e" vm="2">
        <f ca="1">_xlfn.TEXTJOIN(" ",TRUE,
'Fiche formation'!$C$18,
_xlfn.SWITCH('Fiche formation'!$C$18,"DNO","2A","DE AUDIO","3A",
_xlfn.SWITCH('Fiche formation'!$C$15,"DEUST","2A","DSCG","2A","MASTER","2A","BUT","3A","DCG","3A","LG","3A","LP","3A","INGE","3A",""))
)</f>
        <v>#NAME?</v>
      </c>
    </row>
    <row r="473" spans="1:8" x14ac:dyDescent="0.2">
      <c r="A473" s="1">
        <f t="shared" si="31"/>
        <v>46470</v>
      </c>
      <c r="B473" t="e" vm="2">
        <f t="shared" ca="1" si="28"/>
        <v>#NAME?</v>
      </c>
      <c r="C473" t="e" vm="2">
        <f t="shared" ca="1" si="29"/>
        <v>#NAME?</v>
      </c>
      <c r="D473" s="12" t="e" cm="1" vm="1">
        <f t="array" aca="1" ref="D473" ca="1">_xlfn.LET(
    _xlpm.d, A473,
    _xlpm.debut, DATE(2026,8,1),
    _xlpm.m, DATEDIF(_xlpm.debut, _xlpm.d, "m"),
    _xlpm.col, 1 + _xlpm.m*3,
    _xlpm.dates, INDEX('Calendrier 2026-2027'!$C$13:$BC$43,,_xlpm.col),
    _xlpm.titres, INDEX('Calendrier 2026-2027'!$D$13:$BD$43,,_xlpm.col),
    _xlpm.r, _xlfn.XLOOKUP(_xlpm.d, _xlpm.dates, _xlpm.titres),
    IF(_xlpm.r=0,"",_xlpm.r)
)</f>
        <v>#NAME?</v>
      </c>
      <c r="E473" t="e" vm="2">
        <f t="shared" ca="1" si="30"/>
        <v>#NAME?</v>
      </c>
      <c r="F473" t="str">
        <f>_xlfn.XLOOKUP('Fiche formation'!$C$8,SitesFormations[Site de formation principal],SitesFormations[Mail pour assiduité],"")</f>
        <v>cfa-ensuplr-um-fds@umontpellier.fr</v>
      </c>
      <c r="G473" t="s">
        <v>2019</v>
      </c>
      <c r="H473" t="e" vm="2">
        <f ca="1">_xlfn.TEXTJOIN(" ",TRUE,
'Fiche formation'!$C$18,
_xlfn.SWITCH('Fiche formation'!$C$18,"DNO","2A","DE AUDIO","3A",
_xlfn.SWITCH('Fiche formation'!$C$15,"DEUST","2A","DSCG","2A","MASTER","2A","BUT","3A","DCG","3A","LG","3A","LP","3A","INGE","3A",""))
)</f>
        <v>#NAME?</v>
      </c>
    </row>
    <row r="474" spans="1:8" x14ac:dyDescent="0.2">
      <c r="A474" s="1">
        <f t="shared" si="31"/>
        <v>46471</v>
      </c>
      <c r="B474" t="e" vm="2">
        <f t="shared" ca="1" si="28"/>
        <v>#NAME?</v>
      </c>
      <c r="C474" t="e" vm="2">
        <f t="shared" ca="1" si="29"/>
        <v>#NAME?</v>
      </c>
      <c r="D474" s="12" t="e" cm="1" vm="1">
        <f t="array" aca="1" ref="D474" ca="1">_xlfn.LET(
    _xlpm.d, A474,
    _xlpm.debut, DATE(2026,8,1),
    _xlpm.m, DATEDIF(_xlpm.debut, _xlpm.d, "m"),
    _xlpm.col, 1 + _xlpm.m*3,
    _xlpm.dates, INDEX('Calendrier 2026-2027'!$C$13:$BC$43,,_xlpm.col),
    _xlpm.titres, INDEX('Calendrier 2026-2027'!$D$13:$BD$43,,_xlpm.col),
    _xlpm.r, _xlfn.XLOOKUP(_xlpm.d, _xlpm.dates, _xlpm.titres),
    IF(_xlpm.r=0,"",_xlpm.r)
)</f>
        <v>#NAME?</v>
      </c>
      <c r="E474" t="e" vm="2">
        <f t="shared" ca="1" si="30"/>
        <v>#NAME?</v>
      </c>
      <c r="F474" t="str">
        <f>_xlfn.XLOOKUP('Fiche formation'!$C$8,SitesFormations[Site de formation principal],SitesFormations[Mail pour assiduité],"")</f>
        <v>cfa-ensuplr-um-fds@umontpellier.fr</v>
      </c>
      <c r="G474" t="s">
        <v>2019</v>
      </c>
      <c r="H474" t="e" vm="2">
        <f ca="1">_xlfn.TEXTJOIN(" ",TRUE,
'Fiche formation'!$C$18,
_xlfn.SWITCH('Fiche formation'!$C$18,"DNO","2A","DE AUDIO","3A",
_xlfn.SWITCH('Fiche formation'!$C$15,"DEUST","2A","DSCG","2A","MASTER","2A","BUT","3A","DCG","3A","LG","3A","LP","3A","INGE","3A",""))
)</f>
        <v>#NAME?</v>
      </c>
    </row>
    <row r="475" spans="1:8" x14ac:dyDescent="0.2">
      <c r="A475" s="1">
        <f t="shared" si="31"/>
        <v>46471</v>
      </c>
      <c r="B475" t="e" vm="2">
        <f t="shared" ca="1" si="28"/>
        <v>#NAME?</v>
      </c>
      <c r="C475" t="e" vm="2">
        <f t="shared" ca="1" si="29"/>
        <v>#NAME?</v>
      </c>
      <c r="D475" s="12" t="e" cm="1" vm="1">
        <f t="array" aca="1" ref="D475" ca="1">_xlfn.LET(
    _xlpm.d, A475,
    _xlpm.debut, DATE(2026,8,1),
    _xlpm.m, DATEDIF(_xlpm.debut, _xlpm.d, "m"),
    _xlpm.col, 1 + _xlpm.m*3,
    _xlpm.dates, INDEX('Calendrier 2026-2027'!$C$13:$BC$43,,_xlpm.col),
    _xlpm.titres, INDEX('Calendrier 2026-2027'!$D$13:$BD$43,,_xlpm.col),
    _xlpm.r, _xlfn.XLOOKUP(_xlpm.d, _xlpm.dates, _xlpm.titres),
    IF(_xlpm.r=0,"",_xlpm.r)
)</f>
        <v>#NAME?</v>
      </c>
      <c r="E475" t="e" vm="2">
        <f t="shared" ca="1" si="30"/>
        <v>#NAME?</v>
      </c>
      <c r="F475" t="str">
        <f>_xlfn.XLOOKUP('Fiche formation'!$C$8,SitesFormations[Site de formation principal],SitesFormations[Mail pour assiduité],"")</f>
        <v>cfa-ensuplr-um-fds@umontpellier.fr</v>
      </c>
      <c r="G475" t="s">
        <v>2019</v>
      </c>
      <c r="H475" t="e" vm="2">
        <f ca="1">_xlfn.TEXTJOIN(" ",TRUE,
'Fiche formation'!$C$18,
_xlfn.SWITCH('Fiche formation'!$C$18,"DNO","2A","DE AUDIO","3A",
_xlfn.SWITCH('Fiche formation'!$C$15,"DEUST","2A","DSCG","2A","MASTER","2A","BUT","3A","DCG","3A","LG","3A","LP","3A","INGE","3A",""))
)</f>
        <v>#NAME?</v>
      </c>
    </row>
    <row r="476" spans="1:8" x14ac:dyDescent="0.2">
      <c r="A476" s="1">
        <f t="shared" si="31"/>
        <v>46472</v>
      </c>
      <c r="B476" t="e" vm="2">
        <f t="shared" ca="1" si="28"/>
        <v>#NAME?</v>
      </c>
      <c r="C476" t="e" vm="2">
        <f t="shared" ca="1" si="29"/>
        <v>#NAME?</v>
      </c>
      <c r="D476" s="12" t="e" cm="1" vm="1">
        <f t="array" aca="1" ref="D476" ca="1">_xlfn.LET(
    _xlpm.d, A476,
    _xlpm.debut, DATE(2026,8,1),
    _xlpm.m, DATEDIF(_xlpm.debut, _xlpm.d, "m"),
    _xlpm.col, 1 + _xlpm.m*3,
    _xlpm.dates, INDEX('Calendrier 2026-2027'!$C$13:$BC$43,,_xlpm.col),
    _xlpm.titres, INDEX('Calendrier 2026-2027'!$D$13:$BD$43,,_xlpm.col),
    _xlpm.r, _xlfn.XLOOKUP(_xlpm.d, _xlpm.dates, _xlpm.titres),
    IF(_xlpm.r=0,"",_xlpm.r)
)</f>
        <v>#NAME?</v>
      </c>
      <c r="E476" t="e" vm="2">
        <f t="shared" ca="1" si="30"/>
        <v>#NAME?</v>
      </c>
      <c r="F476" t="str">
        <f>_xlfn.XLOOKUP('Fiche formation'!$C$8,SitesFormations[Site de formation principal],SitesFormations[Mail pour assiduité],"")</f>
        <v>cfa-ensuplr-um-fds@umontpellier.fr</v>
      </c>
      <c r="G476" t="s">
        <v>2019</v>
      </c>
      <c r="H476" t="e" vm="2">
        <f ca="1">_xlfn.TEXTJOIN(" ",TRUE,
'Fiche formation'!$C$18,
_xlfn.SWITCH('Fiche formation'!$C$18,"DNO","2A","DE AUDIO","3A",
_xlfn.SWITCH('Fiche formation'!$C$15,"DEUST","2A","DSCG","2A","MASTER","2A","BUT","3A","DCG","3A","LG","3A","LP","3A","INGE","3A",""))
)</f>
        <v>#NAME?</v>
      </c>
    </row>
    <row r="477" spans="1:8" x14ac:dyDescent="0.2">
      <c r="A477" s="1">
        <f t="shared" si="31"/>
        <v>46472</v>
      </c>
      <c r="B477" t="e" vm="2">
        <f t="shared" ca="1" si="28"/>
        <v>#NAME?</v>
      </c>
      <c r="C477" t="e" vm="2">
        <f t="shared" ca="1" si="29"/>
        <v>#NAME?</v>
      </c>
      <c r="D477" s="12" t="e" cm="1" vm="1">
        <f t="array" aca="1" ref="D477" ca="1">_xlfn.LET(
    _xlpm.d, A477,
    _xlpm.debut, DATE(2026,8,1),
    _xlpm.m, DATEDIF(_xlpm.debut, _xlpm.d, "m"),
    _xlpm.col, 1 + _xlpm.m*3,
    _xlpm.dates, INDEX('Calendrier 2026-2027'!$C$13:$BC$43,,_xlpm.col),
    _xlpm.titres, INDEX('Calendrier 2026-2027'!$D$13:$BD$43,,_xlpm.col),
    _xlpm.r, _xlfn.XLOOKUP(_xlpm.d, _xlpm.dates, _xlpm.titres),
    IF(_xlpm.r=0,"",_xlpm.r)
)</f>
        <v>#NAME?</v>
      </c>
      <c r="E477" t="e" vm="2">
        <f t="shared" ca="1" si="30"/>
        <v>#NAME?</v>
      </c>
      <c r="F477" t="str">
        <f>_xlfn.XLOOKUP('Fiche formation'!$C$8,SitesFormations[Site de formation principal],SitesFormations[Mail pour assiduité],"")</f>
        <v>cfa-ensuplr-um-fds@umontpellier.fr</v>
      </c>
      <c r="G477" t="s">
        <v>2019</v>
      </c>
      <c r="H477" t="e" vm="2">
        <f ca="1">_xlfn.TEXTJOIN(" ",TRUE,
'Fiche formation'!$C$18,
_xlfn.SWITCH('Fiche formation'!$C$18,"DNO","2A","DE AUDIO","3A",
_xlfn.SWITCH('Fiche formation'!$C$15,"DEUST","2A","DSCG","2A","MASTER","2A","BUT","3A","DCG","3A","LG","3A","LP","3A","INGE","3A",""))
)</f>
        <v>#NAME?</v>
      </c>
    </row>
    <row r="478" spans="1:8" x14ac:dyDescent="0.2">
      <c r="A478" s="1">
        <f t="shared" si="31"/>
        <v>46473</v>
      </c>
      <c r="B478" t="e" vm="2">
        <f t="shared" ca="1" si="28"/>
        <v>#NAME?</v>
      </c>
      <c r="C478" t="e" vm="2">
        <f t="shared" ca="1" si="29"/>
        <v>#NAME?</v>
      </c>
      <c r="D478" s="12" t="e" cm="1" vm="1">
        <f t="array" aca="1" ref="D478" ca="1">_xlfn.LET(
    _xlpm.d, A478,
    _xlpm.debut, DATE(2026,8,1),
    _xlpm.m, DATEDIF(_xlpm.debut, _xlpm.d, "m"),
    _xlpm.col, 1 + _xlpm.m*3,
    _xlpm.dates, INDEX('Calendrier 2026-2027'!$C$13:$BC$43,,_xlpm.col),
    _xlpm.titres, INDEX('Calendrier 2026-2027'!$D$13:$BD$43,,_xlpm.col),
    _xlpm.r, _xlfn.XLOOKUP(_xlpm.d, _xlpm.dates, _xlpm.titres),
    IF(_xlpm.r=0,"",_xlpm.r)
)</f>
        <v>#NAME?</v>
      </c>
      <c r="E478" t="e" vm="2">
        <f t="shared" ca="1" si="30"/>
        <v>#NAME?</v>
      </c>
      <c r="F478" t="str">
        <f>_xlfn.XLOOKUP('Fiche formation'!$C$8,SitesFormations[Site de formation principal],SitesFormations[Mail pour assiduité],"")</f>
        <v>cfa-ensuplr-um-fds@umontpellier.fr</v>
      </c>
      <c r="G478" t="s">
        <v>2019</v>
      </c>
      <c r="H478" t="e" vm="2">
        <f ca="1">_xlfn.TEXTJOIN(" ",TRUE,
'Fiche formation'!$C$18,
_xlfn.SWITCH('Fiche formation'!$C$18,"DNO","2A","DE AUDIO","3A",
_xlfn.SWITCH('Fiche formation'!$C$15,"DEUST","2A","DSCG","2A","MASTER","2A","BUT","3A","DCG","3A","LG","3A","LP","3A","INGE","3A",""))
)</f>
        <v>#NAME?</v>
      </c>
    </row>
    <row r="479" spans="1:8" x14ac:dyDescent="0.2">
      <c r="A479" s="1">
        <f t="shared" si="31"/>
        <v>46473</v>
      </c>
      <c r="B479" t="e" vm="2">
        <f t="shared" ca="1" si="28"/>
        <v>#NAME?</v>
      </c>
      <c r="C479" t="e" vm="2">
        <f t="shared" ca="1" si="29"/>
        <v>#NAME?</v>
      </c>
      <c r="D479" s="12" t="e" cm="1" vm="1">
        <f t="array" aca="1" ref="D479" ca="1">_xlfn.LET(
    _xlpm.d, A479,
    _xlpm.debut, DATE(2026,8,1),
    _xlpm.m, DATEDIF(_xlpm.debut, _xlpm.d, "m"),
    _xlpm.col, 1 + _xlpm.m*3,
    _xlpm.dates, INDEX('Calendrier 2026-2027'!$C$13:$BC$43,,_xlpm.col),
    _xlpm.titres, INDEX('Calendrier 2026-2027'!$D$13:$BD$43,,_xlpm.col),
    _xlpm.r, _xlfn.XLOOKUP(_xlpm.d, _xlpm.dates, _xlpm.titres),
    IF(_xlpm.r=0,"",_xlpm.r)
)</f>
        <v>#NAME?</v>
      </c>
      <c r="E479" t="e" vm="2">
        <f t="shared" ca="1" si="30"/>
        <v>#NAME?</v>
      </c>
      <c r="F479" t="str">
        <f>_xlfn.XLOOKUP('Fiche formation'!$C$8,SitesFormations[Site de formation principal],SitesFormations[Mail pour assiduité],"")</f>
        <v>cfa-ensuplr-um-fds@umontpellier.fr</v>
      </c>
      <c r="G479" t="s">
        <v>2019</v>
      </c>
      <c r="H479" t="e" vm="2">
        <f ca="1">_xlfn.TEXTJOIN(" ",TRUE,
'Fiche formation'!$C$18,
_xlfn.SWITCH('Fiche formation'!$C$18,"DNO","2A","DE AUDIO","3A",
_xlfn.SWITCH('Fiche formation'!$C$15,"DEUST","2A","DSCG","2A","MASTER","2A","BUT","3A","DCG","3A","LG","3A","LP","3A","INGE","3A",""))
)</f>
        <v>#NAME?</v>
      </c>
    </row>
    <row r="480" spans="1:8" x14ac:dyDescent="0.2">
      <c r="A480" s="1">
        <f t="shared" si="31"/>
        <v>46474</v>
      </c>
      <c r="B480" t="e" vm="2">
        <f t="shared" ca="1" si="28"/>
        <v>#NAME?</v>
      </c>
      <c r="C480" t="e" vm="2">
        <f t="shared" ca="1" si="29"/>
        <v>#NAME?</v>
      </c>
      <c r="D480" s="12" t="e" cm="1" vm="1">
        <f t="array" aca="1" ref="D480" ca="1">_xlfn.LET(
    _xlpm.d, A480,
    _xlpm.debut, DATE(2026,8,1),
    _xlpm.m, DATEDIF(_xlpm.debut, _xlpm.d, "m"),
    _xlpm.col, 1 + _xlpm.m*3,
    _xlpm.dates, INDEX('Calendrier 2026-2027'!$C$13:$BC$43,,_xlpm.col),
    _xlpm.titres, INDEX('Calendrier 2026-2027'!$D$13:$BD$43,,_xlpm.col),
    _xlpm.r, _xlfn.XLOOKUP(_xlpm.d, _xlpm.dates, _xlpm.titres),
    IF(_xlpm.r=0,"",_xlpm.r)
)</f>
        <v>#NAME?</v>
      </c>
      <c r="E480" t="e" vm="2">
        <f t="shared" ca="1" si="30"/>
        <v>#NAME?</v>
      </c>
      <c r="F480" t="str">
        <f>_xlfn.XLOOKUP('Fiche formation'!$C$8,SitesFormations[Site de formation principal],SitesFormations[Mail pour assiduité],"")</f>
        <v>cfa-ensuplr-um-fds@umontpellier.fr</v>
      </c>
      <c r="G480" t="s">
        <v>2019</v>
      </c>
      <c r="H480" t="e" vm="2">
        <f ca="1">_xlfn.TEXTJOIN(" ",TRUE,
'Fiche formation'!$C$18,
_xlfn.SWITCH('Fiche formation'!$C$18,"DNO","2A","DE AUDIO","3A",
_xlfn.SWITCH('Fiche formation'!$C$15,"DEUST","2A","DSCG","2A","MASTER","2A","BUT","3A","DCG","3A","LG","3A","LP","3A","INGE","3A",""))
)</f>
        <v>#NAME?</v>
      </c>
    </row>
    <row r="481" spans="1:8" x14ac:dyDescent="0.2">
      <c r="A481" s="1">
        <f t="shared" si="31"/>
        <v>46474</v>
      </c>
      <c r="B481" t="e" vm="2">
        <f t="shared" ca="1" si="28"/>
        <v>#NAME?</v>
      </c>
      <c r="C481" t="e" vm="2">
        <f t="shared" ca="1" si="29"/>
        <v>#NAME?</v>
      </c>
      <c r="D481" s="12" t="e" cm="1" vm="1">
        <f t="array" aca="1" ref="D481" ca="1">_xlfn.LET(
    _xlpm.d, A481,
    _xlpm.debut, DATE(2026,8,1),
    _xlpm.m, DATEDIF(_xlpm.debut, _xlpm.d, "m"),
    _xlpm.col, 1 + _xlpm.m*3,
    _xlpm.dates, INDEX('Calendrier 2026-2027'!$C$13:$BC$43,,_xlpm.col),
    _xlpm.titres, INDEX('Calendrier 2026-2027'!$D$13:$BD$43,,_xlpm.col),
    _xlpm.r, _xlfn.XLOOKUP(_xlpm.d, _xlpm.dates, _xlpm.titres),
    IF(_xlpm.r=0,"",_xlpm.r)
)</f>
        <v>#NAME?</v>
      </c>
      <c r="E481" t="e" vm="2">
        <f t="shared" ca="1" si="30"/>
        <v>#NAME?</v>
      </c>
      <c r="F481" t="str">
        <f>_xlfn.XLOOKUP('Fiche formation'!$C$8,SitesFormations[Site de formation principal],SitesFormations[Mail pour assiduité],"")</f>
        <v>cfa-ensuplr-um-fds@umontpellier.fr</v>
      </c>
      <c r="G481" t="s">
        <v>2019</v>
      </c>
      <c r="H481" t="e" vm="2">
        <f ca="1">_xlfn.TEXTJOIN(" ",TRUE,
'Fiche formation'!$C$18,
_xlfn.SWITCH('Fiche formation'!$C$18,"DNO","2A","DE AUDIO","3A",
_xlfn.SWITCH('Fiche formation'!$C$15,"DEUST","2A","DSCG","2A","MASTER","2A","BUT","3A","DCG","3A","LG","3A","LP","3A","INGE","3A",""))
)</f>
        <v>#NAME?</v>
      </c>
    </row>
    <row r="482" spans="1:8" x14ac:dyDescent="0.2">
      <c r="A482" s="1">
        <f t="shared" si="31"/>
        <v>46475</v>
      </c>
      <c r="B482" t="e" vm="2">
        <f t="shared" ca="1" si="28"/>
        <v>#NAME?</v>
      </c>
      <c r="C482" t="e" vm="2">
        <f t="shared" ca="1" si="29"/>
        <v>#NAME?</v>
      </c>
      <c r="D482" s="12" t="e" cm="1" vm="1">
        <f t="array" aca="1" ref="D482" ca="1">_xlfn.LET(
    _xlpm.d, A482,
    _xlpm.debut, DATE(2026,8,1),
    _xlpm.m, DATEDIF(_xlpm.debut, _xlpm.d, "m"),
    _xlpm.col, 1 + _xlpm.m*3,
    _xlpm.dates, INDEX('Calendrier 2026-2027'!$C$13:$BC$43,,_xlpm.col),
    _xlpm.titres, INDEX('Calendrier 2026-2027'!$D$13:$BD$43,,_xlpm.col),
    _xlpm.r, _xlfn.XLOOKUP(_xlpm.d, _xlpm.dates, _xlpm.titres),
    IF(_xlpm.r=0,"",_xlpm.r)
)</f>
        <v>#NAME?</v>
      </c>
      <c r="E482" t="e" vm="2">
        <f t="shared" ca="1" si="30"/>
        <v>#NAME?</v>
      </c>
      <c r="F482" t="str">
        <f>_xlfn.XLOOKUP('Fiche formation'!$C$8,SitesFormations[Site de formation principal],SitesFormations[Mail pour assiduité],"")</f>
        <v>cfa-ensuplr-um-fds@umontpellier.fr</v>
      </c>
      <c r="G482" t="s">
        <v>2019</v>
      </c>
      <c r="H482" t="e" vm="2">
        <f ca="1">_xlfn.TEXTJOIN(" ",TRUE,
'Fiche formation'!$C$18,
_xlfn.SWITCH('Fiche formation'!$C$18,"DNO","2A","DE AUDIO","3A",
_xlfn.SWITCH('Fiche formation'!$C$15,"DEUST","2A","DSCG","2A","MASTER","2A","BUT","3A","DCG","3A","LG","3A","LP","3A","INGE","3A",""))
)</f>
        <v>#NAME?</v>
      </c>
    </row>
    <row r="483" spans="1:8" x14ac:dyDescent="0.2">
      <c r="A483" s="1">
        <f t="shared" si="31"/>
        <v>46475</v>
      </c>
      <c r="B483" t="e" vm="2">
        <f t="shared" ca="1" si="28"/>
        <v>#NAME?</v>
      </c>
      <c r="C483" t="e" vm="2">
        <f t="shared" ca="1" si="29"/>
        <v>#NAME?</v>
      </c>
      <c r="D483" s="12" t="e" cm="1" vm="1">
        <f t="array" aca="1" ref="D483" ca="1">_xlfn.LET(
    _xlpm.d, A483,
    _xlpm.debut, DATE(2026,8,1),
    _xlpm.m, DATEDIF(_xlpm.debut, _xlpm.d, "m"),
    _xlpm.col, 1 + _xlpm.m*3,
    _xlpm.dates, INDEX('Calendrier 2026-2027'!$C$13:$BC$43,,_xlpm.col),
    _xlpm.titres, INDEX('Calendrier 2026-2027'!$D$13:$BD$43,,_xlpm.col),
    _xlpm.r, _xlfn.XLOOKUP(_xlpm.d, _xlpm.dates, _xlpm.titres),
    IF(_xlpm.r=0,"",_xlpm.r)
)</f>
        <v>#NAME?</v>
      </c>
      <c r="E483" t="e" vm="2">
        <f t="shared" ca="1" si="30"/>
        <v>#NAME?</v>
      </c>
      <c r="F483" t="str">
        <f>_xlfn.XLOOKUP('Fiche formation'!$C$8,SitesFormations[Site de formation principal],SitesFormations[Mail pour assiduité],"")</f>
        <v>cfa-ensuplr-um-fds@umontpellier.fr</v>
      </c>
      <c r="G483" t="s">
        <v>2019</v>
      </c>
      <c r="H483" t="e" vm="2">
        <f ca="1">_xlfn.TEXTJOIN(" ",TRUE,
'Fiche formation'!$C$18,
_xlfn.SWITCH('Fiche formation'!$C$18,"DNO","2A","DE AUDIO","3A",
_xlfn.SWITCH('Fiche formation'!$C$15,"DEUST","2A","DSCG","2A","MASTER","2A","BUT","3A","DCG","3A","LG","3A","LP","3A","INGE","3A",""))
)</f>
        <v>#NAME?</v>
      </c>
    </row>
    <row r="484" spans="1:8" x14ac:dyDescent="0.2">
      <c r="A484" s="1">
        <f t="shared" si="31"/>
        <v>46476</v>
      </c>
      <c r="B484" t="e" vm="2">
        <f t="shared" ca="1" si="28"/>
        <v>#NAME?</v>
      </c>
      <c r="C484" t="e" vm="2">
        <f t="shared" ca="1" si="29"/>
        <v>#NAME?</v>
      </c>
      <c r="D484" s="12" t="e" cm="1" vm="1">
        <f t="array" aca="1" ref="D484" ca="1">_xlfn.LET(
    _xlpm.d, A484,
    _xlpm.debut, DATE(2026,8,1),
    _xlpm.m, DATEDIF(_xlpm.debut, _xlpm.d, "m"),
    _xlpm.col, 1 + _xlpm.m*3,
    _xlpm.dates, INDEX('Calendrier 2026-2027'!$C$13:$BC$43,,_xlpm.col),
    _xlpm.titres, INDEX('Calendrier 2026-2027'!$D$13:$BD$43,,_xlpm.col),
    _xlpm.r, _xlfn.XLOOKUP(_xlpm.d, _xlpm.dates, _xlpm.titres),
    IF(_xlpm.r=0,"",_xlpm.r)
)</f>
        <v>#NAME?</v>
      </c>
      <c r="E484" t="e" vm="2">
        <f t="shared" ca="1" si="30"/>
        <v>#NAME?</v>
      </c>
      <c r="F484" t="str">
        <f>_xlfn.XLOOKUP('Fiche formation'!$C$8,SitesFormations[Site de formation principal],SitesFormations[Mail pour assiduité],"")</f>
        <v>cfa-ensuplr-um-fds@umontpellier.fr</v>
      </c>
      <c r="G484" t="s">
        <v>2019</v>
      </c>
      <c r="H484" t="e" vm="2">
        <f ca="1">_xlfn.TEXTJOIN(" ",TRUE,
'Fiche formation'!$C$18,
_xlfn.SWITCH('Fiche formation'!$C$18,"DNO","2A","DE AUDIO","3A",
_xlfn.SWITCH('Fiche formation'!$C$15,"DEUST","2A","DSCG","2A","MASTER","2A","BUT","3A","DCG","3A","LG","3A","LP","3A","INGE","3A",""))
)</f>
        <v>#NAME?</v>
      </c>
    </row>
    <row r="485" spans="1:8" x14ac:dyDescent="0.2">
      <c r="A485" s="1">
        <f t="shared" si="31"/>
        <v>46476</v>
      </c>
      <c r="B485" t="e" vm="2">
        <f t="shared" ca="1" si="28"/>
        <v>#NAME?</v>
      </c>
      <c r="C485" t="e" vm="2">
        <f t="shared" ca="1" si="29"/>
        <v>#NAME?</v>
      </c>
      <c r="D485" s="12" t="e" cm="1" vm="1">
        <f t="array" aca="1" ref="D485" ca="1">_xlfn.LET(
    _xlpm.d, A485,
    _xlpm.debut, DATE(2026,8,1),
    _xlpm.m, DATEDIF(_xlpm.debut, _xlpm.d, "m"),
    _xlpm.col, 1 + _xlpm.m*3,
    _xlpm.dates, INDEX('Calendrier 2026-2027'!$C$13:$BC$43,,_xlpm.col),
    _xlpm.titres, INDEX('Calendrier 2026-2027'!$D$13:$BD$43,,_xlpm.col),
    _xlpm.r, _xlfn.XLOOKUP(_xlpm.d, _xlpm.dates, _xlpm.titres),
    IF(_xlpm.r=0,"",_xlpm.r)
)</f>
        <v>#NAME?</v>
      </c>
      <c r="E485" t="e" vm="2">
        <f t="shared" ca="1" si="30"/>
        <v>#NAME?</v>
      </c>
      <c r="F485" t="str">
        <f>_xlfn.XLOOKUP('Fiche formation'!$C$8,SitesFormations[Site de formation principal],SitesFormations[Mail pour assiduité],"")</f>
        <v>cfa-ensuplr-um-fds@umontpellier.fr</v>
      </c>
      <c r="G485" t="s">
        <v>2019</v>
      </c>
      <c r="H485" t="e" vm="2">
        <f ca="1">_xlfn.TEXTJOIN(" ",TRUE,
'Fiche formation'!$C$18,
_xlfn.SWITCH('Fiche formation'!$C$18,"DNO","2A","DE AUDIO","3A",
_xlfn.SWITCH('Fiche formation'!$C$15,"DEUST","2A","DSCG","2A","MASTER","2A","BUT","3A","DCG","3A","LG","3A","LP","3A","INGE","3A",""))
)</f>
        <v>#NAME?</v>
      </c>
    </row>
    <row r="486" spans="1:8" x14ac:dyDescent="0.2">
      <c r="A486" s="1">
        <f t="shared" si="31"/>
        <v>46477</v>
      </c>
      <c r="B486" t="e" vm="2">
        <f t="shared" ca="1" si="28"/>
        <v>#NAME?</v>
      </c>
      <c r="C486" t="e" vm="2">
        <f t="shared" ca="1" si="29"/>
        <v>#NAME?</v>
      </c>
      <c r="D486" s="12" t="e" cm="1" vm="1">
        <f t="array" aca="1" ref="D486" ca="1">_xlfn.LET(
    _xlpm.d, A486,
    _xlpm.debut, DATE(2026,8,1),
    _xlpm.m, DATEDIF(_xlpm.debut, _xlpm.d, "m"),
    _xlpm.col, 1 + _xlpm.m*3,
    _xlpm.dates, INDEX('Calendrier 2026-2027'!$C$13:$BC$43,,_xlpm.col),
    _xlpm.titres, INDEX('Calendrier 2026-2027'!$D$13:$BD$43,,_xlpm.col),
    _xlpm.r, _xlfn.XLOOKUP(_xlpm.d, _xlpm.dates, _xlpm.titres),
    IF(_xlpm.r=0,"",_xlpm.r)
)</f>
        <v>#NAME?</v>
      </c>
      <c r="E486" t="e" vm="2">
        <f t="shared" ca="1" si="30"/>
        <v>#NAME?</v>
      </c>
      <c r="F486" t="str">
        <f>_xlfn.XLOOKUP('Fiche formation'!$C$8,SitesFormations[Site de formation principal],SitesFormations[Mail pour assiduité],"")</f>
        <v>cfa-ensuplr-um-fds@umontpellier.fr</v>
      </c>
      <c r="G486" t="s">
        <v>2019</v>
      </c>
      <c r="H486" t="e" vm="2">
        <f ca="1">_xlfn.TEXTJOIN(" ",TRUE,
'Fiche formation'!$C$18,
_xlfn.SWITCH('Fiche formation'!$C$18,"DNO","2A","DE AUDIO","3A",
_xlfn.SWITCH('Fiche formation'!$C$15,"DEUST","2A","DSCG","2A","MASTER","2A","BUT","3A","DCG","3A","LG","3A","LP","3A","INGE","3A",""))
)</f>
        <v>#NAME?</v>
      </c>
    </row>
    <row r="487" spans="1:8" x14ac:dyDescent="0.2">
      <c r="A487" s="1">
        <f t="shared" si="31"/>
        <v>46477</v>
      </c>
      <c r="B487" t="e" vm="2">
        <f t="shared" ca="1" si="28"/>
        <v>#NAME?</v>
      </c>
      <c r="C487" t="e" vm="2">
        <f t="shared" ca="1" si="29"/>
        <v>#NAME?</v>
      </c>
      <c r="D487" s="12" t="e" cm="1" vm="1">
        <f t="array" aca="1" ref="D487" ca="1">_xlfn.LET(
    _xlpm.d, A487,
    _xlpm.debut, DATE(2026,8,1),
    _xlpm.m, DATEDIF(_xlpm.debut, _xlpm.d, "m"),
    _xlpm.col, 1 + _xlpm.m*3,
    _xlpm.dates, INDEX('Calendrier 2026-2027'!$C$13:$BC$43,,_xlpm.col),
    _xlpm.titres, INDEX('Calendrier 2026-2027'!$D$13:$BD$43,,_xlpm.col),
    _xlpm.r, _xlfn.XLOOKUP(_xlpm.d, _xlpm.dates, _xlpm.titres),
    IF(_xlpm.r=0,"",_xlpm.r)
)</f>
        <v>#NAME?</v>
      </c>
      <c r="E487" t="e" vm="2">
        <f t="shared" ca="1" si="30"/>
        <v>#NAME?</v>
      </c>
      <c r="F487" t="str">
        <f>_xlfn.XLOOKUP('Fiche formation'!$C$8,SitesFormations[Site de formation principal],SitesFormations[Mail pour assiduité],"")</f>
        <v>cfa-ensuplr-um-fds@umontpellier.fr</v>
      </c>
      <c r="G487" t="s">
        <v>2019</v>
      </c>
      <c r="H487" t="e" vm="2">
        <f ca="1">_xlfn.TEXTJOIN(" ",TRUE,
'Fiche formation'!$C$18,
_xlfn.SWITCH('Fiche formation'!$C$18,"DNO","2A","DE AUDIO","3A",
_xlfn.SWITCH('Fiche formation'!$C$15,"DEUST","2A","DSCG","2A","MASTER","2A","BUT","3A","DCG","3A","LG","3A","LP","3A","INGE","3A",""))
)</f>
        <v>#NAME?</v>
      </c>
    </row>
    <row r="488" spans="1:8" x14ac:dyDescent="0.2">
      <c r="A488" s="1">
        <f t="shared" si="31"/>
        <v>46478</v>
      </c>
      <c r="B488" t="e" vm="2">
        <f t="shared" ca="1" si="28"/>
        <v>#NAME?</v>
      </c>
      <c r="C488" t="e" vm="2">
        <f t="shared" ca="1" si="29"/>
        <v>#NAME?</v>
      </c>
      <c r="D488" s="12" t="e" cm="1" vm="1">
        <f t="array" aca="1" ref="D488" ca="1">_xlfn.LET(
    _xlpm.d, A488,
    _xlpm.debut, DATE(2026,8,1),
    _xlpm.m, DATEDIF(_xlpm.debut, _xlpm.d, "m"),
    _xlpm.col, 1 + _xlpm.m*3,
    _xlpm.dates, INDEX('Calendrier 2026-2027'!$C$13:$BC$43,,_xlpm.col),
    _xlpm.titres, INDEX('Calendrier 2026-2027'!$D$13:$BD$43,,_xlpm.col),
    _xlpm.r, _xlfn.XLOOKUP(_xlpm.d, _xlpm.dates, _xlpm.titres),
    IF(_xlpm.r=0,"",_xlpm.r)
)</f>
        <v>#NAME?</v>
      </c>
      <c r="E488" t="e" vm="2">
        <f t="shared" ca="1" si="30"/>
        <v>#NAME?</v>
      </c>
      <c r="F488" t="str">
        <f>_xlfn.XLOOKUP('Fiche formation'!$C$8,SitesFormations[Site de formation principal],SitesFormations[Mail pour assiduité],"")</f>
        <v>cfa-ensuplr-um-fds@umontpellier.fr</v>
      </c>
      <c r="G488" t="s">
        <v>2019</v>
      </c>
      <c r="H488" t="e" vm="2">
        <f ca="1">_xlfn.TEXTJOIN(" ",TRUE,
'Fiche formation'!$C$18,
_xlfn.SWITCH('Fiche formation'!$C$18,"DNO","2A","DE AUDIO","3A",
_xlfn.SWITCH('Fiche formation'!$C$15,"DEUST","2A","DSCG","2A","MASTER","2A","BUT","3A","DCG","3A","LG","3A","LP","3A","INGE","3A",""))
)</f>
        <v>#NAME?</v>
      </c>
    </row>
    <row r="489" spans="1:8" x14ac:dyDescent="0.2">
      <c r="A489" s="1">
        <f t="shared" si="31"/>
        <v>46478</v>
      </c>
      <c r="B489" t="e" vm="2">
        <f t="shared" ca="1" si="28"/>
        <v>#NAME?</v>
      </c>
      <c r="C489" t="e" vm="2">
        <f t="shared" ca="1" si="29"/>
        <v>#NAME?</v>
      </c>
      <c r="D489" s="12" t="e" cm="1" vm="1">
        <f t="array" aca="1" ref="D489" ca="1">_xlfn.LET(
    _xlpm.d, A489,
    _xlpm.debut, DATE(2026,8,1),
    _xlpm.m, DATEDIF(_xlpm.debut, _xlpm.d, "m"),
    _xlpm.col, 1 + _xlpm.m*3,
    _xlpm.dates, INDEX('Calendrier 2026-2027'!$C$13:$BC$43,,_xlpm.col),
    _xlpm.titres, INDEX('Calendrier 2026-2027'!$D$13:$BD$43,,_xlpm.col),
    _xlpm.r, _xlfn.XLOOKUP(_xlpm.d, _xlpm.dates, _xlpm.titres),
    IF(_xlpm.r=0,"",_xlpm.r)
)</f>
        <v>#NAME?</v>
      </c>
      <c r="E489" t="e" vm="2">
        <f t="shared" ca="1" si="30"/>
        <v>#NAME?</v>
      </c>
      <c r="F489" t="str">
        <f>_xlfn.XLOOKUP('Fiche formation'!$C$8,SitesFormations[Site de formation principal],SitesFormations[Mail pour assiduité],"")</f>
        <v>cfa-ensuplr-um-fds@umontpellier.fr</v>
      </c>
      <c r="G489" t="s">
        <v>2019</v>
      </c>
      <c r="H489" t="e" vm="2">
        <f ca="1">_xlfn.TEXTJOIN(" ",TRUE,
'Fiche formation'!$C$18,
_xlfn.SWITCH('Fiche formation'!$C$18,"DNO","2A","DE AUDIO","3A",
_xlfn.SWITCH('Fiche formation'!$C$15,"DEUST","2A","DSCG","2A","MASTER","2A","BUT","3A","DCG","3A","LG","3A","LP","3A","INGE","3A",""))
)</f>
        <v>#NAME?</v>
      </c>
    </row>
    <row r="490" spans="1:8" x14ac:dyDescent="0.2">
      <c r="A490" s="1">
        <f t="shared" si="31"/>
        <v>46479</v>
      </c>
      <c r="B490" t="e" vm="2">
        <f t="shared" ca="1" si="28"/>
        <v>#NAME?</v>
      </c>
      <c r="C490" t="e" vm="2">
        <f t="shared" ca="1" si="29"/>
        <v>#NAME?</v>
      </c>
      <c r="D490" s="12" t="e" cm="1" vm="1">
        <f t="array" aca="1" ref="D490" ca="1">_xlfn.LET(
    _xlpm.d, A490,
    _xlpm.debut, DATE(2026,8,1),
    _xlpm.m, DATEDIF(_xlpm.debut, _xlpm.d, "m"),
    _xlpm.col, 1 + _xlpm.m*3,
    _xlpm.dates, INDEX('Calendrier 2026-2027'!$C$13:$BC$43,,_xlpm.col),
    _xlpm.titres, INDEX('Calendrier 2026-2027'!$D$13:$BD$43,,_xlpm.col),
    _xlpm.r, _xlfn.XLOOKUP(_xlpm.d, _xlpm.dates, _xlpm.titres),
    IF(_xlpm.r=0,"",_xlpm.r)
)</f>
        <v>#NAME?</v>
      </c>
      <c r="E490" t="e" vm="2">
        <f t="shared" ca="1" si="30"/>
        <v>#NAME?</v>
      </c>
      <c r="F490" t="str">
        <f>_xlfn.XLOOKUP('Fiche formation'!$C$8,SitesFormations[Site de formation principal],SitesFormations[Mail pour assiduité],"")</f>
        <v>cfa-ensuplr-um-fds@umontpellier.fr</v>
      </c>
      <c r="G490" t="s">
        <v>2019</v>
      </c>
      <c r="H490" t="e" vm="2">
        <f ca="1">_xlfn.TEXTJOIN(" ",TRUE,
'Fiche formation'!$C$18,
_xlfn.SWITCH('Fiche formation'!$C$18,"DNO","2A","DE AUDIO","3A",
_xlfn.SWITCH('Fiche formation'!$C$15,"DEUST","2A","DSCG","2A","MASTER","2A","BUT","3A","DCG","3A","LG","3A","LP","3A","INGE","3A",""))
)</f>
        <v>#NAME?</v>
      </c>
    </row>
    <row r="491" spans="1:8" x14ac:dyDescent="0.2">
      <c r="A491" s="1">
        <f t="shared" si="31"/>
        <v>46479</v>
      </c>
      <c r="B491" t="e" vm="2">
        <f t="shared" ca="1" si="28"/>
        <v>#NAME?</v>
      </c>
      <c r="C491" t="e" vm="2">
        <f t="shared" ca="1" si="29"/>
        <v>#NAME?</v>
      </c>
      <c r="D491" s="12" t="e" cm="1" vm="1">
        <f t="array" aca="1" ref="D491" ca="1">_xlfn.LET(
    _xlpm.d, A491,
    _xlpm.debut, DATE(2026,8,1),
    _xlpm.m, DATEDIF(_xlpm.debut, _xlpm.d, "m"),
    _xlpm.col, 1 + _xlpm.m*3,
    _xlpm.dates, INDEX('Calendrier 2026-2027'!$C$13:$BC$43,,_xlpm.col),
    _xlpm.titres, INDEX('Calendrier 2026-2027'!$D$13:$BD$43,,_xlpm.col),
    _xlpm.r, _xlfn.XLOOKUP(_xlpm.d, _xlpm.dates, _xlpm.titres),
    IF(_xlpm.r=0,"",_xlpm.r)
)</f>
        <v>#NAME?</v>
      </c>
      <c r="E491" t="e" vm="2">
        <f t="shared" ca="1" si="30"/>
        <v>#NAME?</v>
      </c>
      <c r="F491" t="str">
        <f>_xlfn.XLOOKUP('Fiche formation'!$C$8,SitesFormations[Site de formation principal],SitesFormations[Mail pour assiduité],"")</f>
        <v>cfa-ensuplr-um-fds@umontpellier.fr</v>
      </c>
      <c r="G491" t="s">
        <v>2019</v>
      </c>
      <c r="H491" t="e" vm="2">
        <f ca="1">_xlfn.TEXTJOIN(" ",TRUE,
'Fiche formation'!$C$18,
_xlfn.SWITCH('Fiche formation'!$C$18,"DNO","2A","DE AUDIO","3A",
_xlfn.SWITCH('Fiche formation'!$C$15,"DEUST","2A","DSCG","2A","MASTER","2A","BUT","3A","DCG","3A","LG","3A","LP","3A","INGE","3A",""))
)</f>
        <v>#NAME?</v>
      </c>
    </row>
    <row r="492" spans="1:8" x14ac:dyDescent="0.2">
      <c r="A492" s="1">
        <f t="shared" si="31"/>
        <v>46480</v>
      </c>
      <c r="B492" t="e" vm="2">
        <f t="shared" ca="1" si="28"/>
        <v>#NAME?</v>
      </c>
      <c r="C492" t="e" vm="2">
        <f t="shared" ca="1" si="29"/>
        <v>#NAME?</v>
      </c>
      <c r="D492" s="12" t="e" cm="1" vm="1">
        <f t="array" aca="1" ref="D492" ca="1">_xlfn.LET(
    _xlpm.d, A492,
    _xlpm.debut, DATE(2026,8,1),
    _xlpm.m, DATEDIF(_xlpm.debut, _xlpm.d, "m"),
    _xlpm.col, 1 + _xlpm.m*3,
    _xlpm.dates, INDEX('Calendrier 2026-2027'!$C$13:$BC$43,,_xlpm.col),
    _xlpm.titres, INDEX('Calendrier 2026-2027'!$D$13:$BD$43,,_xlpm.col),
    _xlpm.r, _xlfn.XLOOKUP(_xlpm.d, _xlpm.dates, _xlpm.titres),
    IF(_xlpm.r=0,"",_xlpm.r)
)</f>
        <v>#NAME?</v>
      </c>
      <c r="E492" t="e" vm="2">
        <f t="shared" ca="1" si="30"/>
        <v>#NAME?</v>
      </c>
      <c r="F492" t="str">
        <f>_xlfn.XLOOKUP('Fiche formation'!$C$8,SitesFormations[Site de formation principal],SitesFormations[Mail pour assiduité],"")</f>
        <v>cfa-ensuplr-um-fds@umontpellier.fr</v>
      </c>
      <c r="G492" t="s">
        <v>2019</v>
      </c>
      <c r="H492" t="e" vm="2">
        <f ca="1">_xlfn.TEXTJOIN(" ",TRUE,
'Fiche formation'!$C$18,
_xlfn.SWITCH('Fiche formation'!$C$18,"DNO","2A","DE AUDIO","3A",
_xlfn.SWITCH('Fiche formation'!$C$15,"DEUST","2A","DSCG","2A","MASTER","2A","BUT","3A","DCG","3A","LG","3A","LP","3A","INGE","3A",""))
)</f>
        <v>#NAME?</v>
      </c>
    </row>
    <row r="493" spans="1:8" x14ac:dyDescent="0.2">
      <c r="A493" s="1">
        <f t="shared" si="31"/>
        <v>46480</v>
      </c>
      <c r="B493" t="e" vm="2">
        <f t="shared" ca="1" si="28"/>
        <v>#NAME?</v>
      </c>
      <c r="C493" t="e" vm="2">
        <f t="shared" ca="1" si="29"/>
        <v>#NAME?</v>
      </c>
      <c r="D493" s="12" t="e" cm="1" vm="1">
        <f t="array" aca="1" ref="D493" ca="1">_xlfn.LET(
    _xlpm.d, A493,
    _xlpm.debut, DATE(2026,8,1),
    _xlpm.m, DATEDIF(_xlpm.debut, _xlpm.d, "m"),
    _xlpm.col, 1 + _xlpm.m*3,
    _xlpm.dates, INDEX('Calendrier 2026-2027'!$C$13:$BC$43,,_xlpm.col),
    _xlpm.titres, INDEX('Calendrier 2026-2027'!$D$13:$BD$43,,_xlpm.col),
    _xlpm.r, _xlfn.XLOOKUP(_xlpm.d, _xlpm.dates, _xlpm.titres),
    IF(_xlpm.r=0,"",_xlpm.r)
)</f>
        <v>#NAME?</v>
      </c>
      <c r="E493" t="e" vm="2">
        <f t="shared" ca="1" si="30"/>
        <v>#NAME?</v>
      </c>
      <c r="F493" t="str">
        <f>_xlfn.XLOOKUP('Fiche formation'!$C$8,SitesFormations[Site de formation principal],SitesFormations[Mail pour assiduité],"")</f>
        <v>cfa-ensuplr-um-fds@umontpellier.fr</v>
      </c>
      <c r="G493" t="s">
        <v>2019</v>
      </c>
      <c r="H493" t="e" vm="2">
        <f ca="1">_xlfn.TEXTJOIN(" ",TRUE,
'Fiche formation'!$C$18,
_xlfn.SWITCH('Fiche formation'!$C$18,"DNO","2A","DE AUDIO","3A",
_xlfn.SWITCH('Fiche formation'!$C$15,"DEUST","2A","DSCG","2A","MASTER","2A","BUT","3A","DCG","3A","LG","3A","LP","3A","INGE","3A",""))
)</f>
        <v>#NAME?</v>
      </c>
    </row>
    <row r="494" spans="1:8" x14ac:dyDescent="0.2">
      <c r="A494" s="1">
        <f t="shared" si="31"/>
        <v>46481</v>
      </c>
      <c r="B494" t="e" vm="2">
        <f t="shared" ca="1" si="28"/>
        <v>#NAME?</v>
      </c>
      <c r="C494" t="e" vm="2">
        <f t="shared" ca="1" si="29"/>
        <v>#NAME?</v>
      </c>
      <c r="D494" s="12" t="e" cm="1" vm="1">
        <f t="array" aca="1" ref="D494" ca="1">_xlfn.LET(
    _xlpm.d, A494,
    _xlpm.debut, DATE(2026,8,1),
    _xlpm.m, DATEDIF(_xlpm.debut, _xlpm.d, "m"),
    _xlpm.col, 1 + _xlpm.m*3,
    _xlpm.dates, INDEX('Calendrier 2026-2027'!$C$13:$BC$43,,_xlpm.col),
    _xlpm.titres, INDEX('Calendrier 2026-2027'!$D$13:$BD$43,,_xlpm.col),
    _xlpm.r, _xlfn.XLOOKUP(_xlpm.d, _xlpm.dates, _xlpm.titres),
    IF(_xlpm.r=0,"",_xlpm.r)
)</f>
        <v>#NAME?</v>
      </c>
      <c r="E494" t="e" vm="2">
        <f t="shared" ca="1" si="30"/>
        <v>#NAME?</v>
      </c>
      <c r="F494" t="str">
        <f>_xlfn.XLOOKUP('Fiche formation'!$C$8,SitesFormations[Site de formation principal],SitesFormations[Mail pour assiduité],"")</f>
        <v>cfa-ensuplr-um-fds@umontpellier.fr</v>
      </c>
      <c r="G494" t="s">
        <v>2019</v>
      </c>
      <c r="H494" t="e" vm="2">
        <f ca="1">_xlfn.TEXTJOIN(" ",TRUE,
'Fiche formation'!$C$18,
_xlfn.SWITCH('Fiche formation'!$C$18,"DNO","2A","DE AUDIO","3A",
_xlfn.SWITCH('Fiche formation'!$C$15,"DEUST","2A","DSCG","2A","MASTER","2A","BUT","3A","DCG","3A","LG","3A","LP","3A","INGE","3A",""))
)</f>
        <v>#NAME?</v>
      </c>
    </row>
    <row r="495" spans="1:8" x14ac:dyDescent="0.2">
      <c r="A495" s="1">
        <f t="shared" si="31"/>
        <v>46481</v>
      </c>
      <c r="B495" t="e" vm="2">
        <f t="shared" ca="1" si="28"/>
        <v>#NAME?</v>
      </c>
      <c r="C495" t="e" vm="2">
        <f t="shared" ca="1" si="29"/>
        <v>#NAME?</v>
      </c>
      <c r="D495" s="12" t="e" cm="1" vm="1">
        <f t="array" aca="1" ref="D495" ca="1">_xlfn.LET(
    _xlpm.d, A495,
    _xlpm.debut, DATE(2026,8,1),
    _xlpm.m, DATEDIF(_xlpm.debut, _xlpm.d, "m"),
    _xlpm.col, 1 + _xlpm.m*3,
    _xlpm.dates, INDEX('Calendrier 2026-2027'!$C$13:$BC$43,,_xlpm.col),
    _xlpm.titres, INDEX('Calendrier 2026-2027'!$D$13:$BD$43,,_xlpm.col),
    _xlpm.r, _xlfn.XLOOKUP(_xlpm.d, _xlpm.dates, _xlpm.titres),
    IF(_xlpm.r=0,"",_xlpm.r)
)</f>
        <v>#NAME?</v>
      </c>
      <c r="E495" t="e" vm="2">
        <f t="shared" ca="1" si="30"/>
        <v>#NAME?</v>
      </c>
      <c r="F495" t="str">
        <f>_xlfn.XLOOKUP('Fiche formation'!$C$8,SitesFormations[Site de formation principal],SitesFormations[Mail pour assiduité],"")</f>
        <v>cfa-ensuplr-um-fds@umontpellier.fr</v>
      </c>
      <c r="G495" t="s">
        <v>2019</v>
      </c>
      <c r="H495" t="e" vm="2">
        <f ca="1">_xlfn.TEXTJOIN(" ",TRUE,
'Fiche formation'!$C$18,
_xlfn.SWITCH('Fiche formation'!$C$18,"DNO","2A","DE AUDIO","3A",
_xlfn.SWITCH('Fiche formation'!$C$15,"DEUST","2A","DSCG","2A","MASTER","2A","BUT","3A","DCG","3A","LG","3A","LP","3A","INGE","3A",""))
)</f>
        <v>#NAME?</v>
      </c>
    </row>
    <row r="496" spans="1:8" x14ac:dyDescent="0.2">
      <c r="A496" s="1">
        <f t="shared" si="31"/>
        <v>46482</v>
      </c>
      <c r="B496" t="e" vm="2">
        <f t="shared" ca="1" si="28"/>
        <v>#NAME?</v>
      </c>
      <c r="C496" t="e" vm="2">
        <f t="shared" ca="1" si="29"/>
        <v>#NAME?</v>
      </c>
      <c r="D496" s="12" t="e" cm="1" vm="1">
        <f t="array" aca="1" ref="D496" ca="1">_xlfn.LET(
    _xlpm.d, A496,
    _xlpm.debut, DATE(2026,8,1),
    _xlpm.m, DATEDIF(_xlpm.debut, _xlpm.d, "m"),
    _xlpm.col, 1 + _xlpm.m*3,
    _xlpm.dates, INDEX('Calendrier 2026-2027'!$C$13:$BC$43,,_xlpm.col),
    _xlpm.titres, INDEX('Calendrier 2026-2027'!$D$13:$BD$43,,_xlpm.col),
    _xlpm.r, _xlfn.XLOOKUP(_xlpm.d, _xlpm.dates, _xlpm.titres),
    IF(_xlpm.r=0,"",_xlpm.r)
)</f>
        <v>#NAME?</v>
      </c>
      <c r="E496" t="e" vm="2">
        <f t="shared" ca="1" si="30"/>
        <v>#NAME?</v>
      </c>
      <c r="F496" t="str">
        <f>_xlfn.XLOOKUP('Fiche formation'!$C$8,SitesFormations[Site de formation principal],SitesFormations[Mail pour assiduité],"")</f>
        <v>cfa-ensuplr-um-fds@umontpellier.fr</v>
      </c>
      <c r="G496" t="s">
        <v>2019</v>
      </c>
      <c r="H496" t="e" vm="2">
        <f ca="1">_xlfn.TEXTJOIN(" ",TRUE,
'Fiche formation'!$C$18,
_xlfn.SWITCH('Fiche formation'!$C$18,"DNO","2A","DE AUDIO","3A",
_xlfn.SWITCH('Fiche formation'!$C$15,"DEUST","2A","DSCG","2A","MASTER","2A","BUT","3A","DCG","3A","LG","3A","LP","3A","INGE","3A",""))
)</f>
        <v>#NAME?</v>
      </c>
    </row>
    <row r="497" spans="1:8" x14ac:dyDescent="0.2">
      <c r="A497" s="1">
        <f t="shared" si="31"/>
        <v>46482</v>
      </c>
      <c r="B497" t="e" vm="2">
        <f t="shared" ca="1" si="28"/>
        <v>#NAME?</v>
      </c>
      <c r="C497" t="e" vm="2">
        <f t="shared" ca="1" si="29"/>
        <v>#NAME?</v>
      </c>
      <c r="D497" s="12" t="e" cm="1" vm="1">
        <f t="array" aca="1" ref="D497" ca="1">_xlfn.LET(
    _xlpm.d, A497,
    _xlpm.debut, DATE(2026,8,1),
    _xlpm.m, DATEDIF(_xlpm.debut, _xlpm.d, "m"),
    _xlpm.col, 1 + _xlpm.m*3,
    _xlpm.dates, INDEX('Calendrier 2026-2027'!$C$13:$BC$43,,_xlpm.col),
    _xlpm.titres, INDEX('Calendrier 2026-2027'!$D$13:$BD$43,,_xlpm.col),
    _xlpm.r, _xlfn.XLOOKUP(_xlpm.d, _xlpm.dates, _xlpm.titres),
    IF(_xlpm.r=0,"",_xlpm.r)
)</f>
        <v>#NAME?</v>
      </c>
      <c r="E497" t="e" vm="2">
        <f t="shared" ca="1" si="30"/>
        <v>#NAME?</v>
      </c>
      <c r="F497" t="str">
        <f>_xlfn.XLOOKUP('Fiche formation'!$C$8,SitesFormations[Site de formation principal],SitesFormations[Mail pour assiduité],"")</f>
        <v>cfa-ensuplr-um-fds@umontpellier.fr</v>
      </c>
      <c r="G497" t="s">
        <v>2019</v>
      </c>
      <c r="H497" t="e" vm="2">
        <f ca="1">_xlfn.TEXTJOIN(" ",TRUE,
'Fiche formation'!$C$18,
_xlfn.SWITCH('Fiche formation'!$C$18,"DNO","2A","DE AUDIO","3A",
_xlfn.SWITCH('Fiche formation'!$C$15,"DEUST","2A","DSCG","2A","MASTER","2A","BUT","3A","DCG","3A","LG","3A","LP","3A","INGE","3A",""))
)</f>
        <v>#NAME?</v>
      </c>
    </row>
    <row r="498" spans="1:8" x14ac:dyDescent="0.2">
      <c r="A498" s="1">
        <f t="shared" si="31"/>
        <v>46483</v>
      </c>
      <c r="B498" t="e" vm="2">
        <f t="shared" ca="1" si="28"/>
        <v>#NAME?</v>
      </c>
      <c r="C498" t="e" vm="2">
        <f t="shared" ca="1" si="29"/>
        <v>#NAME?</v>
      </c>
      <c r="D498" s="12" t="e" cm="1" vm="1">
        <f t="array" aca="1" ref="D498" ca="1">_xlfn.LET(
    _xlpm.d, A498,
    _xlpm.debut, DATE(2026,8,1),
    _xlpm.m, DATEDIF(_xlpm.debut, _xlpm.d, "m"),
    _xlpm.col, 1 + _xlpm.m*3,
    _xlpm.dates, INDEX('Calendrier 2026-2027'!$C$13:$BC$43,,_xlpm.col),
    _xlpm.titres, INDEX('Calendrier 2026-2027'!$D$13:$BD$43,,_xlpm.col),
    _xlpm.r, _xlfn.XLOOKUP(_xlpm.d, _xlpm.dates, _xlpm.titres),
    IF(_xlpm.r=0,"",_xlpm.r)
)</f>
        <v>#NAME?</v>
      </c>
      <c r="E498" t="e" vm="2">
        <f t="shared" ca="1" si="30"/>
        <v>#NAME?</v>
      </c>
      <c r="F498" t="str">
        <f>_xlfn.XLOOKUP('Fiche formation'!$C$8,SitesFormations[Site de formation principal],SitesFormations[Mail pour assiduité],"")</f>
        <v>cfa-ensuplr-um-fds@umontpellier.fr</v>
      </c>
      <c r="G498" t="s">
        <v>2019</v>
      </c>
      <c r="H498" t="e" vm="2">
        <f ca="1">_xlfn.TEXTJOIN(" ",TRUE,
'Fiche formation'!$C$18,
_xlfn.SWITCH('Fiche formation'!$C$18,"DNO","2A","DE AUDIO","3A",
_xlfn.SWITCH('Fiche formation'!$C$15,"DEUST","2A","DSCG","2A","MASTER","2A","BUT","3A","DCG","3A","LG","3A","LP","3A","INGE","3A",""))
)</f>
        <v>#NAME?</v>
      </c>
    </row>
    <row r="499" spans="1:8" x14ac:dyDescent="0.2">
      <c r="A499" s="1">
        <f t="shared" si="31"/>
        <v>46483</v>
      </c>
      <c r="B499" t="e" vm="2">
        <f t="shared" ca="1" si="28"/>
        <v>#NAME?</v>
      </c>
      <c r="C499" t="e" vm="2">
        <f t="shared" ca="1" si="29"/>
        <v>#NAME?</v>
      </c>
      <c r="D499" s="12" t="e" cm="1" vm="1">
        <f t="array" aca="1" ref="D499" ca="1">_xlfn.LET(
    _xlpm.d, A499,
    _xlpm.debut, DATE(2026,8,1),
    _xlpm.m, DATEDIF(_xlpm.debut, _xlpm.d, "m"),
    _xlpm.col, 1 + _xlpm.m*3,
    _xlpm.dates, INDEX('Calendrier 2026-2027'!$C$13:$BC$43,,_xlpm.col),
    _xlpm.titres, INDEX('Calendrier 2026-2027'!$D$13:$BD$43,,_xlpm.col),
    _xlpm.r, _xlfn.XLOOKUP(_xlpm.d, _xlpm.dates, _xlpm.titres),
    IF(_xlpm.r=0,"",_xlpm.r)
)</f>
        <v>#NAME?</v>
      </c>
      <c r="E499" t="e" vm="2">
        <f t="shared" ca="1" si="30"/>
        <v>#NAME?</v>
      </c>
      <c r="F499" t="str">
        <f>_xlfn.XLOOKUP('Fiche formation'!$C$8,SitesFormations[Site de formation principal],SitesFormations[Mail pour assiduité],"")</f>
        <v>cfa-ensuplr-um-fds@umontpellier.fr</v>
      </c>
      <c r="G499" t="s">
        <v>2019</v>
      </c>
      <c r="H499" t="e" vm="2">
        <f ca="1">_xlfn.TEXTJOIN(" ",TRUE,
'Fiche formation'!$C$18,
_xlfn.SWITCH('Fiche formation'!$C$18,"DNO","2A","DE AUDIO","3A",
_xlfn.SWITCH('Fiche formation'!$C$15,"DEUST","2A","DSCG","2A","MASTER","2A","BUT","3A","DCG","3A","LG","3A","LP","3A","INGE","3A",""))
)</f>
        <v>#NAME?</v>
      </c>
    </row>
    <row r="500" spans="1:8" x14ac:dyDescent="0.2">
      <c r="A500" s="1">
        <f t="shared" si="31"/>
        <v>46484</v>
      </c>
      <c r="B500" t="e" vm="2">
        <f t="shared" ca="1" si="28"/>
        <v>#NAME?</v>
      </c>
      <c r="C500" t="e" vm="2">
        <f t="shared" ca="1" si="29"/>
        <v>#NAME?</v>
      </c>
      <c r="D500" s="12" t="e" cm="1" vm="1">
        <f t="array" aca="1" ref="D500" ca="1">_xlfn.LET(
    _xlpm.d, A500,
    _xlpm.debut, DATE(2026,8,1),
    _xlpm.m, DATEDIF(_xlpm.debut, _xlpm.d, "m"),
    _xlpm.col, 1 + _xlpm.m*3,
    _xlpm.dates, INDEX('Calendrier 2026-2027'!$C$13:$BC$43,,_xlpm.col),
    _xlpm.titres, INDEX('Calendrier 2026-2027'!$D$13:$BD$43,,_xlpm.col),
    _xlpm.r, _xlfn.XLOOKUP(_xlpm.d, _xlpm.dates, _xlpm.titres),
    IF(_xlpm.r=0,"",_xlpm.r)
)</f>
        <v>#NAME?</v>
      </c>
      <c r="E500" t="e" vm="2">
        <f t="shared" ca="1" si="30"/>
        <v>#NAME?</v>
      </c>
      <c r="F500" t="str">
        <f>_xlfn.XLOOKUP('Fiche formation'!$C$8,SitesFormations[Site de formation principal],SitesFormations[Mail pour assiduité],"")</f>
        <v>cfa-ensuplr-um-fds@umontpellier.fr</v>
      </c>
      <c r="G500" t="s">
        <v>2019</v>
      </c>
      <c r="H500" t="e" vm="2">
        <f ca="1">_xlfn.TEXTJOIN(" ",TRUE,
'Fiche formation'!$C$18,
_xlfn.SWITCH('Fiche formation'!$C$18,"DNO","2A","DE AUDIO","3A",
_xlfn.SWITCH('Fiche formation'!$C$15,"DEUST","2A","DSCG","2A","MASTER","2A","BUT","3A","DCG","3A","LG","3A","LP","3A","INGE","3A",""))
)</f>
        <v>#NAME?</v>
      </c>
    </row>
    <row r="501" spans="1:8" x14ac:dyDescent="0.2">
      <c r="A501" s="1">
        <f t="shared" si="31"/>
        <v>46484</v>
      </c>
      <c r="B501" t="e" vm="2">
        <f t="shared" ca="1" si="28"/>
        <v>#NAME?</v>
      </c>
      <c r="C501" t="e" vm="2">
        <f t="shared" ca="1" si="29"/>
        <v>#NAME?</v>
      </c>
      <c r="D501" s="12" t="e" cm="1" vm="1">
        <f t="array" aca="1" ref="D501" ca="1">_xlfn.LET(
    _xlpm.d, A501,
    _xlpm.debut, DATE(2026,8,1),
    _xlpm.m, DATEDIF(_xlpm.debut, _xlpm.d, "m"),
    _xlpm.col, 1 + _xlpm.m*3,
    _xlpm.dates, INDEX('Calendrier 2026-2027'!$C$13:$BC$43,,_xlpm.col),
    _xlpm.titres, INDEX('Calendrier 2026-2027'!$D$13:$BD$43,,_xlpm.col),
    _xlpm.r, _xlfn.XLOOKUP(_xlpm.d, _xlpm.dates, _xlpm.titres),
    IF(_xlpm.r=0,"",_xlpm.r)
)</f>
        <v>#NAME?</v>
      </c>
      <c r="E501" t="e" vm="2">
        <f t="shared" ca="1" si="30"/>
        <v>#NAME?</v>
      </c>
      <c r="F501" t="str">
        <f>_xlfn.XLOOKUP('Fiche formation'!$C$8,SitesFormations[Site de formation principal],SitesFormations[Mail pour assiduité],"")</f>
        <v>cfa-ensuplr-um-fds@umontpellier.fr</v>
      </c>
      <c r="G501" t="s">
        <v>2019</v>
      </c>
      <c r="H501" t="e" vm="2">
        <f ca="1">_xlfn.TEXTJOIN(" ",TRUE,
'Fiche formation'!$C$18,
_xlfn.SWITCH('Fiche formation'!$C$18,"DNO","2A","DE AUDIO","3A",
_xlfn.SWITCH('Fiche formation'!$C$15,"DEUST","2A","DSCG","2A","MASTER","2A","BUT","3A","DCG","3A","LG","3A","LP","3A","INGE","3A",""))
)</f>
        <v>#NAME?</v>
      </c>
    </row>
    <row r="502" spans="1:8" x14ac:dyDescent="0.2">
      <c r="A502" s="1">
        <f t="shared" si="31"/>
        <v>46485</v>
      </c>
      <c r="B502" t="e" vm="2">
        <f t="shared" ca="1" si="28"/>
        <v>#NAME?</v>
      </c>
      <c r="C502" t="e" vm="2">
        <f t="shared" ca="1" si="29"/>
        <v>#NAME?</v>
      </c>
      <c r="D502" s="12" t="e" cm="1" vm="1">
        <f t="array" aca="1" ref="D502" ca="1">_xlfn.LET(
    _xlpm.d, A502,
    _xlpm.debut, DATE(2026,8,1),
    _xlpm.m, DATEDIF(_xlpm.debut, _xlpm.d, "m"),
    _xlpm.col, 1 + _xlpm.m*3,
    _xlpm.dates, INDEX('Calendrier 2026-2027'!$C$13:$BC$43,,_xlpm.col),
    _xlpm.titres, INDEX('Calendrier 2026-2027'!$D$13:$BD$43,,_xlpm.col),
    _xlpm.r, _xlfn.XLOOKUP(_xlpm.d, _xlpm.dates, _xlpm.titres),
    IF(_xlpm.r=0,"",_xlpm.r)
)</f>
        <v>#NAME?</v>
      </c>
      <c r="E502" t="e" vm="2">
        <f t="shared" ca="1" si="30"/>
        <v>#NAME?</v>
      </c>
      <c r="F502" t="str">
        <f>_xlfn.XLOOKUP('Fiche formation'!$C$8,SitesFormations[Site de formation principal],SitesFormations[Mail pour assiduité],"")</f>
        <v>cfa-ensuplr-um-fds@umontpellier.fr</v>
      </c>
      <c r="G502" t="s">
        <v>2019</v>
      </c>
      <c r="H502" t="e" vm="2">
        <f ca="1">_xlfn.TEXTJOIN(" ",TRUE,
'Fiche formation'!$C$18,
_xlfn.SWITCH('Fiche formation'!$C$18,"DNO","2A","DE AUDIO","3A",
_xlfn.SWITCH('Fiche formation'!$C$15,"DEUST","2A","DSCG","2A","MASTER","2A","BUT","3A","DCG","3A","LG","3A","LP","3A","INGE","3A",""))
)</f>
        <v>#NAME?</v>
      </c>
    </row>
    <row r="503" spans="1:8" x14ac:dyDescent="0.2">
      <c r="A503" s="1">
        <f t="shared" si="31"/>
        <v>46485</v>
      </c>
      <c r="B503" t="e" vm="2">
        <f t="shared" ca="1" si="28"/>
        <v>#NAME?</v>
      </c>
      <c r="C503" t="e" vm="2">
        <f t="shared" ca="1" si="29"/>
        <v>#NAME?</v>
      </c>
      <c r="D503" s="12" t="e" cm="1" vm="1">
        <f t="array" aca="1" ref="D503" ca="1">_xlfn.LET(
    _xlpm.d, A503,
    _xlpm.debut, DATE(2026,8,1),
    _xlpm.m, DATEDIF(_xlpm.debut, _xlpm.d, "m"),
    _xlpm.col, 1 + _xlpm.m*3,
    _xlpm.dates, INDEX('Calendrier 2026-2027'!$C$13:$BC$43,,_xlpm.col),
    _xlpm.titres, INDEX('Calendrier 2026-2027'!$D$13:$BD$43,,_xlpm.col),
    _xlpm.r, _xlfn.XLOOKUP(_xlpm.d, _xlpm.dates, _xlpm.titres),
    IF(_xlpm.r=0,"",_xlpm.r)
)</f>
        <v>#NAME?</v>
      </c>
      <c r="E503" t="e" vm="2">
        <f t="shared" ca="1" si="30"/>
        <v>#NAME?</v>
      </c>
      <c r="F503" t="str">
        <f>_xlfn.XLOOKUP('Fiche formation'!$C$8,SitesFormations[Site de formation principal],SitesFormations[Mail pour assiduité],"")</f>
        <v>cfa-ensuplr-um-fds@umontpellier.fr</v>
      </c>
      <c r="G503" t="s">
        <v>2019</v>
      </c>
      <c r="H503" t="e" vm="2">
        <f ca="1">_xlfn.TEXTJOIN(" ",TRUE,
'Fiche formation'!$C$18,
_xlfn.SWITCH('Fiche formation'!$C$18,"DNO","2A","DE AUDIO","3A",
_xlfn.SWITCH('Fiche formation'!$C$15,"DEUST","2A","DSCG","2A","MASTER","2A","BUT","3A","DCG","3A","LG","3A","LP","3A","INGE","3A",""))
)</f>
        <v>#NAME?</v>
      </c>
    </row>
    <row r="504" spans="1:8" x14ac:dyDescent="0.2">
      <c r="A504" s="1">
        <f t="shared" si="31"/>
        <v>46486</v>
      </c>
      <c r="B504" t="e" vm="2">
        <f t="shared" ca="1" si="28"/>
        <v>#NAME?</v>
      </c>
      <c r="C504" t="e" vm="2">
        <f t="shared" ca="1" si="29"/>
        <v>#NAME?</v>
      </c>
      <c r="D504" s="12" t="e" cm="1" vm="1">
        <f t="array" aca="1" ref="D504" ca="1">_xlfn.LET(
    _xlpm.d, A504,
    _xlpm.debut, DATE(2026,8,1),
    _xlpm.m, DATEDIF(_xlpm.debut, _xlpm.d, "m"),
    _xlpm.col, 1 + _xlpm.m*3,
    _xlpm.dates, INDEX('Calendrier 2026-2027'!$C$13:$BC$43,,_xlpm.col),
    _xlpm.titres, INDEX('Calendrier 2026-2027'!$D$13:$BD$43,,_xlpm.col),
    _xlpm.r, _xlfn.XLOOKUP(_xlpm.d, _xlpm.dates, _xlpm.titres),
    IF(_xlpm.r=0,"",_xlpm.r)
)</f>
        <v>#NAME?</v>
      </c>
      <c r="E504" t="e" vm="2">
        <f t="shared" ca="1" si="30"/>
        <v>#NAME?</v>
      </c>
      <c r="F504" t="str">
        <f>_xlfn.XLOOKUP('Fiche formation'!$C$8,SitesFormations[Site de formation principal],SitesFormations[Mail pour assiduité],"")</f>
        <v>cfa-ensuplr-um-fds@umontpellier.fr</v>
      </c>
      <c r="G504" t="s">
        <v>2019</v>
      </c>
      <c r="H504" t="e" vm="2">
        <f ca="1">_xlfn.TEXTJOIN(" ",TRUE,
'Fiche formation'!$C$18,
_xlfn.SWITCH('Fiche formation'!$C$18,"DNO","2A","DE AUDIO","3A",
_xlfn.SWITCH('Fiche formation'!$C$15,"DEUST","2A","DSCG","2A","MASTER","2A","BUT","3A","DCG","3A","LG","3A","LP","3A","INGE","3A",""))
)</f>
        <v>#NAME?</v>
      </c>
    </row>
    <row r="505" spans="1:8" x14ac:dyDescent="0.2">
      <c r="A505" s="1">
        <f t="shared" si="31"/>
        <v>46486</v>
      </c>
      <c r="B505" t="e" vm="2">
        <f t="shared" ca="1" si="28"/>
        <v>#NAME?</v>
      </c>
      <c r="C505" t="e" vm="2">
        <f t="shared" ca="1" si="29"/>
        <v>#NAME?</v>
      </c>
      <c r="D505" s="12" t="e" cm="1" vm="1">
        <f t="array" aca="1" ref="D505" ca="1">_xlfn.LET(
    _xlpm.d, A505,
    _xlpm.debut, DATE(2026,8,1),
    _xlpm.m, DATEDIF(_xlpm.debut, _xlpm.d, "m"),
    _xlpm.col, 1 + _xlpm.m*3,
    _xlpm.dates, INDEX('Calendrier 2026-2027'!$C$13:$BC$43,,_xlpm.col),
    _xlpm.titres, INDEX('Calendrier 2026-2027'!$D$13:$BD$43,,_xlpm.col),
    _xlpm.r, _xlfn.XLOOKUP(_xlpm.d, _xlpm.dates, _xlpm.titres),
    IF(_xlpm.r=0,"",_xlpm.r)
)</f>
        <v>#NAME?</v>
      </c>
      <c r="E505" t="e" vm="2">
        <f t="shared" ca="1" si="30"/>
        <v>#NAME?</v>
      </c>
      <c r="F505" t="str">
        <f>_xlfn.XLOOKUP('Fiche formation'!$C$8,SitesFormations[Site de formation principal],SitesFormations[Mail pour assiduité],"")</f>
        <v>cfa-ensuplr-um-fds@umontpellier.fr</v>
      </c>
      <c r="G505" t="s">
        <v>2019</v>
      </c>
      <c r="H505" t="e" vm="2">
        <f ca="1">_xlfn.TEXTJOIN(" ",TRUE,
'Fiche formation'!$C$18,
_xlfn.SWITCH('Fiche formation'!$C$18,"DNO","2A","DE AUDIO","3A",
_xlfn.SWITCH('Fiche formation'!$C$15,"DEUST","2A","DSCG","2A","MASTER","2A","BUT","3A","DCG","3A","LG","3A","LP","3A","INGE","3A",""))
)</f>
        <v>#NAME?</v>
      </c>
    </row>
    <row r="506" spans="1:8" x14ac:dyDescent="0.2">
      <c r="A506" s="1">
        <f t="shared" si="31"/>
        <v>46487</v>
      </c>
      <c r="B506" t="e" vm="2">
        <f t="shared" ca="1" si="28"/>
        <v>#NAME?</v>
      </c>
      <c r="C506" t="e" vm="2">
        <f t="shared" ca="1" si="29"/>
        <v>#NAME?</v>
      </c>
      <c r="D506" s="12" t="e" cm="1" vm="1">
        <f t="array" aca="1" ref="D506" ca="1">_xlfn.LET(
    _xlpm.d, A506,
    _xlpm.debut, DATE(2026,8,1),
    _xlpm.m, DATEDIF(_xlpm.debut, _xlpm.d, "m"),
    _xlpm.col, 1 + _xlpm.m*3,
    _xlpm.dates, INDEX('Calendrier 2026-2027'!$C$13:$BC$43,,_xlpm.col),
    _xlpm.titres, INDEX('Calendrier 2026-2027'!$D$13:$BD$43,,_xlpm.col),
    _xlpm.r, _xlfn.XLOOKUP(_xlpm.d, _xlpm.dates, _xlpm.titres),
    IF(_xlpm.r=0,"",_xlpm.r)
)</f>
        <v>#NAME?</v>
      </c>
      <c r="E506" t="e" vm="2">
        <f t="shared" ca="1" si="30"/>
        <v>#NAME?</v>
      </c>
      <c r="F506" t="str">
        <f>_xlfn.XLOOKUP('Fiche formation'!$C$8,SitesFormations[Site de formation principal],SitesFormations[Mail pour assiduité],"")</f>
        <v>cfa-ensuplr-um-fds@umontpellier.fr</v>
      </c>
      <c r="G506" t="s">
        <v>2019</v>
      </c>
      <c r="H506" t="e" vm="2">
        <f ca="1">_xlfn.TEXTJOIN(" ",TRUE,
'Fiche formation'!$C$18,
_xlfn.SWITCH('Fiche formation'!$C$18,"DNO","2A","DE AUDIO","3A",
_xlfn.SWITCH('Fiche formation'!$C$15,"DEUST","2A","DSCG","2A","MASTER","2A","BUT","3A","DCG","3A","LG","3A","LP","3A","INGE","3A",""))
)</f>
        <v>#NAME?</v>
      </c>
    </row>
    <row r="507" spans="1:8" x14ac:dyDescent="0.2">
      <c r="A507" s="1">
        <f t="shared" si="31"/>
        <v>46487</v>
      </c>
      <c r="B507" t="e" vm="2">
        <f t="shared" ca="1" si="28"/>
        <v>#NAME?</v>
      </c>
      <c r="C507" t="e" vm="2">
        <f t="shared" ca="1" si="29"/>
        <v>#NAME?</v>
      </c>
      <c r="D507" s="12" t="e" cm="1" vm="1">
        <f t="array" aca="1" ref="D507" ca="1">_xlfn.LET(
    _xlpm.d, A507,
    _xlpm.debut, DATE(2026,8,1),
    _xlpm.m, DATEDIF(_xlpm.debut, _xlpm.d, "m"),
    _xlpm.col, 1 + _xlpm.m*3,
    _xlpm.dates, INDEX('Calendrier 2026-2027'!$C$13:$BC$43,,_xlpm.col),
    _xlpm.titres, INDEX('Calendrier 2026-2027'!$D$13:$BD$43,,_xlpm.col),
    _xlpm.r, _xlfn.XLOOKUP(_xlpm.d, _xlpm.dates, _xlpm.titres),
    IF(_xlpm.r=0,"",_xlpm.r)
)</f>
        <v>#NAME?</v>
      </c>
      <c r="E507" t="e" vm="2">
        <f t="shared" ca="1" si="30"/>
        <v>#NAME?</v>
      </c>
      <c r="F507" t="str">
        <f>_xlfn.XLOOKUP('Fiche formation'!$C$8,SitesFormations[Site de formation principal],SitesFormations[Mail pour assiduité],"")</f>
        <v>cfa-ensuplr-um-fds@umontpellier.fr</v>
      </c>
      <c r="G507" t="s">
        <v>2019</v>
      </c>
      <c r="H507" t="e" vm="2">
        <f ca="1">_xlfn.TEXTJOIN(" ",TRUE,
'Fiche formation'!$C$18,
_xlfn.SWITCH('Fiche formation'!$C$18,"DNO","2A","DE AUDIO","3A",
_xlfn.SWITCH('Fiche formation'!$C$15,"DEUST","2A","DSCG","2A","MASTER","2A","BUT","3A","DCG","3A","LG","3A","LP","3A","INGE","3A",""))
)</f>
        <v>#NAME?</v>
      </c>
    </row>
    <row r="508" spans="1:8" x14ac:dyDescent="0.2">
      <c r="A508" s="1">
        <f t="shared" si="31"/>
        <v>46488</v>
      </c>
      <c r="B508" t="e" vm="2">
        <f t="shared" ca="1" si="28"/>
        <v>#NAME?</v>
      </c>
      <c r="C508" t="e" vm="2">
        <f t="shared" ca="1" si="29"/>
        <v>#NAME?</v>
      </c>
      <c r="D508" s="12" t="e" cm="1" vm="1">
        <f t="array" aca="1" ref="D508" ca="1">_xlfn.LET(
    _xlpm.d, A508,
    _xlpm.debut, DATE(2026,8,1),
    _xlpm.m, DATEDIF(_xlpm.debut, _xlpm.d, "m"),
    _xlpm.col, 1 + _xlpm.m*3,
    _xlpm.dates, INDEX('Calendrier 2026-2027'!$C$13:$BC$43,,_xlpm.col),
    _xlpm.titres, INDEX('Calendrier 2026-2027'!$D$13:$BD$43,,_xlpm.col),
    _xlpm.r, _xlfn.XLOOKUP(_xlpm.d, _xlpm.dates, _xlpm.titres),
    IF(_xlpm.r=0,"",_xlpm.r)
)</f>
        <v>#NAME?</v>
      </c>
      <c r="E508" t="e" vm="2">
        <f t="shared" ca="1" si="30"/>
        <v>#NAME?</v>
      </c>
      <c r="F508" t="str">
        <f>_xlfn.XLOOKUP('Fiche formation'!$C$8,SitesFormations[Site de formation principal],SitesFormations[Mail pour assiduité],"")</f>
        <v>cfa-ensuplr-um-fds@umontpellier.fr</v>
      </c>
      <c r="G508" t="s">
        <v>2019</v>
      </c>
      <c r="H508" t="e" vm="2">
        <f ca="1">_xlfn.TEXTJOIN(" ",TRUE,
'Fiche formation'!$C$18,
_xlfn.SWITCH('Fiche formation'!$C$18,"DNO","2A","DE AUDIO","3A",
_xlfn.SWITCH('Fiche formation'!$C$15,"DEUST","2A","DSCG","2A","MASTER","2A","BUT","3A","DCG","3A","LG","3A","LP","3A","INGE","3A",""))
)</f>
        <v>#NAME?</v>
      </c>
    </row>
    <row r="509" spans="1:8" x14ac:dyDescent="0.2">
      <c r="A509" s="1">
        <f t="shared" si="31"/>
        <v>46488</v>
      </c>
      <c r="B509" t="e" vm="2">
        <f t="shared" ca="1" si="28"/>
        <v>#NAME?</v>
      </c>
      <c r="C509" t="e" vm="2">
        <f t="shared" ca="1" si="29"/>
        <v>#NAME?</v>
      </c>
      <c r="D509" s="12" t="e" cm="1" vm="1">
        <f t="array" aca="1" ref="D509" ca="1">_xlfn.LET(
    _xlpm.d, A509,
    _xlpm.debut, DATE(2026,8,1),
    _xlpm.m, DATEDIF(_xlpm.debut, _xlpm.d, "m"),
    _xlpm.col, 1 + _xlpm.m*3,
    _xlpm.dates, INDEX('Calendrier 2026-2027'!$C$13:$BC$43,,_xlpm.col),
    _xlpm.titres, INDEX('Calendrier 2026-2027'!$D$13:$BD$43,,_xlpm.col),
    _xlpm.r, _xlfn.XLOOKUP(_xlpm.d, _xlpm.dates, _xlpm.titres),
    IF(_xlpm.r=0,"",_xlpm.r)
)</f>
        <v>#NAME?</v>
      </c>
      <c r="E509" t="e" vm="2">
        <f t="shared" ca="1" si="30"/>
        <v>#NAME?</v>
      </c>
      <c r="F509" t="str">
        <f>_xlfn.XLOOKUP('Fiche formation'!$C$8,SitesFormations[Site de formation principal],SitesFormations[Mail pour assiduité],"")</f>
        <v>cfa-ensuplr-um-fds@umontpellier.fr</v>
      </c>
      <c r="G509" t="s">
        <v>2019</v>
      </c>
      <c r="H509" t="e" vm="2">
        <f ca="1">_xlfn.TEXTJOIN(" ",TRUE,
'Fiche formation'!$C$18,
_xlfn.SWITCH('Fiche formation'!$C$18,"DNO","2A","DE AUDIO","3A",
_xlfn.SWITCH('Fiche formation'!$C$15,"DEUST","2A","DSCG","2A","MASTER","2A","BUT","3A","DCG","3A","LG","3A","LP","3A","INGE","3A",""))
)</f>
        <v>#NAME?</v>
      </c>
    </row>
    <row r="510" spans="1:8" x14ac:dyDescent="0.2">
      <c r="A510" s="1">
        <f t="shared" si="31"/>
        <v>46489</v>
      </c>
      <c r="B510" t="e" vm="2">
        <f t="shared" ca="1" si="28"/>
        <v>#NAME?</v>
      </c>
      <c r="C510" t="e" vm="2">
        <f t="shared" ca="1" si="29"/>
        <v>#NAME?</v>
      </c>
      <c r="D510" s="12" t="e" cm="1" vm="1">
        <f t="array" aca="1" ref="D510" ca="1">_xlfn.LET(
    _xlpm.d, A510,
    _xlpm.debut, DATE(2026,8,1),
    _xlpm.m, DATEDIF(_xlpm.debut, _xlpm.d, "m"),
    _xlpm.col, 1 + _xlpm.m*3,
    _xlpm.dates, INDEX('Calendrier 2026-2027'!$C$13:$BC$43,,_xlpm.col),
    _xlpm.titres, INDEX('Calendrier 2026-2027'!$D$13:$BD$43,,_xlpm.col),
    _xlpm.r, _xlfn.XLOOKUP(_xlpm.d, _xlpm.dates, _xlpm.titres),
    IF(_xlpm.r=0,"",_xlpm.r)
)</f>
        <v>#NAME?</v>
      </c>
      <c r="E510" t="e" vm="2">
        <f t="shared" ca="1" si="30"/>
        <v>#NAME?</v>
      </c>
      <c r="F510" t="str">
        <f>_xlfn.XLOOKUP('Fiche formation'!$C$8,SitesFormations[Site de formation principal],SitesFormations[Mail pour assiduité],"")</f>
        <v>cfa-ensuplr-um-fds@umontpellier.fr</v>
      </c>
      <c r="G510" t="s">
        <v>2019</v>
      </c>
      <c r="H510" t="e" vm="2">
        <f ca="1">_xlfn.TEXTJOIN(" ",TRUE,
'Fiche formation'!$C$18,
_xlfn.SWITCH('Fiche formation'!$C$18,"DNO","2A","DE AUDIO","3A",
_xlfn.SWITCH('Fiche formation'!$C$15,"DEUST","2A","DSCG","2A","MASTER","2A","BUT","3A","DCG","3A","LG","3A","LP","3A","INGE","3A",""))
)</f>
        <v>#NAME?</v>
      </c>
    </row>
    <row r="511" spans="1:8" x14ac:dyDescent="0.2">
      <c r="A511" s="1">
        <f t="shared" si="31"/>
        <v>46489</v>
      </c>
      <c r="B511" t="e" vm="2">
        <f t="shared" ca="1" si="28"/>
        <v>#NAME?</v>
      </c>
      <c r="C511" t="e" vm="2">
        <f t="shared" ca="1" si="29"/>
        <v>#NAME?</v>
      </c>
      <c r="D511" s="12" t="e" cm="1" vm="1">
        <f t="array" aca="1" ref="D511" ca="1">_xlfn.LET(
    _xlpm.d, A511,
    _xlpm.debut, DATE(2026,8,1),
    _xlpm.m, DATEDIF(_xlpm.debut, _xlpm.d, "m"),
    _xlpm.col, 1 + _xlpm.m*3,
    _xlpm.dates, INDEX('Calendrier 2026-2027'!$C$13:$BC$43,,_xlpm.col),
    _xlpm.titres, INDEX('Calendrier 2026-2027'!$D$13:$BD$43,,_xlpm.col),
    _xlpm.r, _xlfn.XLOOKUP(_xlpm.d, _xlpm.dates, _xlpm.titres),
    IF(_xlpm.r=0,"",_xlpm.r)
)</f>
        <v>#NAME?</v>
      </c>
      <c r="E511" t="e" vm="2">
        <f t="shared" ca="1" si="30"/>
        <v>#NAME?</v>
      </c>
      <c r="F511" t="str">
        <f>_xlfn.XLOOKUP('Fiche formation'!$C$8,SitesFormations[Site de formation principal],SitesFormations[Mail pour assiduité],"")</f>
        <v>cfa-ensuplr-um-fds@umontpellier.fr</v>
      </c>
      <c r="G511" t="s">
        <v>2019</v>
      </c>
      <c r="H511" t="e" vm="2">
        <f ca="1">_xlfn.TEXTJOIN(" ",TRUE,
'Fiche formation'!$C$18,
_xlfn.SWITCH('Fiche formation'!$C$18,"DNO","2A","DE AUDIO","3A",
_xlfn.SWITCH('Fiche formation'!$C$15,"DEUST","2A","DSCG","2A","MASTER","2A","BUT","3A","DCG","3A","LG","3A","LP","3A","INGE","3A",""))
)</f>
        <v>#NAME?</v>
      </c>
    </row>
    <row r="512" spans="1:8" x14ac:dyDescent="0.2">
      <c r="A512" s="1">
        <f t="shared" si="31"/>
        <v>46490</v>
      </c>
      <c r="B512" t="e" vm="2">
        <f t="shared" ca="1" si="28"/>
        <v>#NAME?</v>
      </c>
      <c r="C512" t="e" vm="2">
        <f t="shared" ca="1" si="29"/>
        <v>#NAME?</v>
      </c>
      <c r="D512" s="12" t="e" cm="1" vm="1">
        <f t="array" aca="1" ref="D512" ca="1">_xlfn.LET(
    _xlpm.d, A512,
    _xlpm.debut, DATE(2026,8,1),
    _xlpm.m, DATEDIF(_xlpm.debut, _xlpm.d, "m"),
    _xlpm.col, 1 + _xlpm.m*3,
    _xlpm.dates, INDEX('Calendrier 2026-2027'!$C$13:$BC$43,,_xlpm.col),
    _xlpm.titres, INDEX('Calendrier 2026-2027'!$D$13:$BD$43,,_xlpm.col),
    _xlpm.r, _xlfn.XLOOKUP(_xlpm.d, _xlpm.dates, _xlpm.titres),
    IF(_xlpm.r=0,"",_xlpm.r)
)</f>
        <v>#NAME?</v>
      </c>
      <c r="E512" t="e" vm="2">
        <f t="shared" ca="1" si="30"/>
        <v>#NAME?</v>
      </c>
      <c r="F512" t="str">
        <f>_xlfn.XLOOKUP('Fiche formation'!$C$8,SitesFormations[Site de formation principal],SitesFormations[Mail pour assiduité],"")</f>
        <v>cfa-ensuplr-um-fds@umontpellier.fr</v>
      </c>
      <c r="G512" t="s">
        <v>2019</v>
      </c>
      <c r="H512" t="e" vm="2">
        <f ca="1">_xlfn.TEXTJOIN(" ",TRUE,
'Fiche formation'!$C$18,
_xlfn.SWITCH('Fiche formation'!$C$18,"DNO","2A","DE AUDIO","3A",
_xlfn.SWITCH('Fiche formation'!$C$15,"DEUST","2A","DSCG","2A","MASTER","2A","BUT","3A","DCG","3A","LG","3A","LP","3A","INGE","3A",""))
)</f>
        <v>#NAME?</v>
      </c>
    </row>
    <row r="513" spans="1:8" x14ac:dyDescent="0.2">
      <c r="A513" s="1">
        <f t="shared" si="31"/>
        <v>46490</v>
      </c>
      <c r="B513" t="e" vm="2">
        <f t="shared" ca="1" si="28"/>
        <v>#NAME?</v>
      </c>
      <c r="C513" t="e" vm="2">
        <f t="shared" ca="1" si="29"/>
        <v>#NAME?</v>
      </c>
      <c r="D513" s="12" t="e" cm="1" vm="1">
        <f t="array" aca="1" ref="D513" ca="1">_xlfn.LET(
    _xlpm.d, A513,
    _xlpm.debut, DATE(2026,8,1),
    _xlpm.m, DATEDIF(_xlpm.debut, _xlpm.d, "m"),
    _xlpm.col, 1 + _xlpm.m*3,
    _xlpm.dates, INDEX('Calendrier 2026-2027'!$C$13:$BC$43,,_xlpm.col),
    _xlpm.titres, INDEX('Calendrier 2026-2027'!$D$13:$BD$43,,_xlpm.col),
    _xlpm.r, _xlfn.XLOOKUP(_xlpm.d, _xlpm.dates, _xlpm.titres),
    IF(_xlpm.r=0,"",_xlpm.r)
)</f>
        <v>#NAME?</v>
      </c>
      <c r="E513" t="e" vm="2">
        <f t="shared" ca="1" si="30"/>
        <v>#NAME?</v>
      </c>
      <c r="F513" t="str">
        <f>_xlfn.XLOOKUP('Fiche formation'!$C$8,SitesFormations[Site de formation principal],SitesFormations[Mail pour assiduité],"")</f>
        <v>cfa-ensuplr-um-fds@umontpellier.fr</v>
      </c>
      <c r="G513" t="s">
        <v>2019</v>
      </c>
      <c r="H513" t="e" vm="2">
        <f ca="1">_xlfn.TEXTJOIN(" ",TRUE,
'Fiche formation'!$C$18,
_xlfn.SWITCH('Fiche formation'!$C$18,"DNO","2A","DE AUDIO","3A",
_xlfn.SWITCH('Fiche formation'!$C$15,"DEUST","2A","DSCG","2A","MASTER","2A","BUT","3A","DCG","3A","LG","3A","LP","3A","INGE","3A",""))
)</f>
        <v>#NAME?</v>
      </c>
    </row>
    <row r="514" spans="1:8" x14ac:dyDescent="0.2">
      <c r="A514" s="1">
        <f t="shared" si="31"/>
        <v>46491</v>
      </c>
      <c r="B514" t="e" vm="2">
        <f t="shared" ca="1" si="28"/>
        <v>#NAME?</v>
      </c>
      <c r="C514" t="e" vm="2">
        <f t="shared" ca="1" si="29"/>
        <v>#NAME?</v>
      </c>
      <c r="D514" s="12" t="e" cm="1" vm="1">
        <f t="array" aca="1" ref="D514" ca="1">_xlfn.LET(
    _xlpm.d, A514,
    _xlpm.debut, DATE(2026,8,1),
    _xlpm.m, DATEDIF(_xlpm.debut, _xlpm.d, "m"),
    _xlpm.col, 1 + _xlpm.m*3,
    _xlpm.dates, INDEX('Calendrier 2026-2027'!$C$13:$BC$43,,_xlpm.col),
    _xlpm.titres, INDEX('Calendrier 2026-2027'!$D$13:$BD$43,,_xlpm.col),
    _xlpm.r, _xlfn.XLOOKUP(_xlpm.d, _xlpm.dates, _xlpm.titres),
    IF(_xlpm.r=0,"",_xlpm.r)
)</f>
        <v>#NAME?</v>
      </c>
      <c r="E514" t="e" vm="2">
        <f t="shared" ca="1" si="30"/>
        <v>#NAME?</v>
      </c>
      <c r="F514" t="str">
        <f>_xlfn.XLOOKUP('Fiche formation'!$C$8,SitesFormations[Site de formation principal],SitesFormations[Mail pour assiduité],"")</f>
        <v>cfa-ensuplr-um-fds@umontpellier.fr</v>
      </c>
      <c r="G514" t="s">
        <v>2019</v>
      </c>
      <c r="H514" t="e" vm="2">
        <f ca="1">_xlfn.TEXTJOIN(" ",TRUE,
'Fiche formation'!$C$18,
_xlfn.SWITCH('Fiche formation'!$C$18,"DNO","2A","DE AUDIO","3A",
_xlfn.SWITCH('Fiche formation'!$C$15,"DEUST","2A","DSCG","2A","MASTER","2A","BUT","3A","DCG","3A","LG","3A","LP","3A","INGE","3A",""))
)</f>
        <v>#NAME?</v>
      </c>
    </row>
    <row r="515" spans="1:8" x14ac:dyDescent="0.2">
      <c r="A515" s="1">
        <f t="shared" si="31"/>
        <v>46491</v>
      </c>
      <c r="B515" t="e" vm="2">
        <f t="shared" ref="B515:B578" ca="1" si="32">IF(D515="","",IF($A515=$A514,"14:00","08:00"))</f>
        <v>#NAME?</v>
      </c>
      <c r="C515" t="e" vm="2">
        <f t="shared" ref="C515:C578" ca="1" si="33">IF(D515="","",IF($A515=$A514,"17:00","12:00"))</f>
        <v>#NAME?</v>
      </c>
      <c r="D515" s="12" t="e" cm="1" vm="1">
        <f t="array" aca="1" ref="D515" ca="1">_xlfn.LET(
    _xlpm.d, A515,
    _xlpm.debut, DATE(2026,8,1),
    _xlpm.m, DATEDIF(_xlpm.debut, _xlpm.d, "m"),
    _xlpm.col, 1 + _xlpm.m*3,
    _xlpm.dates, INDEX('Calendrier 2026-2027'!$C$13:$BC$43,,_xlpm.col),
    _xlpm.titres, INDEX('Calendrier 2026-2027'!$D$13:$BD$43,,_xlpm.col),
    _xlpm.r, _xlfn.XLOOKUP(_xlpm.d, _xlpm.dates, _xlpm.titres),
    IF(_xlpm.r=0,"",_xlpm.r)
)</f>
        <v>#NAME?</v>
      </c>
      <c r="E515" t="e" vm="2">
        <f t="shared" ref="E515:E578" ca="1" si="34">IF(D515="","",IF(OR(D515="Entreprise",D515="Révisions (Etp)"),0,1))</f>
        <v>#NAME?</v>
      </c>
      <c r="F515" t="str">
        <f>_xlfn.XLOOKUP('Fiche formation'!$C$8,SitesFormations[Site de formation principal],SitesFormations[Mail pour assiduité],"")</f>
        <v>cfa-ensuplr-um-fds@umontpellier.fr</v>
      </c>
      <c r="G515" t="s">
        <v>2019</v>
      </c>
      <c r="H515" t="e" vm="2">
        <f ca="1">_xlfn.TEXTJOIN(" ",TRUE,
'Fiche formation'!$C$18,
_xlfn.SWITCH('Fiche formation'!$C$18,"DNO","2A","DE AUDIO","3A",
_xlfn.SWITCH('Fiche formation'!$C$15,"DEUST","2A","DSCG","2A","MASTER","2A","BUT","3A","DCG","3A","LG","3A","LP","3A","INGE","3A",""))
)</f>
        <v>#NAME?</v>
      </c>
    </row>
    <row r="516" spans="1:8" x14ac:dyDescent="0.2">
      <c r="A516" s="1">
        <f t="shared" ref="A516:A579" si="35">IF(A515=A514,A515+1,A515)</f>
        <v>46492</v>
      </c>
      <c r="B516" t="e" vm="2">
        <f t="shared" ca="1" si="32"/>
        <v>#NAME?</v>
      </c>
      <c r="C516" t="e" vm="2">
        <f t="shared" ca="1" si="33"/>
        <v>#NAME?</v>
      </c>
      <c r="D516" s="12" t="e" cm="1" vm="1">
        <f t="array" aca="1" ref="D516" ca="1">_xlfn.LET(
    _xlpm.d, A516,
    _xlpm.debut, DATE(2026,8,1),
    _xlpm.m, DATEDIF(_xlpm.debut, _xlpm.d, "m"),
    _xlpm.col, 1 + _xlpm.m*3,
    _xlpm.dates, INDEX('Calendrier 2026-2027'!$C$13:$BC$43,,_xlpm.col),
    _xlpm.titres, INDEX('Calendrier 2026-2027'!$D$13:$BD$43,,_xlpm.col),
    _xlpm.r, _xlfn.XLOOKUP(_xlpm.d, _xlpm.dates, _xlpm.titres),
    IF(_xlpm.r=0,"",_xlpm.r)
)</f>
        <v>#NAME?</v>
      </c>
      <c r="E516" t="e" vm="2">
        <f t="shared" ca="1" si="34"/>
        <v>#NAME?</v>
      </c>
      <c r="F516" t="str">
        <f>_xlfn.XLOOKUP('Fiche formation'!$C$8,SitesFormations[Site de formation principal],SitesFormations[Mail pour assiduité],"")</f>
        <v>cfa-ensuplr-um-fds@umontpellier.fr</v>
      </c>
      <c r="G516" t="s">
        <v>2019</v>
      </c>
      <c r="H516" t="e" vm="2">
        <f ca="1">_xlfn.TEXTJOIN(" ",TRUE,
'Fiche formation'!$C$18,
_xlfn.SWITCH('Fiche formation'!$C$18,"DNO","2A","DE AUDIO","3A",
_xlfn.SWITCH('Fiche formation'!$C$15,"DEUST","2A","DSCG","2A","MASTER","2A","BUT","3A","DCG","3A","LG","3A","LP","3A","INGE","3A",""))
)</f>
        <v>#NAME?</v>
      </c>
    </row>
    <row r="517" spans="1:8" x14ac:dyDescent="0.2">
      <c r="A517" s="1">
        <f t="shared" si="35"/>
        <v>46492</v>
      </c>
      <c r="B517" t="e" vm="2">
        <f t="shared" ca="1" si="32"/>
        <v>#NAME?</v>
      </c>
      <c r="C517" t="e" vm="2">
        <f t="shared" ca="1" si="33"/>
        <v>#NAME?</v>
      </c>
      <c r="D517" s="12" t="e" cm="1" vm="1">
        <f t="array" aca="1" ref="D517" ca="1">_xlfn.LET(
    _xlpm.d, A517,
    _xlpm.debut, DATE(2026,8,1),
    _xlpm.m, DATEDIF(_xlpm.debut, _xlpm.d, "m"),
    _xlpm.col, 1 + _xlpm.m*3,
    _xlpm.dates, INDEX('Calendrier 2026-2027'!$C$13:$BC$43,,_xlpm.col),
    _xlpm.titres, INDEX('Calendrier 2026-2027'!$D$13:$BD$43,,_xlpm.col),
    _xlpm.r, _xlfn.XLOOKUP(_xlpm.d, _xlpm.dates, _xlpm.titres),
    IF(_xlpm.r=0,"",_xlpm.r)
)</f>
        <v>#NAME?</v>
      </c>
      <c r="E517" t="e" vm="2">
        <f t="shared" ca="1" si="34"/>
        <v>#NAME?</v>
      </c>
      <c r="F517" t="str">
        <f>_xlfn.XLOOKUP('Fiche formation'!$C$8,SitesFormations[Site de formation principal],SitesFormations[Mail pour assiduité],"")</f>
        <v>cfa-ensuplr-um-fds@umontpellier.fr</v>
      </c>
      <c r="G517" t="s">
        <v>2019</v>
      </c>
      <c r="H517" t="e" vm="2">
        <f ca="1">_xlfn.TEXTJOIN(" ",TRUE,
'Fiche formation'!$C$18,
_xlfn.SWITCH('Fiche formation'!$C$18,"DNO","2A","DE AUDIO","3A",
_xlfn.SWITCH('Fiche formation'!$C$15,"DEUST","2A","DSCG","2A","MASTER","2A","BUT","3A","DCG","3A","LG","3A","LP","3A","INGE","3A",""))
)</f>
        <v>#NAME?</v>
      </c>
    </row>
    <row r="518" spans="1:8" x14ac:dyDescent="0.2">
      <c r="A518" s="1">
        <f t="shared" si="35"/>
        <v>46493</v>
      </c>
      <c r="B518" t="e" vm="2">
        <f t="shared" ca="1" si="32"/>
        <v>#NAME?</v>
      </c>
      <c r="C518" t="e" vm="2">
        <f t="shared" ca="1" si="33"/>
        <v>#NAME?</v>
      </c>
      <c r="D518" s="12" t="e" cm="1" vm="1">
        <f t="array" aca="1" ref="D518" ca="1">_xlfn.LET(
    _xlpm.d, A518,
    _xlpm.debut, DATE(2026,8,1),
    _xlpm.m, DATEDIF(_xlpm.debut, _xlpm.d, "m"),
    _xlpm.col, 1 + _xlpm.m*3,
    _xlpm.dates, INDEX('Calendrier 2026-2027'!$C$13:$BC$43,,_xlpm.col),
    _xlpm.titres, INDEX('Calendrier 2026-2027'!$D$13:$BD$43,,_xlpm.col),
    _xlpm.r, _xlfn.XLOOKUP(_xlpm.d, _xlpm.dates, _xlpm.titres),
    IF(_xlpm.r=0,"",_xlpm.r)
)</f>
        <v>#NAME?</v>
      </c>
      <c r="E518" t="e" vm="2">
        <f t="shared" ca="1" si="34"/>
        <v>#NAME?</v>
      </c>
      <c r="F518" t="str">
        <f>_xlfn.XLOOKUP('Fiche formation'!$C$8,SitesFormations[Site de formation principal],SitesFormations[Mail pour assiduité],"")</f>
        <v>cfa-ensuplr-um-fds@umontpellier.fr</v>
      </c>
      <c r="G518" t="s">
        <v>2019</v>
      </c>
      <c r="H518" t="e" vm="2">
        <f ca="1">_xlfn.TEXTJOIN(" ",TRUE,
'Fiche formation'!$C$18,
_xlfn.SWITCH('Fiche formation'!$C$18,"DNO","2A","DE AUDIO","3A",
_xlfn.SWITCH('Fiche formation'!$C$15,"DEUST","2A","DSCG","2A","MASTER","2A","BUT","3A","DCG","3A","LG","3A","LP","3A","INGE","3A",""))
)</f>
        <v>#NAME?</v>
      </c>
    </row>
    <row r="519" spans="1:8" x14ac:dyDescent="0.2">
      <c r="A519" s="1">
        <f t="shared" si="35"/>
        <v>46493</v>
      </c>
      <c r="B519" t="e" vm="2">
        <f t="shared" ca="1" si="32"/>
        <v>#NAME?</v>
      </c>
      <c r="C519" t="e" vm="2">
        <f t="shared" ca="1" si="33"/>
        <v>#NAME?</v>
      </c>
      <c r="D519" s="12" t="e" cm="1" vm="1">
        <f t="array" aca="1" ref="D519" ca="1">_xlfn.LET(
    _xlpm.d, A519,
    _xlpm.debut, DATE(2026,8,1),
    _xlpm.m, DATEDIF(_xlpm.debut, _xlpm.d, "m"),
    _xlpm.col, 1 + _xlpm.m*3,
    _xlpm.dates, INDEX('Calendrier 2026-2027'!$C$13:$BC$43,,_xlpm.col),
    _xlpm.titres, INDEX('Calendrier 2026-2027'!$D$13:$BD$43,,_xlpm.col),
    _xlpm.r, _xlfn.XLOOKUP(_xlpm.d, _xlpm.dates, _xlpm.titres),
    IF(_xlpm.r=0,"",_xlpm.r)
)</f>
        <v>#NAME?</v>
      </c>
      <c r="E519" t="e" vm="2">
        <f t="shared" ca="1" si="34"/>
        <v>#NAME?</v>
      </c>
      <c r="F519" t="str">
        <f>_xlfn.XLOOKUP('Fiche formation'!$C$8,SitesFormations[Site de formation principal],SitesFormations[Mail pour assiduité],"")</f>
        <v>cfa-ensuplr-um-fds@umontpellier.fr</v>
      </c>
      <c r="G519" t="s">
        <v>2019</v>
      </c>
      <c r="H519" t="e" vm="2">
        <f ca="1">_xlfn.TEXTJOIN(" ",TRUE,
'Fiche formation'!$C$18,
_xlfn.SWITCH('Fiche formation'!$C$18,"DNO","2A","DE AUDIO","3A",
_xlfn.SWITCH('Fiche formation'!$C$15,"DEUST","2A","DSCG","2A","MASTER","2A","BUT","3A","DCG","3A","LG","3A","LP","3A","INGE","3A",""))
)</f>
        <v>#NAME?</v>
      </c>
    </row>
    <row r="520" spans="1:8" x14ac:dyDescent="0.2">
      <c r="A520" s="1">
        <f t="shared" si="35"/>
        <v>46494</v>
      </c>
      <c r="B520" t="e" vm="2">
        <f t="shared" ca="1" si="32"/>
        <v>#NAME?</v>
      </c>
      <c r="C520" t="e" vm="2">
        <f t="shared" ca="1" si="33"/>
        <v>#NAME?</v>
      </c>
      <c r="D520" s="12" t="e" cm="1" vm="1">
        <f t="array" aca="1" ref="D520" ca="1">_xlfn.LET(
    _xlpm.d, A520,
    _xlpm.debut, DATE(2026,8,1),
    _xlpm.m, DATEDIF(_xlpm.debut, _xlpm.d, "m"),
    _xlpm.col, 1 + _xlpm.m*3,
    _xlpm.dates, INDEX('Calendrier 2026-2027'!$C$13:$BC$43,,_xlpm.col),
    _xlpm.titres, INDEX('Calendrier 2026-2027'!$D$13:$BD$43,,_xlpm.col),
    _xlpm.r, _xlfn.XLOOKUP(_xlpm.d, _xlpm.dates, _xlpm.titres),
    IF(_xlpm.r=0,"",_xlpm.r)
)</f>
        <v>#NAME?</v>
      </c>
      <c r="E520" t="e" vm="2">
        <f t="shared" ca="1" si="34"/>
        <v>#NAME?</v>
      </c>
      <c r="F520" t="str">
        <f>_xlfn.XLOOKUP('Fiche formation'!$C$8,SitesFormations[Site de formation principal],SitesFormations[Mail pour assiduité],"")</f>
        <v>cfa-ensuplr-um-fds@umontpellier.fr</v>
      </c>
      <c r="G520" t="s">
        <v>2019</v>
      </c>
      <c r="H520" t="e" vm="2">
        <f ca="1">_xlfn.TEXTJOIN(" ",TRUE,
'Fiche formation'!$C$18,
_xlfn.SWITCH('Fiche formation'!$C$18,"DNO","2A","DE AUDIO","3A",
_xlfn.SWITCH('Fiche formation'!$C$15,"DEUST","2A","DSCG","2A","MASTER","2A","BUT","3A","DCG","3A","LG","3A","LP","3A","INGE","3A",""))
)</f>
        <v>#NAME?</v>
      </c>
    </row>
    <row r="521" spans="1:8" x14ac:dyDescent="0.2">
      <c r="A521" s="1">
        <f t="shared" si="35"/>
        <v>46494</v>
      </c>
      <c r="B521" t="e" vm="2">
        <f t="shared" ca="1" si="32"/>
        <v>#NAME?</v>
      </c>
      <c r="C521" t="e" vm="2">
        <f t="shared" ca="1" si="33"/>
        <v>#NAME?</v>
      </c>
      <c r="D521" s="12" t="e" cm="1" vm="1">
        <f t="array" aca="1" ref="D521" ca="1">_xlfn.LET(
    _xlpm.d, A521,
    _xlpm.debut, DATE(2026,8,1),
    _xlpm.m, DATEDIF(_xlpm.debut, _xlpm.d, "m"),
    _xlpm.col, 1 + _xlpm.m*3,
    _xlpm.dates, INDEX('Calendrier 2026-2027'!$C$13:$BC$43,,_xlpm.col),
    _xlpm.titres, INDEX('Calendrier 2026-2027'!$D$13:$BD$43,,_xlpm.col),
    _xlpm.r, _xlfn.XLOOKUP(_xlpm.d, _xlpm.dates, _xlpm.titres),
    IF(_xlpm.r=0,"",_xlpm.r)
)</f>
        <v>#NAME?</v>
      </c>
      <c r="E521" t="e" vm="2">
        <f t="shared" ca="1" si="34"/>
        <v>#NAME?</v>
      </c>
      <c r="F521" t="str">
        <f>_xlfn.XLOOKUP('Fiche formation'!$C$8,SitesFormations[Site de formation principal],SitesFormations[Mail pour assiduité],"")</f>
        <v>cfa-ensuplr-um-fds@umontpellier.fr</v>
      </c>
      <c r="G521" t="s">
        <v>2019</v>
      </c>
      <c r="H521" t="e" vm="2">
        <f ca="1">_xlfn.TEXTJOIN(" ",TRUE,
'Fiche formation'!$C$18,
_xlfn.SWITCH('Fiche formation'!$C$18,"DNO","2A","DE AUDIO","3A",
_xlfn.SWITCH('Fiche formation'!$C$15,"DEUST","2A","DSCG","2A","MASTER","2A","BUT","3A","DCG","3A","LG","3A","LP","3A","INGE","3A",""))
)</f>
        <v>#NAME?</v>
      </c>
    </row>
    <row r="522" spans="1:8" x14ac:dyDescent="0.2">
      <c r="A522" s="1">
        <f t="shared" si="35"/>
        <v>46495</v>
      </c>
      <c r="B522" t="e" vm="2">
        <f t="shared" ca="1" si="32"/>
        <v>#NAME?</v>
      </c>
      <c r="C522" t="e" vm="2">
        <f t="shared" ca="1" si="33"/>
        <v>#NAME?</v>
      </c>
      <c r="D522" s="12" t="e" cm="1" vm="1">
        <f t="array" aca="1" ref="D522" ca="1">_xlfn.LET(
    _xlpm.d, A522,
    _xlpm.debut, DATE(2026,8,1),
    _xlpm.m, DATEDIF(_xlpm.debut, _xlpm.d, "m"),
    _xlpm.col, 1 + _xlpm.m*3,
    _xlpm.dates, INDEX('Calendrier 2026-2027'!$C$13:$BC$43,,_xlpm.col),
    _xlpm.titres, INDEX('Calendrier 2026-2027'!$D$13:$BD$43,,_xlpm.col),
    _xlpm.r, _xlfn.XLOOKUP(_xlpm.d, _xlpm.dates, _xlpm.titres),
    IF(_xlpm.r=0,"",_xlpm.r)
)</f>
        <v>#NAME?</v>
      </c>
      <c r="E522" t="e" vm="2">
        <f t="shared" ca="1" si="34"/>
        <v>#NAME?</v>
      </c>
      <c r="F522" t="str">
        <f>_xlfn.XLOOKUP('Fiche formation'!$C$8,SitesFormations[Site de formation principal],SitesFormations[Mail pour assiduité],"")</f>
        <v>cfa-ensuplr-um-fds@umontpellier.fr</v>
      </c>
      <c r="G522" t="s">
        <v>2019</v>
      </c>
      <c r="H522" t="e" vm="2">
        <f ca="1">_xlfn.TEXTJOIN(" ",TRUE,
'Fiche formation'!$C$18,
_xlfn.SWITCH('Fiche formation'!$C$18,"DNO","2A","DE AUDIO","3A",
_xlfn.SWITCH('Fiche formation'!$C$15,"DEUST","2A","DSCG","2A","MASTER","2A","BUT","3A","DCG","3A","LG","3A","LP","3A","INGE","3A",""))
)</f>
        <v>#NAME?</v>
      </c>
    </row>
    <row r="523" spans="1:8" x14ac:dyDescent="0.2">
      <c r="A523" s="1">
        <f t="shared" si="35"/>
        <v>46495</v>
      </c>
      <c r="B523" t="e" vm="2">
        <f t="shared" ca="1" si="32"/>
        <v>#NAME?</v>
      </c>
      <c r="C523" t="e" vm="2">
        <f t="shared" ca="1" si="33"/>
        <v>#NAME?</v>
      </c>
      <c r="D523" s="12" t="e" cm="1" vm="1">
        <f t="array" aca="1" ref="D523" ca="1">_xlfn.LET(
    _xlpm.d, A523,
    _xlpm.debut, DATE(2026,8,1),
    _xlpm.m, DATEDIF(_xlpm.debut, _xlpm.d, "m"),
    _xlpm.col, 1 + _xlpm.m*3,
    _xlpm.dates, INDEX('Calendrier 2026-2027'!$C$13:$BC$43,,_xlpm.col),
    _xlpm.titres, INDEX('Calendrier 2026-2027'!$D$13:$BD$43,,_xlpm.col),
    _xlpm.r, _xlfn.XLOOKUP(_xlpm.d, _xlpm.dates, _xlpm.titres),
    IF(_xlpm.r=0,"",_xlpm.r)
)</f>
        <v>#NAME?</v>
      </c>
      <c r="E523" t="e" vm="2">
        <f t="shared" ca="1" si="34"/>
        <v>#NAME?</v>
      </c>
      <c r="F523" t="str">
        <f>_xlfn.XLOOKUP('Fiche formation'!$C$8,SitesFormations[Site de formation principal],SitesFormations[Mail pour assiduité],"")</f>
        <v>cfa-ensuplr-um-fds@umontpellier.fr</v>
      </c>
      <c r="G523" t="s">
        <v>2019</v>
      </c>
      <c r="H523" t="e" vm="2">
        <f ca="1">_xlfn.TEXTJOIN(" ",TRUE,
'Fiche formation'!$C$18,
_xlfn.SWITCH('Fiche formation'!$C$18,"DNO","2A","DE AUDIO","3A",
_xlfn.SWITCH('Fiche formation'!$C$15,"DEUST","2A","DSCG","2A","MASTER","2A","BUT","3A","DCG","3A","LG","3A","LP","3A","INGE","3A",""))
)</f>
        <v>#NAME?</v>
      </c>
    </row>
    <row r="524" spans="1:8" x14ac:dyDescent="0.2">
      <c r="A524" s="1">
        <f t="shared" si="35"/>
        <v>46496</v>
      </c>
      <c r="B524" t="e" vm="2">
        <f t="shared" ca="1" si="32"/>
        <v>#NAME?</v>
      </c>
      <c r="C524" t="e" vm="2">
        <f t="shared" ca="1" si="33"/>
        <v>#NAME?</v>
      </c>
      <c r="D524" s="12" t="e" cm="1" vm="1">
        <f t="array" aca="1" ref="D524" ca="1">_xlfn.LET(
    _xlpm.d, A524,
    _xlpm.debut, DATE(2026,8,1),
    _xlpm.m, DATEDIF(_xlpm.debut, _xlpm.d, "m"),
    _xlpm.col, 1 + _xlpm.m*3,
    _xlpm.dates, INDEX('Calendrier 2026-2027'!$C$13:$BC$43,,_xlpm.col),
    _xlpm.titres, INDEX('Calendrier 2026-2027'!$D$13:$BD$43,,_xlpm.col),
    _xlpm.r, _xlfn.XLOOKUP(_xlpm.d, _xlpm.dates, _xlpm.titres),
    IF(_xlpm.r=0,"",_xlpm.r)
)</f>
        <v>#NAME?</v>
      </c>
      <c r="E524" t="e" vm="2">
        <f t="shared" ca="1" si="34"/>
        <v>#NAME?</v>
      </c>
      <c r="F524" t="str">
        <f>_xlfn.XLOOKUP('Fiche formation'!$C$8,SitesFormations[Site de formation principal],SitesFormations[Mail pour assiduité],"")</f>
        <v>cfa-ensuplr-um-fds@umontpellier.fr</v>
      </c>
      <c r="G524" t="s">
        <v>2019</v>
      </c>
      <c r="H524" t="e" vm="2">
        <f ca="1">_xlfn.TEXTJOIN(" ",TRUE,
'Fiche formation'!$C$18,
_xlfn.SWITCH('Fiche formation'!$C$18,"DNO","2A","DE AUDIO","3A",
_xlfn.SWITCH('Fiche formation'!$C$15,"DEUST","2A","DSCG","2A","MASTER","2A","BUT","3A","DCG","3A","LG","3A","LP","3A","INGE","3A",""))
)</f>
        <v>#NAME?</v>
      </c>
    </row>
    <row r="525" spans="1:8" x14ac:dyDescent="0.2">
      <c r="A525" s="1">
        <f t="shared" si="35"/>
        <v>46496</v>
      </c>
      <c r="B525" t="e" vm="2">
        <f t="shared" ca="1" si="32"/>
        <v>#NAME?</v>
      </c>
      <c r="C525" t="e" vm="2">
        <f t="shared" ca="1" si="33"/>
        <v>#NAME?</v>
      </c>
      <c r="D525" s="12" t="e" cm="1" vm="1">
        <f t="array" aca="1" ref="D525" ca="1">_xlfn.LET(
    _xlpm.d, A525,
    _xlpm.debut, DATE(2026,8,1),
    _xlpm.m, DATEDIF(_xlpm.debut, _xlpm.d, "m"),
    _xlpm.col, 1 + _xlpm.m*3,
    _xlpm.dates, INDEX('Calendrier 2026-2027'!$C$13:$BC$43,,_xlpm.col),
    _xlpm.titres, INDEX('Calendrier 2026-2027'!$D$13:$BD$43,,_xlpm.col),
    _xlpm.r, _xlfn.XLOOKUP(_xlpm.d, _xlpm.dates, _xlpm.titres),
    IF(_xlpm.r=0,"",_xlpm.r)
)</f>
        <v>#NAME?</v>
      </c>
      <c r="E525" t="e" vm="2">
        <f t="shared" ca="1" si="34"/>
        <v>#NAME?</v>
      </c>
      <c r="F525" t="str">
        <f>_xlfn.XLOOKUP('Fiche formation'!$C$8,SitesFormations[Site de formation principal],SitesFormations[Mail pour assiduité],"")</f>
        <v>cfa-ensuplr-um-fds@umontpellier.fr</v>
      </c>
      <c r="G525" t="s">
        <v>2019</v>
      </c>
      <c r="H525" t="e" vm="2">
        <f ca="1">_xlfn.TEXTJOIN(" ",TRUE,
'Fiche formation'!$C$18,
_xlfn.SWITCH('Fiche formation'!$C$18,"DNO","2A","DE AUDIO","3A",
_xlfn.SWITCH('Fiche formation'!$C$15,"DEUST","2A","DSCG","2A","MASTER","2A","BUT","3A","DCG","3A","LG","3A","LP","3A","INGE","3A",""))
)</f>
        <v>#NAME?</v>
      </c>
    </row>
    <row r="526" spans="1:8" x14ac:dyDescent="0.2">
      <c r="A526" s="1">
        <f t="shared" si="35"/>
        <v>46497</v>
      </c>
      <c r="B526" t="e" vm="2">
        <f t="shared" ca="1" si="32"/>
        <v>#NAME?</v>
      </c>
      <c r="C526" t="e" vm="2">
        <f t="shared" ca="1" si="33"/>
        <v>#NAME?</v>
      </c>
      <c r="D526" s="12" t="e" cm="1" vm="1">
        <f t="array" aca="1" ref="D526" ca="1">_xlfn.LET(
    _xlpm.d, A526,
    _xlpm.debut, DATE(2026,8,1),
    _xlpm.m, DATEDIF(_xlpm.debut, _xlpm.d, "m"),
    _xlpm.col, 1 + _xlpm.m*3,
    _xlpm.dates, INDEX('Calendrier 2026-2027'!$C$13:$BC$43,,_xlpm.col),
    _xlpm.titres, INDEX('Calendrier 2026-2027'!$D$13:$BD$43,,_xlpm.col),
    _xlpm.r, _xlfn.XLOOKUP(_xlpm.d, _xlpm.dates, _xlpm.titres),
    IF(_xlpm.r=0,"",_xlpm.r)
)</f>
        <v>#NAME?</v>
      </c>
      <c r="E526" t="e" vm="2">
        <f t="shared" ca="1" si="34"/>
        <v>#NAME?</v>
      </c>
      <c r="F526" t="str">
        <f>_xlfn.XLOOKUP('Fiche formation'!$C$8,SitesFormations[Site de formation principal],SitesFormations[Mail pour assiduité],"")</f>
        <v>cfa-ensuplr-um-fds@umontpellier.fr</v>
      </c>
      <c r="G526" t="s">
        <v>2019</v>
      </c>
      <c r="H526" t="e" vm="2">
        <f ca="1">_xlfn.TEXTJOIN(" ",TRUE,
'Fiche formation'!$C$18,
_xlfn.SWITCH('Fiche formation'!$C$18,"DNO","2A","DE AUDIO","3A",
_xlfn.SWITCH('Fiche formation'!$C$15,"DEUST","2A","DSCG","2A","MASTER","2A","BUT","3A","DCG","3A","LG","3A","LP","3A","INGE","3A",""))
)</f>
        <v>#NAME?</v>
      </c>
    </row>
    <row r="527" spans="1:8" x14ac:dyDescent="0.2">
      <c r="A527" s="1">
        <f t="shared" si="35"/>
        <v>46497</v>
      </c>
      <c r="B527" t="e" vm="2">
        <f t="shared" ca="1" si="32"/>
        <v>#NAME?</v>
      </c>
      <c r="C527" t="e" vm="2">
        <f t="shared" ca="1" si="33"/>
        <v>#NAME?</v>
      </c>
      <c r="D527" s="12" t="e" cm="1" vm="1">
        <f t="array" aca="1" ref="D527" ca="1">_xlfn.LET(
    _xlpm.d, A527,
    _xlpm.debut, DATE(2026,8,1),
    _xlpm.m, DATEDIF(_xlpm.debut, _xlpm.d, "m"),
    _xlpm.col, 1 + _xlpm.m*3,
    _xlpm.dates, INDEX('Calendrier 2026-2027'!$C$13:$BC$43,,_xlpm.col),
    _xlpm.titres, INDEX('Calendrier 2026-2027'!$D$13:$BD$43,,_xlpm.col),
    _xlpm.r, _xlfn.XLOOKUP(_xlpm.d, _xlpm.dates, _xlpm.titres),
    IF(_xlpm.r=0,"",_xlpm.r)
)</f>
        <v>#NAME?</v>
      </c>
      <c r="E527" t="e" vm="2">
        <f t="shared" ca="1" si="34"/>
        <v>#NAME?</v>
      </c>
      <c r="F527" t="str">
        <f>_xlfn.XLOOKUP('Fiche formation'!$C$8,SitesFormations[Site de formation principal],SitesFormations[Mail pour assiduité],"")</f>
        <v>cfa-ensuplr-um-fds@umontpellier.fr</v>
      </c>
      <c r="G527" t="s">
        <v>2019</v>
      </c>
      <c r="H527" t="e" vm="2">
        <f ca="1">_xlfn.TEXTJOIN(" ",TRUE,
'Fiche formation'!$C$18,
_xlfn.SWITCH('Fiche formation'!$C$18,"DNO","2A","DE AUDIO","3A",
_xlfn.SWITCH('Fiche formation'!$C$15,"DEUST","2A","DSCG","2A","MASTER","2A","BUT","3A","DCG","3A","LG","3A","LP","3A","INGE","3A",""))
)</f>
        <v>#NAME?</v>
      </c>
    </row>
    <row r="528" spans="1:8" x14ac:dyDescent="0.2">
      <c r="A528" s="1">
        <f t="shared" si="35"/>
        <v>46498</v>
      </c>
      <c r="B528" t="e" vm="2">
        <f t="shared" ca="1" si="32"/>
        <v>#NAME?</v>
      </c>
      <c r="C528" t="e" vm="2">
        <f t="shared" ca="1" si="33"/>
        <v>#NAME?</v>
      </c>
      <c r="D528" s="12" t="e" cm="1" vm="1">
        <f t="array" aca="1" ref="D528" ca="1">_xlfn.LET(
    _xlpm.d, A528,
    _xlpm.debut, DATE(2026,8,1),
    _xlpm.m, DATEDIF(_xlpm.debut, _xlpm.d, "m"),
    _xlpm.col, 1 + _xlpm.m*3,
    _xlpm.dates, INDEX('Calendrier 2026-2027'!$C$13:$BC$43,,_xlpm.col),
    _xlpm.titres, INDEX('Calendrier 2026-2027'!$D$13:$BD$43,,_xlpm.col),
    _xlpm.r, _xlfn.XLOOKUP(_xlpm.d, _xlpm.dates, _xlpm.titres),
    IF(_xlpm.r=0,"",_xlpm.r)
)</f>
        <v>#NAME?</v>
      </c>
      <c r="E528" t="e" vm="2">
        <f t="shared" ca="1" si="34"/>
        <v>#NAME?</v>
      </c>
      <c r="F528" t="str">
        <f>_xlfn.XLOOKUP('Fiche formation'!$C$8,SitesFormations[Site de formation principal],SitesFormations[Mail pour assiduité],"")</f>
        <v>cfa-ensuplr-um-fds@umontpellier.fr</v>
      </c>
      <c r="G528" t="s">
        <v>2019</v>
      </c>
      <c r="H528" t="e" vm="2">
        <f ca="1">_xlfn.TEXTJOIN(" ",TRUE,
'Fiche formation'!$C$18,
_xlfn.SWITCH('Fiche formation'!$C$18,"DNO","2A","DE AUDIO","3A",
_xlfn.SWITCH('Fiche formation'!$C$15,"DEUST","2A","DSCG","2A","MASTER","2A","BUT","3A","DCG","3A","LG","3A","LP","3A","INGE","3A",""))
)</f>
        <v>#NAME?</v>
      </c>
    </row>
    <row r="529" spans="1:8" x14ac:dyDescent="0.2">
      <c r="A529" s="1">
        <f t="shared" si="35"/>
        <v>46498</v>
      </c>
      <c r="B529" t="e" vm="2">
        <f t="shared" ca="1" si="32"/>
        <v>#NAME?</v>
      </c>
      <c r="C529" t="e" vm="2">
        <f t="shared" ca="1" si="33"/>
        <v>#NAME?</v>
      </c>
      <c r="D529" s="12" t="e" cm="1" vm="1">
        <f t="array" aca="1" ref="D529" ca="1">_xlfn.LET(
    _xlpm.d, A529,
    _xlpm.debut, DATE(2026,8,1),
    _xlpm.m, DATEDIF(_xlpm.debut, _xlpm.d, "m"),
    _xlpm.col, 1 + _xlpm.m*3,
    _xlpm.dates, INDEX('Calendrier 2026-2027'!$C$13:$BC$43,,_xlpm.col),
    _xlpm.titres, INDEX('Calendrier 2026-2027'!$D$13:$BD$43,,_xlpm.col),
    _xlpm.r, _xlfn.XLOOKUP(_xlpm.d, _xlpm.dates, _xlpm.titres),
    IF(_xlpm.r=0,"",_xlpm.r)
)</f>
        <v>#NAME?</v>
      </c>
      <c r="E529" t="e" vm="2">
        <f t="shared" ca="1" si="34"/>
        <v>#NAME?</v>
      </c>
      <c r="F529" t="str">
        <f>_xlfn.XLOOKUP('Fiche formation'!$C$8,SitesFormations[Site de formation principal],SitesFormations[Mail pour assiduité],"")</f>
        <v>cfa-ensuplr-um-fds@umontpellier.fr</v>
      </c>
      <c r="G529" t="s">
        <v>2019</v>
      </c>
      <c r="H529" t="e" vm="2">
        <f ca="1">_xlfn.TEXTJOIN(" ",TRUE,
'Fiche formation'!$C$18,
_xlfn.SWITCH('Fiche formation'!$C$18,"DNO","2A","DE AUDIO","3A",
_xlfn.SWITCH('Fiche formation'!$C$15,"DEUST","2A","DSCG","2A","MASTER","2A","BUT","3A","DCG","3A","LG","3A","LP","3A","INGE","3A",""))
)</f>
        <v>#NAME?</v>
      </c>
    </row>
    <row r="530" spans="1:8" x14ac:dyDescent="0.2">
      <c r="A530" s="1">
        <f t="shared" si="35"/>
        <v>46499</v>
      </c>
      <c r="B530" t="e" vm="2">
        <f t="shared" ca="1" si="32"/>
        <v>#NAME?</v>
      </c>
      <c r="C530" t="e" vm="2">
        <f t="shared" ca="1" si="33"/>
        <v>#NAME?</v>
      </c>
      <c r="D530" s="12" t="e" cm="1" vm="1">
        <f t="array" aca="1" ref="D530" ca="1">_xlfn.LET(
    _xlpm.d, A530,
    _xlpm.debut, DATE(2026,8,1),
    _xlpm.m, DATEDIF(_xlpm.debut, _xlpm.d, "m"),
    _xlpm.col, 1 + _xlpm.m*3,
    _xlpm.dates, INDEX('Calendrier 2026-2027'!$C$13:$BC$43,,_xlpm.col),
    _xlpm.titres, INDEX('Calendrier 2026-2027'!$D$13:$BD$43,,_xlpm.col),
    _xlpm.r, _xlfn.XLOOKUP(_xlpm.d, _xlpm.dates, _xlpm.titres),
    IF(_xlpm.r=0,"",_xlpm.r)
)</f>
        <v>#NAME?</v>
      </c>
      <c r="E530" t="e" vm="2">
        <f t="shared" ca="1" si="34"/>
        <v>#NAME?</v>
      </c>
      <c r="F530" t="str">
        <f>_xlfn.XLOOKUP('Fiche formation'!$C$8,SitesFormations[Site de formation principal],SitesFormations[Mail pour assiduité],"")</f>
        <v>cfa-ensuplr-um-fds@umontpellier.fr</v>
      </c>
      <c r="G530" t="s">
        <v>2019</v>
      </c>
      <c r="H530" t="e" vm="2">
        <f ca="1">_xlfn.TEXTJOIN(" ",TRUE,
'Fiche formation'!$C$18,
_xlfn.SWITCH('Fiche formation'!$C$18,"DNO","2A","DE AUDIO","3A",
_xlfn.SWITCH('Fiche formation'!$C$15,"DEUST","2A","DSCG","2A","MASTER","2A","BUT","3A","DCG","3A","LG","3A","LP","3A","INGE","3A",""))
)</f>
        <v>#NAME?</v>
      </c>
    </row>
    <row r="531" spans="1:8" x14ac:dyDescent="0.2">
      <c r="A531" s="1">
        <f t="shared" si="35"/>
        <v>46499</v>
      </c>
      <c r="B531" t="e" vm="2">
        <f t="shared" ca="1" si="32"/>
        <v>#NAME?</v>
      </c>
      <c r="C531" t="e" vm="2">
        <f t="shared" ca="1" si="33"/>
        <v>#NAME?</v>
      </c>
      <c r="D531" s="12" t="e" cm="1" vm="1">
        <f t="array" aca="1" ref="D531" ca="1">_xlfn.LET(
    _xlpm.d, A531,
    _xlpm.debut, DATE(2026,8,1),
    _xlpm.m, DATEDIF(_xlpm.debut, _xlpm.d, "m"),
    _xlpm.col, 1 + _xlpm.m*3,
    _xlpm.dates, INDEX('Calendrier 2026-2027'!$C$13:$BC$43,,_xlpm.col),
    _xlpm.titres, INDEX('Calendrier 2026-2027'!$D$13:$BD$43,,_xlpm.col),
    _xlpm.r, _xlfn.XLOOKUP(_xlpm.d, _xlpm.dates, _xlpm.titres),
    IF(_xlpm.r=0,"",_xlpm.r)
)</f>
        <v>#NAME?</v>
      </c>
      <c r="E531" t="e" vm="2">
        <f t="shared" ca="1" si="34"/>
        <v>#NAME?</v>
      </c>
      <c r="F531" t="str">
        <f>_xlfn.XLOOKUP('Fiche formation'!$C$8,SitesFormations[Site de formation principal],SitesFormations[Mail pour assiduité],"")</f>
        <v>cfa-ensuplr-um-fds@umontpellier.fr</v>
      </c>
      <c r="G531" t="s">
        <v>2019</v>
      </c>
      <c r="H531" t="e" vm="2">
        <f ca="1">_xlfn.TEXTJOIN(" ",TRUE,
'Fiche formation'!$C$18,
_xlfn.SWITCH('Fiche formation'!$C$18,"DNO","2A","DE AUDIO","3A",
_xlfn.SWITCH('Fiche formation'!$C$15,"DEUST","2A","DSCG","2A","MASTER","2A","BUT","3A","DCG","3A","LG","3A","LP","3A","INGE","3A",""))
)</f>
        <v>#NAME?</v>
      </c>
    </row>
    <row r="532" spans="1:8" x14ac:dyDescent="0.2">
      <c r="A532" s="1">
        <f t="shared" si="35"/>
        <v>46500</v>
      </c>
      <c r="B532" t="e" vm="2">
        <f t="shared" ca="1" si="32"/>
        <v>#NAME?</v>
      </c>
      <c r="C532" t="e" vm="2">
        <f t="shared" ca="1" si="33"/>
        <v>#NAME?</v>
      </c>
      <c r="D532" s="12" t="e" cm="1" vm="1">
        <f t="array" aca="1" ref="D532" ca="1">_xlfn.LET(
    _xlpm.d, A532,
    _xlpm.debut, DATE(2026,8,1),
    _xlpm.m, DATEDIF(_xlpm.debut, _xlpm.d, "m"),
    _xlpm.col, 1 + _xlpm.m*3,
    _xlpm.dates, INDEX('Calendrier 2026-2027'!$C$13:$BC$43,,_xlpm.col),
    _xlpm.titres, INDEX('Calendrier 2026-2027'!$D$13:$BD$43,,_xlpm.col),
    _xlpm.r, _xlfn.XLOOKUP(_xlpm.d, _xlpm.dates, _xlpm.titres),
    IF(_xlpm.r=0,"",_xlpm.r)
)</f>
        <v>#NAME?</v>
      </c>
      <c r="E532" t="e" vm="2">
        <f t="shared" ca="1" si="34"/>
        <v>#NAME?</v>
      </c>
      <c r="F532" t="str">
        <f>_xlfn.XLOOKUP('Fiche formation'!$C$8,SitesFormations[Site de formation principal],SitesFormations[Mail pour assiduité],"")</f>
        <v>cfa-ensuplr-um-fds@umontpellier.fr</v>
      </c>
      <c r="G532" t="s">
        <v>2019</v>
      </c>
      <c r="H532" t="e" vm="2">
        <f ca="1">_xlfn.TEXTJOIN(" ",TRUE,
'Fiche formation'!$C$18,
_xlfn.SWITCH('Fiche formation'!$C$18,"DNO","2A","DE AUDIO","3A",
_xlfn.SWITCH('Fiche formation'!$C$15,"DEUST","2A","DSCG","2A","MASTER","2A","BUT","3A","DCG","3A","LG","3A","LP","3A","INGE","3A",""))
)</f>
        <v>#NAME?</v>
      </c>
    </row>
    <row r="533" spans="1:8" x14ac:dyDescent="0.2">
      <c r="A533" s="1">
        <f t="shared" si="35"/>
        <v>46500</v>
      </c>
      <c r="B533" t="e" vm="2">
        <f t="shared" ca="1" si="32"/>
        <v>#NAME?</v>
      </c>
      <c r="C533" t="e" vm="2">
        <f t="shared" ca="1" si="33"/>
        <v>#NAME?</v>
      </c>
      <c r="D533" s="12" t="e" cm="1" vm="1">
        <f t="array" aca="1" ref="D533" ca="1">_xlfn.LET(
    _xlpm.d, A533,
    _xlpm.debut, DATE(2026,8,1),
    _xlpm.m, DATEDIF(_xlpm.debut, _xlpm.d, "m"),
    _xlpm.col, 1 + _xlpm.m*3,
    _xlpm.dates, INDEX('Calendrier 2026-2027'!$C$13:$BC$43,,_xlpm.col),
    _xlpm.titres, INDEX('Calendrier 2026-2027'!$D$13:$BD$43,,_xlpm.col),
    _xlpm.r, _xlfn.XLOOKUP(_xlpm.d, _xlpm.dates, _xlpm.titres),
    IF(_xlpm.r=0,"",_xlpm.r)
)</f>
        <v>#NAME?</v>
      </c>
      <c r="E533" t="e" vm="2">
        <f t="shared" ca="1" si="34"/>
        <v>#NAME?</v>
      </c>
      <c r="F533" t="str">
        <f>_xlfn.XLOOKUP('Fiche formation'!$C$8,SitesFormations[Site de formation principal],SitesFormations[Mail pour assiduité],"")</f>
        <v>cfa-ensuplr-um-fds@umontpellier.fr</v>
      </c>
      <c r="G533" t="s">
        <v>2019</v>
      </c>
      <c r="H533" t="e" vm="2">
        <f ca="1">_xlfn.TEXTJOIN(" ",TRUE,
'Fiche formation'!$C$18,
_xlfn.SWITCH('Fiche formation'!$C$18,"DNO","2A","DE AUDIO","3A",
_xlfn.SWITCH('Fiche formation'!$C$15,"DEUST","2A","DSCG","2A","MASTER","2A","BUT","3A","DCG","3A","LG","3A","LP","3A","INGE","3A",""))
)</f>
        <v>#NAME?</v>
      </c>
    </row>
    <row r="534" spans="1:8" x14ac:dyDescent="0.2">
      <c r="A534" s="1">
        <f t="shared" si="35"/>
        <v>46501</v>
      </c>
      <c r="B534" t="e" vm="2">
        <f t="shared" ca="1" si="32"/>
        <v>#NAME?</v>
      </c>
      <c r="C534" t="e" vm="2">
        <f t="shared" ca="1" si="33"/>
        <v>#NAME?</v>
      </c>
      <c r="D534" s="12" t="e" cm="1" vm="1">
        <f t="array" aca="1" ref="D534" ca="1">_xlfn.LET(
    _xlpm.d, A534,
    _xlpm.debut, DATE(2026,8,1),
    _xlpm.m, DATEDIF(_xlpm.debut, _xlpm.d, "m"),
    _xlpm.col, 1 + _xlpm.m*3,
    _xlpm.dates, INDEX('Calendrier 2026-2027'!$C$13:$BC$43,,_xlpm.col),
    _xlpm.titres, INDEX('Calendrier 2026-2027'!$D$13:$BD$43,,_xlpm.col),
    _xlpm.r, _xlfn.XLOOKUP(_xlpm.d, _xlpm.dates, _xlpm.titres),
    IF(_xlpm.r=0,"",_xlpm.r)
)</f>
        <v>#NAME?</v>
      </c>
      <c r="E534" t="e" vm="2">
        <f t="shared" ca="1" si="34"/>
        <v>#NAME?</v>
      </c>
      <c r="F534" t="str">
        <f>_xlfn.XLOOKUP('Fiche formation'!$C$8,SitesFormations[Site de formation principal],SitesFormations[Mail pour assiduité],"")</f>
        <v>cfa-ensuplr-um-fds@umontpellier.fr</v>
      </c>
      <c r="G534" t="s">
        <v>2019</v>
      </c>
      <c r="H534" t="e" vm="2">
        <f ca="1">_xlfn.TEXTJOIN(" ",TRUE,
'Fiche formation'!$C$18,
_xlfn.SWITCH('Fiche formation'!$C$18,"DNO","2A","DE AUDIO","3A",
_xlfn.SWITCH('Fiche formation'!$C$15,"DEUST","2A","DSCG","2A","MASTER","2A","BUT","3A","DCG","3A","LG","3A","LP","3A","INGE","3A",""))
)</f>
        <v>#NAME?</v>
      </c>
    </row>
    <row r="535" spans="1:8" x14ac:dyDescent="0.2">
      <c r="A535" s="1">
        <f t="shared" si="35"/>
        <v>46501</v>
      </c>
      <c r="B535" t="e" vm="2">
        <f t="shared" ca="1" si="32"/>
        <v>#NAME?</v>
      </c>
      <c r="C535" t="e" vm="2">
        <f t="shared" ca="1" si="33"/>
        <v>#NAME?</v>
      </c>
      <c r="D535" s="12" t="e" cm="1" vm="1">
        <f t="array" aca="1" ref="D535" ca="1">_xlfn.LET(
    _xlpm.d, A535,
    _xlpm.debut, DATE(2026,8,1),
    _xlpm.m, DATEDIF(_xlpm.debut, _xlpm.d, "m"),
    _xlpm.col, 1 + _xlpm.m*3,
    _xlpm.dates, INDEX('Calendrier 2026-2027'!$C$13:$BC$43,,_xlpm.col),
    _xlpm.titres, INDEX('Calendrier 2026-2027'!$D$13:$BD$43,,_xlpm.col),
    _xlpm.r, _xlfn.XLOOKUP(_xlpm.d, _xlpm.dates, _xlpm.titres),
    IF(_xlpm.r=0,"",_xlpm.r)
)</f>
        <v>#NAME?</v>
      </c>
      <c r="E535" t="e" vm="2">
        <f t="shared" ca="1" si="34"/>
        <v>#NAME?</v>
      </c>
      <c r="F535" t="str">
        <f>_xlfn.XLOOKUP('Fiche formation'!$C$8,SitesFormations[Site de formation principal],SitesFormations[Mail pour assiduité],"")</f>
        <v>cfa-ensuplr-um-fds@umontpellier.fr</v>
      </c>
      <c r="G535" t="s">
        <v>2019</v>
      </c>
      <c r="H535" t="e" vm="2">
        <f ca="1">_xlfn.TEXTJOIN(" ",TRUE,
'Fiche formation'!$C$18,
_xlfn.SWITCH('Fiche formation'!$C$18,"DNO","2A","DE AUDIO","3A",
_xlfn.SWITCH('Fiche formation'!$C$15,"DEUST","2A","DSCG","2A","MASTER","2A","BUT","3A","DCG","3A","LG","3A","LP","3A","INGE","3A",""))
)</f>
        <v>#NAME?</v>
      </c>
    </row>
    <row r="536" spans="1:8" x14ac:dyDescent="0.2">
      <c r="A536" s="1">
        <f t="shared" si="35"/>
        <v>46502</v>
      </c>
      <c r="B536" t="e" vm="2">
        <f t="shared" ca="1" si="32"/>
        <v>#NAME?</v>
      </c>
      <c r="C536" t="e" vm="2">
        <f t="shared" ca="1" si="33"/>
        <v>#NAME?</v>
      </c>
      <c r="D536" s="12" t="e" cm="1" vm="1">
        <f t="array" aca="1" ref="D536" ca="1">_xlfn.LET(
    _xlpm.d, A536,
    _xlpm.debut, DATE(2026,8,1),
    _xlpm.m, DATEDIF(_xlpm.debut, _xlpm.d, "m"),
    _xlpm.col, 1 + _xlpm.m*3,
    _xlpm.dates, INDEX('Calendrier 2026-2027'!$C$13:$BC$43,,_xlpm.col),
    _xlpm.titres, INDEX('Calendrier 2026-2027'!$D$13:$BD$43,,_xlpm.col),
    _xlpm.r, _xlfn.XLOOKUP(_xlpm.d, _xlpm.dates, _xlpm.titres),
    IF(_xlpm.r=0,"",_xlpm.r)
)</f>
        <v>#NAME?</v>
      </c>
      <c r="E536" t="e" vm="2">
        <f t="shared" ca="1" si="34"/>
        <v>#NAME?</v>
      </c>
      <c r="F536" t="str">
        <f>_xlfn.XLOOKUP('Fiche formation'!$C$8,SitesFormations[Site de formation principal],SitesFormations[Mail pour assiduité],"")</f>
        <v>cfa-ensuplr-um-fds@umontpellier.fr</v>
      </c>
      <c r="G536" t="s">
        <v>2019</v>
      </c>
      <c r="H536" t="e" vm="2">
        <f ca="1">_xlfn.TEXTJOIN(" ",TRUE,
'Fiche formation'!$C$18,
_xlfn.SWITCH('Fiche formation'!$C$18,"DNO","2A","DE AUDIO","3A",
_xlfn.SWITCH('Fiche formation'!$C$15,"DEUST","2A","DSCG","2A","MASTER","2A","BUT","3A","DCG","3A","LG","3A","LP","3A","INGE","3A",""))
)</f>
        <v>#NAME?</v>
      </c>
    </row>
    <row r="537" spans="1:8" x14ac:dyDescent="0.2">
      <c r="A537" s="1">
        <f t="shared" si="35"/>
        <v>46502</v>
      </c>
      <c r="B537" t="e" vm="2">
        <f t="shared" ca="1" si="32"/>
        <v>#NAME?</v>
      </c>
      <c r="C537" t="e" vm="2">
        <f t="shared" ca="1" si="33"/>
        <v>#NAME?</v>
      </c>
      <c r="D537" s="12" t="e" cm="1" vm="1">
        <f t="array" aca="1" ref="D537" ca="1">_xlfn.LET(
    _xlpm.d, A537,
    _xlpm.debut, DATE(2026,8,1),
    _xlpm.m, DATEDIF(_xlpm.debut, _xlpm.d, "m"),
    _xlpm.col, 1 + _xlpm.m*3,
    _xlpm.dates, INDEX('Calendrier 2026-2027'!$C$13:$BC$43,,_xlpm.col),
    _xlpm.titres, INDEX('Calendrier 2026-2027'!$D$13:$BD$43,,_xlpm.col),
    _xlpm.r, _xlfn.XLOOKUP(_xlpm.d, _xlpm.dates, _xlpm.titres),
    IF(_xlpm.r=0,"",_xlpm.r)
)</f>
        <v>#NAME?</v>
      </c>
      <c r="E537" t="e" vm="2">
        <f t="shared" ca="1" si="34"/>
        <v>#NAME?</v>
      </c>
      <c r="F537" t="str">
        <f>_xlfn.XLOOKUP('Fiche formation'!$C$8,SitesFormations[Site de formation principal],SitesFormations[Mail pour assiduité],"")</f>
        <v>cfa-ensuplr-um-fds@umontpellier.fr</v>
      </c>
      <c r="G537" t="s">
        <v>2019</v>
      </c>
      <c r="H537" t="e" vm="2">
        <f ca="1">_xlfn.TEXTJOIN(" ",TRUE,
'Fiche formation'!$C$18,
_xlfn.SWITCH('Fiche formation'!$C$18,"DNO","2A","DE AUDIO","3A",
_xlfn.SWITCH('Fiche formation'!$C$15,"DEUST","2A","DSCG","2A","MASTER","2A","BUT","3A","DCG","3A","LG","3A","LP","3A","INGE","3A",""))
)</f>
        <v>#NAME?</v>
      </c>
    </row>
    <row r="538" spans="1:8" x14ac:dyDescent="0.2">
      <c r="A538" s="1">
        <f t="shared" si="35"/>
        <v>46503</v>
      </c>
      <c r="B538" t="e" vm="2">
        <f t="shared" ca="1" si="32"/>
        <v>#NAME?</v>
      </c>
      <c r="C538" t="e" vm="2">
        <f t="shared" ca="1" si="33"/>
        <v>#NAME?</v>
      </c>
      <c r="D538" s="12" t="e" cm="1" vm="1">
        <f t="array" aca="1" ref="D538" ca="1">_xlfn.LET(
    _xlpm.d, A538,
    _xlpm.debut, DATE(2026,8,1),
    _xlpm.m, DATEDIF(_xlpm.debut, _xlpm.d, "m"),
    _xlpm.col, 1 + _xlpm.m*3,
    _xlpm.dates, INDEX('Calendrier 2026-2027'!$C$13:$BC$43,,_xlpm.col),
    _xlpm.titres, INDEX('Calendrier 2026-2027'!$D$13:$BD$43,,_xlpm.col),
    _xlpm.r, _xlfn.XLOOKUP(_xlpm.d, _xlpm.dates, _xlpm.titres),
    IF(_xlpm.r=0,"",_xlpm.r)
)</f>
        <v>#NAME?</v>
      </c>
      <c r="E538" t="e" vm="2">
        <f t="shared" ca="1" si="34"/>
        <v>#NAME?</v>
      </c>
      <c r="F538" t="str">
        <f>_xlfn.XLOOKUP('Fiche formation'!$C$8,SitesFormations[Site de formation principal],SitesFormations[Mail pour assiduité],"")</f>
        <v>cfa-ensuplr-um-fds@umontpellier.fr</v>
      </c>
      <c r="G538" t="s">
        <v>2019</v>
      </c>
      <c r="H538" t="e" vm="2">
        <f ca="1">_xlfn.TEXTJOIN(" ",TRUE,
'Fiche formation'!$C$18,
_xlfn.SWITCH('Fiche formation'!$C$18,"DNO","2A","DE AUDIO","3A",
_xlfn.SWITCH('Fiche formation'!$C$15,"DEUST","2A","DSCG","2A","MASTER","2A","BUT","3A","DCG","3A","LG","3A","LP","3A","INGE","3A",""))
)</f>
        <v>#NAME?</v>
      </c>
    </row>
    <row r="539" spans="1:8" x14ac:dyDescent="0.2">
      <c r="A539" s="1">
        <f t="shared" si="35"/>
        <v>46503</v>
      </c>
      <c r="B539" t="e" vm="2">
        <f t="shared" ca="1" si="32"/>
        <v>#NAME?</v>
      </c>
      <c r="C539" t="e" vm="2">
        <f t="shared" ca="1" si="33"/>
        <v>#NAME?</v>
      </c>
      <c r="D539" s="12" t="e" cm="1" vm="1">
        <f t="array" aca="1" ref="D539" ca="1">_xlfn.LET(
    _xlpm.d, A539,
    _xlpm.debut, DATE(2026,8,1),
    _xlpm.m, DATEDIF(_xlpm.debut, _xlpm.d, "m"),
    _xlpm.col, 1 + _xlpm.m*3,
    _xlpm.dates, INDEX('Calendrier 2026-2027'!$C$13:$BC$43,,_xlpm.col),
    _xlpm.titres, INDEX('Calendrier 2026-2027'!$D$13:$BD$43,,_xlpm.col),
    _xlpm.r, _xlfn.XLOOKUP(_xlpm.d, _xlpm.dates, _xlpm.titres),
    IF(_xlpm.r=0,"",_xlpm.r)
)</f>
        <v>#NAME?</v>
      </c>
      <c r="E539" t="e" vm="2">
        <f t="shared" ca="1" si="34"/>
        <v>#NAME?</v>
      </c>
      <c r="F539" t="str">
        <f>_xlfn.XLOOKUP('Fiche formation'!$C$8,SitesFormations[Site de formation principal],SitesFormations[Mail pour assiduité],"")</f>
        <v>cfa-ensuplr-um-fds@umontpellier.fr</v>
      </c>
      <c r="G539" t="s">
        <v>2019</v>
      </c>
      <c r="H539" t="e" vm="2">
        <f ca="1">_xlfn.TEXTJOIN(" ",TRUE,
'Fiche formation'!$C$18,
_xlfn.SWITCH('Fiche formation'!$C$18,"DNO","2A","DE AUDIO","3A",
_xlfn.SWITCH('Fiche formation'!$C$15,"DEUST","2A","DSCG","2A","MASTER","2A","BUT","3A","DCG","3A","LG","3A","LP","3A","INGE","3A",""))
)</f>
        <v>#NAME?</v>
      </c>
    </row>
    <row r="540" spans="1:8" x14ac:dyDescent="0.2">
      <c r="A540" s="1">
        <f t="shared" si="35"/>
        <v>46504</v>
      </c>
      <c r="B540" t="e" vm="2">
        <f t="shared" ca="1" si="32"/>
        <v>#NAME?</v>
      </c>
      <c r="C540" t="e" vm="2">
        <f t="shared" ca="1" si="33"/>
        <v>#NAME?</v>
      </c>
      <c r="D540" s="12" t="e" cm="1" vm="1">
        <f t="array" aca="1" ref="D540" ca="1">_xlfn.LET(
    _xlpm.d, A540,
    _xlpm.debut, DATE(2026,8,1),
    _xlpm.m, DATEDIF(_xlpm.debut, _xlpm.d, "m"),
    _xlpm.col, 1 + _xlpm.m*3,
    _xlpm.dates, INDEX('Calendrier 2026-2027'!$C$13:$BC$43,,_xlpm.col),
    _xlpm.titres, INDEX('Calendrier 2026-2027'!$D$13:$BD$43,,_xlpm.col),
    _xlpm.r, _xlfn.XLOOKUP(_xlpm.d, _xlpm.dates, _xlpm.titres),
    IF(_xlpm.r=0,"",_xlpm.r)
)</f>
        <v>#NAME?</v>
      </c>
      <c r="E540" t="e" vm="2">
        <f t="shared" ca="1" si="34"/>
        <v>#NAME?</v>
      </c>
      <c r="F540" t="str">
        <f>_xlfn.XLOOKUP('Fiche formation'!$C$8,SitesFormations[Site de formation principal],SitesFormations[Mail pour assiduité],"")</f>
        <v>cfa-ensuplr-um-fds@umontpellier.fr</v>
      </c>
      <c r="G540" t="s">
        <v>2019</v>
      </c>
      <c r="H540" t="e" vm="2">
        <f ca="1">_xlfn.TEXTJOIN(" ",TRUE,
'Fiche formation'!$C$18,
_xlfn.SWITCH('Fiche formation'!$C$18,"DNO","2A","DE AUDIO","3A",
_xlfn.SWITCH('Fiche formation'!$C$15,"DEUST","2A","DSCG","2A","MASTER","2A","BUT","3A","DCG","3A","LG","3A","LP","3A","INGE","3A",""))
)</f>
        <v>#NAME?</v>
      </c>
    </row>
    <row r="541" spans="1:8" x14ac:dyDescent="0.2">
      <c r="A541" s="1">
        <f t="shared" si="35"/>
        <v>46504</v>
      </c>
      <c r="B541" t="e" vm="2">
        <f t="shared" ca="1" si="32"/>
        <v>#NAME?</v>
      </c>
      <c r="C541" t="e" vm="2">
        <f t="shared" ca="1" si="33"/>
        <v>#NAME?</v>
      </c>
      <c r="D541" s="12" t="e" cm="1" vm="1">
        <f t="array" aca="1" ref="D541" ca="1">_xlfn.LET(
    _xlpm.d, A541,
    _xlpm.debut, DATE(2026,8,1),
    _xlpm.m, DATEDIF(_xlpm.debut, _xlpm.d, "m"),
    _xlpm.col, 1 + _xlpm.m*3,
    _xlpm.dates, INDEX('Calendrier 2026-2027'!$C$13:$BC$43,,_xlpm.col),
    _xlpm.titres, INDEX('Calendrier 2026-2027'!$D$13:$BD$43,,_xlpm.col),
    _xlpm.r, _xlfn.XLOOKUP(_xlpm.d, _xlpm.dates, _xlpm.titres),
    IF(_xlpm.r=0,"",_xlpm.r)
)</f>
        <v>#NAME?</v>
      </c>
      <c r="E541" t="e" vm="2">
        <f t="shared" ca="1" si="34"/>
        <v>#NAME?</v>
      </c>
      <c r="F541" t="str">
        <f>_xlfn.XLOOKUP('Fiche formation'!$C$8,SitesFormations[Site de formation principal],SitesFormations[Mail pour assiduité],"")</f>
        <v>cfa-ensuplr-um-fds@umontpellier.fr</v>
      </c>
      <c r="G541" t="s">
        <v>2019</v>
      </c>
      <c r="H541" t="e" vm="2">
        <f ca="1">_xlfn.TEXTJOIN(" ",TRUE,
'Fiche formation'!$C$18,
_xlfn.SWITCH('Fiche formation'!$C$18,"DNO","2A","DE AUDIO","3A",
_xlfn.SWITCH('Fiche formation'!$C$15,"DEUST","2A","DSCG","2A","MASTER","2A","BUT","3A","DCG","3A","LG","3A","LP","3A","INGE","3A",""))
)</f>
        <v>#NAME?</v>
      </c>
    </row>
    <row r="542" spans="1:8" x14ac:dyDescent="0.2">
      <c r="A542" s="1">
        <f t="shared" si="35"/>
        <v>46505</v>
      </c>
      <c r="B542" t="e" vm="2">
        <f t="shared" ca="1" si="32"/>
        <v>#NAME?</v>
      </c>
      <c r="C542" t="e" vm="2">
        <f t="shared" ca="1" si="33"/>
        <v>#NAME?</v>
      </c>
      <c r="D542" s="12" t="e" cm="1" vm="1">
        <f t="array" aca="1" ref="D542" ca="1">_xlfn.LET(
    _xlpm.d, A542,
    _xlpm.debut, DATE(2026,8,1),
    _xlpm.m, DATEDIF(_xlpm.debut, _xlpm.d, "m"),
    _xlpm.col, 1 + _xlpm.m*3,
    _xlpm.dates, INDEX('Calendrier 2026-2027'!$C$13:$BC$43,,_xlpm.col),
    _xlpm.titres, INDEX('Calendrier 2026-2027'!$D$13:$BD$43,,_xlpm.col),
    _xlpm.r, _xlfn.XLOOKUP(_xlpm.d, _xlpm.dates, _xlpm.titres),
    IF(_xlpm.r=0,"",_xlpm.r)
)</f>
        <v>#NAME?</v>
      </c>
      <c r="E542" t="e" vm="2">
        <f t="shared" ca="1" si="34"/>
        <v>#NAME?</v>
      </c>
      <c r="F542" t="str">
        <f>_xlfn.XLOOKUP('Fiche formation'!$C$8,SitesFormations[Site de formation principal],SitesFormations[Mail pour assiduité],"")</f>
        <v>cfa-ensuplr-um-fds@umontpellier.fr</v>
      </c>
      <c r="G542" t="s">
        <v>2019</v>
      </c>
      <c r="H542" t="e" vm="2">
        <f ca="1">_xlfn.TEXTJOIN(" ",TRUE,
'Fiche formation'!$C$18,
_xlfn.SWITCH('Fiche formation'!$C$18,"DNO","2A","DE AUDIO","3A",
_xlfn.SWITCH('Fiche formation'!$C$15,"DEUST","2A","DSCG","2A","MASTER","2A","BUT","3A","DCG","3A","LG","3A","LP","3A","INGE","3A",""))
)</f>
        <v>#NAME?</v>
      </c>
    </row>
    <row r="543" spans="1:8" x14ac:dyDescent="0.2">
      <c r="A543" s="1">
        <f t="shared" si="35"/>
        <v>46505</v>
      </c>
      <c r="B543" t="e" vm="2">
        <f t="shared" ca="1" si="32"/>
        <v>#NAME?</v>
      </c>
      <c r="C543" t="e" vm="2">
        <f t="shared" ca="1" si="33"/>
        <v>#NAME?</v>
      </c>
      <c r="D543" s="12" t="e" cm="1" vm="1">
        <f t="array" aca="1" ref="D543" ca="1">_xlfn.LET(
    _xlpm.d, A543,
    _xlpm.debut, DATE(2026,8,1),
    _xlpm.m, DATEDIF(_xlpm.debut, _xlpm.d, "m"),
    _xlpm.col, 1 + _xlpm.m*3,
    _xlpm.dates, INDEX('Calendrier 2026-2027'!$C$13:$BC$43,,_xlpm.col),
    _xlpm.titres, INDEX('Calendrier 2026-2027'!$D$13:$BD$43,,_xlpm.col),
    _xlpm.r, _xlfn.XLOOKUP(_xlpm.d, _xlpm.dates, _xlpm.titres),
    IF(_xlpm.r=0,"",_xlpm.r)
)</f>
        <v>#NAME?</v>
      </c>
      <c r="E543" t="e" vm="2">
        <f t="shared" ca="1" si="34"/>
        <v>#NAME?</v>
      </c>
      <c r="F543" t="str">
        <f>_xlfn.XLOOKUP('Fiche formation'!$C$8,SitesFormations[Site de formation principal],SitesFormations[Mail pour assiduité],"")</f>
        <v>cfa-ensuplr-um-fds@umontpellier.fr</v>
      </c>
      <c r="G543" t="s">
        <v>2019</v>
      </c>
      <c r="H543" t="e" vm="2">
        <f ca="1">_xlfn.TEXTJOIN(" ",TRUE,
'Fiche formation'!$C$18,
_xlfn.SWITCH('Fiche formation'!$C$18,"DNO","2A","DE AUDIO","3A",
_xlfn.SWITCH('Fiche formation'!$C$15,"DEUST","2A","DSCG","2A","MASTER","2A","BUT","3A","DCG","3A","LG","3A","LP","3A","INGE","3A",""))
)</f>
        <v>#NAME?</v>
      </c>
    </row>
    <row r="544" spans="1:8" x14ac:dyDescent="0.2">
      <c r="A544" s="1">
        <f t="shared" si="35"/>
        <v>46506</v>
      </c>
      <c r="B544" t="e" vm="2">
        <f t="shared" ca="1" si="32"/>
        <v>#NAME?</v>
      </c>
      <c r="C544" t="e" vm="2">
        <f t="shared" ca="1" si="33"/>
        <v>#NAME?</v>
      </c>
      <c r="D544" s="12" t="e" cm="1" vm="1">
        <f t="array" aca="1" ref="D544" ca="1">_xlfn.LET(
    _xlpm.d, A544,
    _xlpm.debut, DATE(2026,8,1),
    _xlpm.m, DATEDIF(_xlpm.debut, _xlpm.d, "m"),
    _xlpm.col, 1 + _xlpm.m*3,
    _xlpm.dates, INDEX('Calendrier 2026-2027'!$C$13:$BC$43,,_xlpm.col),
    _xlpm.titres, INDEX('Calendrier 2026-2027'!$D$13:$BD$43,,_xlpm.col),
    _xlpm.r, _xlfn.XLOOKUP(_xlpm.d, _xlpm.dates, _xlpm.titres),
    IF(_xlpm.r=0,"",_xlpm.r)
)</f>
        <v>#NAME?</v>
      </c>
      <c r="E544" t="e" vm="2">
        <f t="shared" ca="1" si="34"/>
        <v>#NAME?</v>
      </c>
      <c r="F544" t="str">
        <f>_xlfn.XLOOKUP('Fiche formation'!$C$8,SitesFormations[Site de formation principal],SitesFormations[Mail pour assiduité],"")</f>
        <v>cfa-ensuplr-um-fds@umontpellier.fr</v>
      </c>
      <c r="G544" t="s">
        <v>2019</v>
      </c>
      <c r="H544" t="e" vm="2">
        <f ca="1">_xlfn.TEXTJOIN(" ",TRUE,
'Fiche formation'!$C$18,
_xlfn.SWITCH('Fiche formation'!$C$18,"DNO","2A","DE AUDIO","3A",
_xlfn.SWITCH('Fiche formation'!$C$15,"DEUST","2A","DSCG","2A","MASTER","2A","BUT","3A","DCG","3A","LG","3A","LP","3A","INGE","3A",""))
)</f>
        <v>#NAME?</v>
      </c>
    </row>
    <row r="545" spans="1:8" x14ac:dyDescent="0.2">
      <c r="A545" s="1">
        <f t="shared" si="35"/>
        <v>46506</v>
      </c>
      <c r="B545" t="e" vm="2">
        <f t="shared" ca="1" si="32"/>
        <v>#NAME?</v>
      </c>
      <c r="C545" t="e" vm="2">
        <f t="shared" ca="1" si="33"/>
        <v>#NAME?</v>
      </c>
      <c r="D545" s="12" t="e" cm="1" vm="1">
        <f t="array" aca="1" ref="D545" ca="1">_xlfn.LET(
    _xlpm.d, A545,
    _xlpm.debut, DATE(2026,8,1),
    _xlpm.m, DATEDIF(_xlpm.debut, _xlpm.d, "m"),
    _xlpm.col, 1 + _xlpm.m*3,
    _xlpm.dates, INDEX('Calendrier 2026-2027'!$C$13:$BC$43,,_xlpm.col),
    _xlpm.titres, INDEX('Calendrier 2026-2027'!$D$13:$BD$43,,_xlpm.col),
    _xlpm.r, _xlfn.XLOOKUP(_xlpm.d, _xlpm.dates, _xlpm.titres),
    IF(_xlpm.r=0,"",_xlpm.r)
)</f>
        <v>#NAME?</v>
      </c>
      <c r="E545" t="e" vm="2">
        <f t="shared" ca="1" si="34"/>
        <v>#NAME?</v>
      </c>
      <c r="F545" t="str">
        <f>_xlfn.XLOOKUP('Fiche formation'!$C$8,SitesFormations[Site de formation principal],SitesFormations[Mail pour assiduité],"")</f>
        <v>cfa-ensuplr-um-fds@umontpellier.fr</v>
      </c>
      <c r="G545" t="s">
        <v>2019</v>
      </c>
      <c r="H545" t="e" vm="2">
        <f ca="1">_xlfn.TEXTJOIN(" ",TRUE,
'Fiche formation'!$C$18,
_xlfn.SWITCH('Fiche formation'!$C$18,"DNO","2A","DE AUDIO","3A",
_xlfn.SWITCH('Fiche formation'!$C$15,"DEUST","2A","DSCG","2A","MASTER","2A","BUT","3A","DCG","3A","LG","3A","LP","3A","INGE","3A",""))
)</f>
        <v>#NAME?</v>
      </c>
    </row>
    <row r="546" spans="1:8" x14ac:dyDescent="0.2">
      <c r="A546" s="1">
        <f t="shared" si="35"/>
        <v>46507</v>
      </c>
      <c r="B546" t="e" vm="2">
        <f t="shared" ca="1" si="32"/>
        <v>#NAME?</v>
      </c>
      <c r="C546" t="e" vm="2">
        <f t="shared" ca="1" si="33"/>
        <v>#NAME?</v>
      </c>
      <c r="D546" s="12" t="e" cm="1" vm="1">
        <f t="array" aca="1" ref="D546" ca="1">_xlfn.LET(
    _xlpm.d, A546,
    _xlpm.debut, DATE(2026,8,1),
    _xlpm.m, DATEDIF(_xlpm.debut, _xlpm.d, "m"),
    _xlpm.col, 1 + _xlpm.m*3,
    _xlpm.dates, INDEX('Calendrier 2026-2027'!$C$13:$BC$43,,_xlpm.col),
    _xlpm.titres, INDEX('Calendrier 2026-2027'!$D$13:$BD$43,,_xlpm.col),
    _xlpm.r, _xlfn.XLOOKUP(_xlpm.d, _xlpm.dates, _xlpm.titres),
    IF(_xlpm.r=0,"",_xlpm.r)
)</f>
        <v>#NAME?</v>
      </c>
      <c r="E546" t="e" vm="2">
        <f t="shared" ca="1" si="34"/>
        <v>#NAME?</v>
      </c>
      <c r="F546" t="str">
        <f>_xlfn.XLOOKUP('Fiche formation'!$C$8,SitesFormations[Site de formation principal],SitesFormations[Mail pour assiduité],"")</f>
        <v>cfa-ensuplr-um-fds@umontpellier.fr</v>
      </c>
      <c r="G546" t="s">
        <v>2019</v>
      </c>
      <c r="H546" t="e" vm="2">
        <f ca="1">_xlfn.TEXTJOIN(" ",TRUE,
'Fiche formation'!$C$18,
_xlfn.SWITCH('Fiche formation'!$C$18,"DNO","2A","DE AUDIO","3A",
_xlfn.SWITCH('Fiche formation'!$C$15,"DEUST","2A","DSCG","2A","MASTER","2A","BUT","3A","DCG","3A","LG","3A","LP","3A","INGE","3A",""))
)</f>
        <v>#NAME?</v>
      </c>
    </row>
    <row r="547" spans="1:8" x14ac:dyDescent="0.2">
      <c r="A547" s="1">
        <f t="shared" si="35"/>
        <v>46507</v>
      </c>
      <c r="B547" t="e" vm="2">
        <f t="shared" ca="1" si="32"/>
        <v>#NAME?</v>
      </c>
      <c r="C547" t="e" vm="2">
        <f t="shared" ca="1" si="33"/>
        <v>#NAME?</v>
      </c>
      <c r="D547" s="12" t="e" cm="1" vm="1">
        <f t="array" aca="1" ref="D547" ca="1">_xlfn.LET(
    _xlpm.d, A547,
    _xlpm.debut, DATE(2026,8,1),
    _xlpm.m, DATEDIF(_xlpm.debut, _xlpm.d, "m"),
    _xlpm.col, 1 + _xlpm.m*3,
    _xlpm.dates, INDEX('Calendrier 2026-2027'!$C$13:$BC$43,,_xlpm.col),
    _xlpm.titres, INDEX('Calendrier 2026-2027'!$D$13:$BD$43,,_xlpm.col),
    _xlpm.r, _xlfn.XLOOKUP(_xlpm.d, _xlpm.dates, _xlpm.titres),
    IF(_xlpm.r=0,"",_xlpm.r)
)</f>
        <v>#NAME?</v>
      </c>
      <c r="E547" t="e" vm="2">
        <f t="shared" ca="1" si="34"/>
        <v>#NAME?</v>
      </c>
      <c r="F547" t="str">
        <f>_xlfn.XLOOKUP('Fiche formation'!$C$8,SitesFormations[Site de formation principal],SitesFormations[Mail pour assiduité],"")</f>
        <v>cfa-ensuplr-um-fds@umontpellier.fr</v>
      </c>
      <c r="G547" t="s">
        <v>2019</v>
      </c>
      <c r="H547" t="e" vm="2">
        <f ca="1">_xlfn.TEXTJOIN(" ",TRUE,
'Fiche formation'!$C$18,
_xlfn.SWITCH('Fiche formation'!$C$18,"DNO","2A","DE AUDIO","3A",
_xlfn.SWITCH('Fiche formation'!$C$15,"DEUST","2A","DSCG","2A","MASTER","2A","BUT","3A","DCG","3A","LG","3A","LP","3A","INGE","3A",""))
)</f>
        <v>#NAME?</v>
      </c>
    </row>
    <row r="548" spans="1:8" x14ac:dyDescent="0.2">
      <c r="A548" s="1">
        <f t="shared" si="35"/>
        <v>46508</v>
      </c>
      <c r="B548" t="e" vm="2">
        <f t="shared" ca="1" si="32"/>
        <v>#NAME?</v>
      </c>
      <c r="C548" t="e" vm="2">
        <f t="shared" ca="1" si="33"/>
        <v>#NAME?</v>
      </c>
      <c r="D548" s="12" t="e" cm="1" vm="1">
        <f t="array" aca="1" ref="D548" ca="1">_xlfn.LET(
    _xlpm.d, A548,
    _xlpm.debut, DATE(2026,8,1),
    _xlpm.m, DATEDIF(_xlpm.debut, _xlpm.d, "m"),
    _xlpm.col, 1 + _xlpm.m*3,
    _xlpm.dates, INDEX('Calendrier 2026-2027'!$C$13:$BC$43,,_xlpm.col),
    _xlpm.titres, INDEX('Calendrier 2026-2027'!$D$13:$BD$43,,_xlpm.col),
    _xlpm.r, _xlfn.XLOOKUP(_xlpm.d, _xlpm.dates, _xlpm.titres),
    IF(_xlpm.r=0,"",_xlpm.r)
)</f>
        <v>#NAME?</v>
      </c>
      <c r="E548" t="e" vm="2">
        <f t="shared" ca="1" si="34"/>
        <v>#NAME?</v>
      </c>
      <c r="F548" t="str">
        <f>_xlfn.XLOOKUP('Fiche formation'!$C$8,SitesFormations[Site de formation principal],SitesFormations[Mail pour assiduité],"")</f>
        <v>cfa-ensuplr-um-fds@umontpellier.fr</v>
      </c>
      <c r="G548" t="s">
        <v>2019</v>
      </c>
      <c r="H548" t="e" vm="2">
        <f ca="1">_xlfn.TEXTJOIN(" ",TRUE,
'Fiche formation'!$C$18,
_xlfn.SWITCH('Fiche formation'!$C$18,"DNO","2A","DE AUDIO","3A",
_xlfn.SWITCH('Fiche formation'!$C$15,"DEUST","2A","DSCG","2A","MASTER","2A","BUT","3A","DCG","3A","LG","3A","LP","3A","INGE","3A",""))
)</f>
        <v>#NAME?</v>
      </c>
    </row>
    <row r="549" spans="1:8" x14ac:dyDescent="0.2">
      <c r="A549" s="1">
        <f t="shared" si="35"/>
        <v>46508</v>
      </c>
      <c r="B549" t="e" vm="2">
        <f t="shared" ca="1" si="32"/>
        <v>#NAME?</v>
      </c>
      <c r="C549" t="e" vm="2">
        <f t="shared" ca="1" si="33"/>
        <v>#NAME?</v>
      </c>
      <c r="D549" s="12" t="e" cm="1" vm="1">
        <f t="array" aca="1" ref="D549" ca="1">_xlfn.LET(
    _xlpm.d, A549,
    _xlpm.debut, DATE(2026,8,1),
    _xlpm.m, DATEDIF(_xlpm.debut, _xlpm.d, "m"),
    _xlpm.col, 1 + _xlpm.m*3,
    _xlpm.dates, INDEX('Calendrier 2026-2027'!$C$13:$BC$43,,_xlpm.col),
    _xlpm.titres, INDEX('Calendrier 2026-2027'!$D$13:$BD$43,,_xlpm.col),
    _xlpm.r, _xlfn.XLOOKUP(_xlpm.d, _xlpm.dates, _xlpm.titres),
    IF(_xlpm.r=0,"",_xlpm.r)
)</f>
        <v>#NAME?</v>
      </c>
      <c r="E549" t="e" vm="2">
        <f t="shared" ca="1" si="34"/>
        <v>#NAME?</v>
      </c>
      <c r="F549" t="str">
        <f>_xlfn.XLOOKUP('Fiche formation'!$C$8,SitesFormations[Site de formation principal],SitesFormations[Mail pour assiduité],"")</f>
        <v>cfa-ensuplr-um-fds@umontpellier.fr</v>
      </c>
      <c r="G549" t="s">
        <v>2019</v>
      </c>
      <c r="H549" t="e" vm="2">
        <f ca="1">_xlfn.TEXTJOIN(" ",TRUE,
'Fiche formation'!$C$18,
_xlfn.SWITCH('Fiche formation'!$C$18,"DNO","2A","DE AUDIO","3A",
_xlfn.SWITCH('Fiche formation'!$C$15,"DEUST","2A","DSCG","2A","MASTER","2A","BUT","3A","DCG","3A","LG","3A","LP","3A","INGE","3A",""))
)</f>
        <v>#NAME?</v>
      </c>
    </row>
    <row r="550" spans="1:8" x14ac:dyDescent="0.2">
      <c r="A550" s="1">
        <f t="shared" si="35"/>
        <v>46509</v>
      </c>
      <c r="B550" t="e" vm="2">
        <f t="shared" ca="1" si="32"/>
        <v>#NAME?</v>
      </c>
      <c r="C550" t="e" vm="2">
        <f t="shared" ca="1" si="33"/>
        <v>#NAME?</v>
      </c>
      <c r="D550" s="12" t="e" cm="1" vm="1">
        <f t="array" aca="1" ref="D550" ca="1">_xlfn.LET(
    _xlpm.d, A550,
    _xlpm.debut, DATE(2026,8,1),
    _xlpm.m, DATEDIF(_xlpm.debut, _xlpm.d, "m"),
    _xlpm.col, 1 + _xlpm.m*3,
    _xlpm.dates, INDEX('Calendrier 2026-2027'!$C$13:$BC$43,,_xlpm.col),
    _xlpm.titres, INDEX('Calendrier 2026-2027'!$D$13:$BD$43,,_xlpm.col),
    _xlpm.r, _xlfn.XLOOKUP(_xlpm.d, _xlpm.dates, _xlpm.titres),
    IF(_xlpm.r=0,"",_xlpm.r)
)</f>
        <v>#NAME?</v>
      </c>
      <c r="E550" t="e" vm="2">
        <f t="shared" ca="1" si="34"/>
        <v>#NAME?</v>
      </c>
      <c r="F550" t="str">
        <f>_xlfn.XLOOKUP('Fiche formation'!$C$8,SitesFormations[Site de formation principal],SitesFormations[Mail pour assiduité],"")</f>
        <v>cfa-ensuplr-um-fds@umontpellier.fr</v>
      </c>
      <c r="G550" t="s">
        <v>2019</v>
      </c>
      <c r="H550" t="e" vm="2">
        <f ca="1">_xlfn.TEXTJOIN(" ",TRUE,
'Fiche formation'!$C$18,
_xlfn.SWITCH('Fiche formation'!$C$18,"DNO","2A","DE AUDIO","3A",
_xlfn.SWITCH('Fiche formation'!$C$15,"DEUST","2A","DSCG","2A","MASTER","2A","BUT","3A","DCG","3A","LG","3A","LP","3A","INGE","3A",""))
)</f>
        <v>#NAME?</v>
      </c>
    </row>
    <row r="551" spans="1:8" x14ac:dyDescent="0.2">
      <c r="A551" s="1">
        <f t="shared" si="35"/>
        <v>46509</v>
      </c>
      <c r="B551" t="e" vm="2">
        <f t="shared" ca="1" si="32"/>
        <v>#NAME?</v>
      </c>
      <c r="C551" t="e" vm="2">
        <f t="shared" ca="1" si="33"/>
        <v>#NAME?</v>
      </c>
      <c r="D551" s="12" t="e" cm="1" vm="1">
        <f t="array" aca="1" ref="D551" ca="1">_xlfn.LET(
    _xlpm.d, A551,
    _xlpm.debut, DATE(2026,8,1),
    _xlpm.m, DATEDIF(_xlpm.debut, _xlpm.d, "m"),
    _xlpm.col, 1 + _xlpm.m*3,
    _xlpm.dates, INDEX('Calendrier 2026-2027'!$C$13:$BC$43,,_xlpm.col),
    _xlpm.titres, INDEX('Calendrier 2026-2027'!$D$13:$BD$43,,_xlpm.col),
    _xlpm.r, _xlfn.XLOOKUP(_xlpm.d, _xlpm.dates, _xlpm.titres),
    IF(_xlpm.r=0,"",_xlpm.r)
)</f>
        <v>#NAME?</v>
      </c>
      <c r="E551" t="e" vm="2">
        <f t="shared" ca="1" si="34"/>
        <v>#NAME?</v>
      </c>
      <c r="F551" t="str">
        <f>_xlfn.XLOOKUP('Fiche formation'!$C$8,SitesFormations[Site de formation principal],SitesFormations[Mail pour assiduité],"")</f>
        <v>cfa-ensuplr-um-fds@umontpellier.fr</v>
      </c>
      <c r="G551" t="s">
        <v>2019</v>
      </c>
      <c r="H551" t="e" vm="2">
        <f ca="1">_xlfn.TEXTJOIN(" ",TRUE,
'Fiche formation'!$C$18,
_xlfn.SWITCH('Fiche formation'!$C$18,"DNO","2A","DE AUDIO","3A",
_xlfn.SWITCH('Fiche formation'!$C$15,"DEUST","2A","DSCG","2A","MASTER","2A","BUT","3A","DCG","3A","LG","3A","LP","3A","INGE","3A",""))
)</f>
        <v>#NAME?</v>
      </c>
    </row>
    <row r="552" spans="1:8" x14ac:dyDescent="0.2">
      <c r="A552" s="1">
        <f t="shared" si="35"/>
        <v>46510</v>
      </c>
      <c r="B552" t="e" vm="2">
        <f t="shared" ca="1" si="32"/>
        <v>#NAME?</v>
      </c>
      <c r="C552" t="e" vm="2">
        <f t="shared" ca="1" si="33"/>
        <v>#NAME?</v>
      </c>
      <c r="D552" s="12" t="e" cm="1" vm="1">
        <f t="array" aca="1" ref="D552" ca="1">_xlfn.LET(
    _xlpm.d, A552,
    _xlpm.debut, DATE(2026,8,1),
    _xlpm.m, DATEDIF(_xlpm.debut, _xlpm.d, "m"),
    _xlpm.col, 1 + _xlpm.m*3,
    _xlpm.dates, INDEX('Calendrier 2026-2027'!$C$13:$BC$43,,_xlpm.col),
    _xlpm.titres, INDEX('Calendrier 2026-2027'!$D$13:$BD$43,,_xlpm.col),
    _xlpm.r, _xlfn.XLOOKUP(_xlpm.d, _xlpm.dates, _xlpm.titres),
    IF(_xlpm.r=0,"",_xlpm.r)
)</f>
        <v>#NAME?</v>
      </c>
      <c r="E552" t="e" vm="2">
        <f t="shared" ca="1" si="34"/>
        <v>#NAME?</v>
      </c>
      <c r="F552" t="str">
        <f>_xlfn.XLOOKUP('Fiche formation'!$C$8,SitesFormations[Site de formation principal],SitesFormations[Mail pour assiduité],"")</f>
        <v>cfa-ensuplr-um-fds@umontpellier.fr</v>
      </c>
      <c r="G552" t="s">
        <v>2019</v>
      </c>
      <c r="H552" t="e" vm="2">
        <f ca="1">_xlfn.TEXTJOIN(" ",TRUE,
'Fiche formation'!$C$18,
_xlfn.SWITCH('Fiche formation'!$C$18,"DNO","2A","DE AUDIO","3A",
_xlfn.SWITCH('Fiche formation'!$C$15,"DEUST","2A","DSCG","2A","MASTER","2A","BUT","3A","DCG","3A","LG","3A","LP","3A","INGE","3A",""))
)</f>
        <v>#NAME?</v>
      </c>
    </row>
    <row r="553" spans="1:8" x14ac:dyDescent="0.2">
      <c r="A553" s="1">
        <f t="shared" si="35"/>
        <v>46510</v>
      </c>
      <c r="B553" t="e" vm="2">
        <f t="shared" ca="1" si="32"/>
        <v>#NAME?</v>
      </c>
      <c r="C553" t="e" vm="2">
        <f t="shared" ca="1" si="33"/>
        <v>#NAME?</v>
      </c>
      <c r="D553" s="12" t="e" cm="1" vm="1">
        <f t="array" aca="1" ref="D553" ca="1">_xlfn.LET(
    _xlpm.d, A553,
    _xlpm.debut, DATE(2026,8,1),
    _xlpm.m, DATEDIF(_xlpm.debut, _xlpm.d, "m"),
    _xlpm.col, 1 + _xlpm.m*3,
    _xlpm.dates, INDEX('Calendrier 2026-2027'!$C$13:$BC$43,,_xlpm.col),
    _xlpm.titres, INDEX('Calendrier 2026-2027'!$D$13:$BD$43,,_xlpm.col),
    _xlpm.r, _xlfn.XLOOKUP(_xlpm.d, _xlpm.dates, _xlpm.titres),
    IF(_xlpm.r=0,"",_xlpm.r)
)</f>
        <v>#NAME?</v>
      </c>
      <c r="E553" t="e" vm="2">
        <f t="shared" ca="1" si="34"/>
        <v>#NAME?</v>
      </c>
      <c r="F553" t="str">
        <f>_xlfn.XLOOKUP('Fiche formation'!$C$8,SitesFormations[Site de formation principal],SitesFormations[Mail pour assiduité],"")</f>
        <v>cfa-ensuplr-um-fds@umontpellier.fr</v>
      </c>
      <c r="G553" t="s">
        <v>2019</v>
      </c>
      <c r="H553" t="e" vm="2">
        <f ca="1">_xlfn.TEXTJOIN(" ",TRUE,
'Fiche formation'!$C$18,
_xlfn.SWITCH('Fiche formation'!$C$18,"DNO","2A","DE AUDIO","3A",
_xlfn.SWITCH('Fiche formation'!$C$15,"DEUST","2A","DSCG","2A","MASTER","2A","BUT","3A","DCG","3A","LG","3A","LP","3A","INGE","3A",""))
)</f>
        <v>#NAME?</v>
      </c>
    </row>
    <row r="554" spans="1:8" x14ac:dyDescent="0.2">
      <c r="A554" s="1">
        <f t="shared" si="35"/>
        <v>46511</v>
      </c>
      <c r="B554" t="e" vm="2">
        <f t="shared" ca="1" si="32"/>
        <v>#NAME?</v>
      </c>
      <c r="C554" t="e" vm="2">
        <f t="shared" ca="1" si="33"/>
        <v>#NAME?</v>
      </c>
      <c r="D554" s="12" t="e" cm="1" vm="1">
        <f t="array" aca="1" ref="D554" ca="1">_xlfn.LET(
    _xlpm.d, A554,
    _xlpm.debut, DATE(2026,8,1),
    _xlpm.m, DATEDIF(_xlpm.debut, _xlpm.d, "m"),
    _xlpm.col, 1 + _xlpm.m*3,
    _xlpm.dates, INDEX('Calendrier 2026-2027'!$C$13:$BC$43,,_xlpm.col),
    _xlpm.titres, INDEX('Calendrier 2026-2027'!$D$13:$BD$43,,_xlpm.col),
    _xlpm.r, _xlfn.XLOOKUP(_xlpm.d, _xlpm.dates, _xlpm.titres),
    IF(_xlpm.r=0,"",_xlpm.r)
)</f>
        <v>#NAME?</v>
      </c>
      <c r="E554" t="e" vm="2">
        <f t="shared" ca="1" si="34"/>
        <v>#NAME?</v>
      </c>
      <c r="F554" t="str">
        <f>_xlfn.XLOOKUP('Fiche formation'!$C$8,SitesFormations[Site de formation principal],SitesFormations[Mail pour assiduité],"")</f>
        <v>cfa-ensuplr-um-fds@umontpellier.fr</v>
      </c>
      <c r="G554" t="s">
        <v>2019</v>
      </c>
      <c r="H554" t="e" vm="2">
        <f ca="1">_xlfn.TEXTJOIN(" ",TRUE,
'Fiche formation'!$C$18,
_xlfn.SWITCH('Fiche formation'!$C$18,"DNO","2A","DE AUDIO","3A",
_xlfn.SWITCH('Fiche formation'!$C$15,"DEUST","2A","DSCG","2A","MASTER","2A","BUT","3A","DCG","3A","LG","3A","LP","3A","INGE","3A",""))
)</f>
        <v>#NAME?</v>
      </c>
    </row>
    <row r="555" spans="1:8" x14ac:dyDescent="0.2">
      <c r="A555" s="1">
        <f t="shared" si="35"/>
        <v>46511</v>
      </c>
      <c r="B555" t="e" vm="2">
        <f t="shared" ca="1" si="32"/>
        <v>#NAME?</v>
      </c>
      <c r="C555" t="e" vm="2">
        <f t="shared" ca="1" si="33"/>
        <v>#NAME?</v>
      </c>
      <c r="D555" s="12" t="e" cm="1" vm="1">
        <f t="array" aca="1" ref="D555" ca="1">_xlfn.LET(
    _xlpm.d, A555,
    _xlpm.debut, DATE(2026,8,1),
    _xlpm.m, DATEDIF(_xlpm.debut, _xlpm.d, "m"),
    _xlpm.col, 1 + _xlpm.m*3,
    _xlpm.dates, INDEX('Calendrier 2026-2027'!$C$13:$BC$43,,_xlpm.col),
    _xlpm.titres, INDEX('Calendrier 2026-2027'!$D$13:$BD$43,,_xlpm.col),
    _xlpm.r, _xlfn.XLOOKUP(_xlpm.d, _xlpm.dates, _xlpm.titres),
    IF(_xlpm.r=0,"",_xlpm.r)
)</f>
        <v>#NAME?</v>
      </c>
      <c r="E555" t="e" vm="2">
        <f t="shared" ca="1" si="34"/>
        <v>#NAME?</v>
      </c>
      <c r="F555" t="str">
        <f>_xlfn.XLOOKUP('Fiche formation'!$C$8,SitesFormations[Site de formation principal],SitesFormations[Mail pour assiduité],"")</f>
        <v>cfa-ensuplr-um-fds@umontpellier.fr</v>
      </c>
      <c r="G555" t="s">
        <v>2019</v>
      </c>
      <c r="H555" t="e" vm="2">
        <f ca="1">_xlfn.TEXTJOIN(" ",TRUE,
'Fiche formation'!$C$18,
_xlfn.SWITCH('Fiche formation'!$C$18,"DNO","2A","DE AUDIO","3A",
_xlfn.SWITCH('Fiche formation'!$C$15,"DEUST","2A","DSCG","2A","MASTER","2A","BUT","3A","DCG","3A","LG","3A","LP","3A","INGE","3A",""))
)</f>
        <v>#NAME?</v>
      </c>
    </row>
    <row r="556" spans="1:8" x14ac:dyDescent="0.2">
      <c r="A556" s="1">
        <f t="shared" si="35"/>
        <v>46512</v>
      </c>
      <c r="B556" t="e" vm="2">
        <f t="shared" ca="1" si="32"/>
        <v>#NAME?</v>
      </c>
      <c r="C556" t="e" vm="2">
        <f t="shared" ca="1" si="33"/>
        <v>#NAME?</v>
      </c>
      <c r="D556" s="12" t="e" cm="1" vm="1">
        <f t="array" aca="1" ref="D556" ca="1">_xlfn.LET(
    _xlpm.d, A556,
    _xlpm.debut, DATE(2026,8,1),
    _xlpm.m, DATEDIF(_xlpm.debut, _xlpm.d, "m"),
    _xlpm.col, 1 + _xlpm.m*3,
    _xlpm.dates, INDEX('Calendrier 2026-2027'!$C$13:$BC$43,,_xlpm.col),
    _xlpm.titres, INDEX('Calendrier 2026-2027'!$D$13:$BD$43,,_xlpm.col),
    _xlpm.r, _xlfn.XLOOKUP(_xlpm.d, _xlpm.dates, _xlpm.titres),
    IF(_xlpm.r=0,"",_xlpm.r)
)</f>
        <v>#NAME?</v>
      </c>
      <c r="E556" t="e" vm="2">
        <f t="shared" ca="1" si="34"/>
        <v>#NAME?</v>
      </c>
      <c r="F556" t="str">
        <f>_xlfn.XLOOKUP('Fiche formation'!$C$8,SitesFormations[Site de formation principal],SitesFormations[Mail pour assiduité],"")</f>
        <v>cfa-ensuplr-um-fds@umontpellier.fr</v>
      </c>
      <c r="G556" t="s">
        <v>2019</v>
      </c>
      <c r="H556" t="e" vm="2">
        <f ca="1">_xlfn.TEXTJOIN(" ",TRUE,
'Fiche formation'!$C$18,
_xlfn.SWITCH('Fiche formation'!$C$18,"DNO","2A","DE AUDIO","3A",
_xlfn.SWITCH('Fiche formation'!$C$15,"DEUST","2A","DSCG","2A","MASTER","2A","BUT","3A","DCG","3A","LG","3A","LP","3A","INGE","3A",""))
)</f>
        <v>#NAME?</v>
      </c>
    </row>
    <row r="557" spans="1:8" x14ac:dyDescent="0.2">
      <c r="A557" s="1">
        <f t="shared" si="35"/>
        <v>46512</v>
      </c>
      <c r="B557" t="e" vm="2">
        <f t="shared" ca="1" si="32"/>
        <v>#NAME?</v>
      </c>
      <c r="C557" t="e" vm="2">
        <f t="shared" ca="1" si="33"/>
        <v>#NAME?</v>
      </c>
      <c r="D557" s="12" t="e" cm="1" vm="1">
        <f t="array" aca="1" ref="D557" ca="1">_xlfn.LET(
    _xlpm.d, A557,
    _xlpm.debut, DATE(2026,8,1),
    _xlpm.m, DATEDIF(_xlpm.debut, _xlpm.d, "m"),
    _xlpm.col, 1 + _xlpm.m*3,
    _xlpm.dates, INDEX('Calendrier 2026-2027'!$C$13:$BC$43,,_xlpm.col),
    _xlpm.titres, INDEX('Calendrier 2026-2027'!$D$13:$BD$43,,_xlpm.col),
    _xlpm.r, _xlfn.XLOOKUP(_xlpm.d, _xlpm.dates, _xlpm.titres),
    IF(_xlpm.r=0,"",_xlpm.r)
)</f>
        <v>#NAME?</v>
      </c>
      <c r="E557" t="e" vm="2">
        <f t="shared" ca="1" si="34"/>
        <v>#NAME?</v>
      </c>
      <c r="F557" t="str">
        <f>_xlfn.XLOOKUP('Fiche formation'!$C$8,SitesFormations[Site de formation principal],SitesFormations[Mail pour assiduité],"")</f>
        <v>cfa-ensuplr-um-fds@umontpellier.fr</v>
      </c>
      <c r="G557" t="s">
        <v>2019</v>
      </c>
      <c r="H557" t="e" vm="2">
        <f ca="1">_xlfn.TEXTJOIN(" ",TRUE,
'Fiche formation'!$C$18,
_xlfn.SWITCH('Fiche formation'!$C$18,"DNO","2A","DE AUDIO","3A",
_xlfn.SWITCH('Fiche formation'!$C$15,"DEUST","2A","DSCG","2A","MASTER","2A","BUT","3A","DCG","3A","LG","3A","LP","3A","INGE","3A",""))
)</f>
        <v>#NAME?</v>
      </c>
    </row>
    <row r="558" spans="1:8" x14ac:dyDescent="0.2">
      <c r="A558" s="1">
        <f t="shared" si="35"/>
        <v>46513</v>
      </c>
      <c r="B558" t="e" vm="2">
        <f t="shared" ca="1" si="32"/>
        <v>#NAME?</v>
      </c>
      <c r="C558" t="e" vm="2">
        <f t="shared" ca="1" si="33"/>
        <v>#NAME?</v>
      </c>
      <c r="D558" s="12" t="e" cm="1" vm="1">
        <f t="array" aca="1" ref="D558" ca="1">_xlfn.LET(
    _xlpm.d, A558,
    _xlpm.debut, DATE(2026,8,1),
    _xlpm.m, DATEDIF(_xlpm.debut, _xlpm.d, "m"),
    _xlpm.col, 1 + _xlpm.m*3,
    _xlpm.dates, INDEX('Calendrier 2026-2027'!$C$13:$BC$43,,_xlpm.col),
    _xlpm.titres, INDEX('Calendrier 2026-2027'!$D$13:$BD$43,,_xlpm.col),
    _xlpm.r, _xlfn.XLOOKUP(_xlpm.d, _xlpm.dates, _xlpm.titres),
    IF(_xlpm.r=0,"",_xlpm.r)
)</f>
        <v>#NAME?</v>
      </c>
      <c r="E558" t="e" vm="2">
        <f t="shared" ca="1" si="34"/>
        <v>#NAME?</v>
      </c>
      <c r="F558" t="str">
        <f>_xlfn.XLOOKUP('Fiche formation'!$C$8,SitesFormations[Site de formation principal],SitesFormations[Mail pour assiduité],"")</f>
        <v>cfa-ensuplr-um-fds@umontpellier.fr</v>
      </c>
      <c r="G558" t="s">
        <v>2019</v>
      </c>
      <c r="H558" t="e" vm="2">
        <f ca="1">_xlfn.TEXTJOIN(" ",TRUE,
'Fiche formation'!$C$18,
_xlfn.SWITCH('Fiche formation'!$C$18,"DNO","2A","DE AUDIO","3A",
_xlfn.SWITCH('Fiche formation'!$C$15,"DEUST","2A","DSCG","2A","MASTER","2A","BUT","3A","DCG","3A","LG","3A","LP","3A","INGE","3A",""))
)</f>
        <v>#NAME?</v>
      </c>
    </row>
    <row r="559" spans="1:8" x14ac:dyDescent="0.2">
      <c r="A559" s="1">
        <f t="shared" si="35"/>
        <v>46513</v>
      </c>
      <c r="B559" t="e" vm="2">
        <f t="shared" ca="1" si="32"/>
        <v>#NAME?</v>
      </c>
      <c r="C559" t="e" vm="2">
        <f t="shared" ca="1" si="33"/>
        <v>#NAME?</v>
      </c>
      <c r="D559" s="12" t="e" cm="1" vm="1">
        <f t="array" aca="1" ref="D559" ca="1">_xlfn.LET(
    _xlpm.d, A559,
    _xlpm.debut, DATE(2026,8,1),
    _xlpm.m, DATEDIF(_xlpm.debut, _xlpm.d, "m"),
    _xlpm.col, 1 + _xlpm.m*3,
    _xlpm.dates, INDEX('Calendrier 2026-2027'!$C$13:$BC$43,,_xlpm.col),
    _xlpm.titres, INDEX('Calendrier 2026-2027'!$D$13:$BD$43,,_xlpm.col),
    _xlpm.r, _xlfn.XLOOKUP(_xlpm.d, _xlpm.dates, _xlpm.titres),
    IF(_xlpm.r=0,"",_xlpm.r)
)</f>
        <v>#NAME?</v>
      </c>
      <c r="E559" t="e" vm="2">
        <f t="shared" ca="1" si="34"/>
        <v>#NAME?</v>
      </c>
      <c r="F559" t="str">
        <f>_xlfn.XLOOKUP('Fiche formation'!$C$8,SitesFormations[Site de formation principal],SitesFormations[Mail pour assiduité],"")</f>
        <v>cfa-ensuplr-um-fds@umontpellier.fr</v>
      </c>
      <c r="G559" t="s">
        <v>2019</v>
      </c>
      <c r="H559" t="e" vm="2">
        <f ca="1">_xlfn.TEXTJOIN(" ",TRUE,
'Fiche formation'!$C$18,
_xlfn.SWITCH('Fiche formation'!$C$18,"DNO","2A","DE AUDIO","3A",
_xlfn.SWITCH('Fiche formation'!$C$15,"DEUST","2A","DSCG","2A","MASTER","2A","BUT","3A","DCG","3A","LG","3A","LP","3A","INGE","3A",""))
)</f>
        <v>#NAME?</v>
      </c>
    </row>
    <row r="560" spans="1:8" x14ac:dyDescent="0.2">
      <c r="A560" s="1">
        <f t="shared" si="35"/>
        <v>46514</v>
      </c>
      <c r="B560" t="e" vm="2">
        <f t="shared" ca="1" si="32"/>
        <v>#NAME?</v>
      </c>
      <c r="C560" t="e" vm="2">
        <f t="shared" ca="1" si="33"/>
        <v>#NAME?</v>
      </c>
      <c r="D560" s="12" t="e" cm="1" vm="1">
        <f t="array" aca="1" ref="D560" ca="1">_xlfn.LET(
    _xlpm.d, A560,
    _xlpm.debut, DATE(2026,8,1),
    _xlpm.m, DATEDIF(_xlpm.debut, _xlpm.d, "m"),
    _xlpm.col, 1 + _xlpm.m*3,
    _xlpm.dates, INDEX('Calendrier 2026-2027'!$C$13:$BC$43,,_xlpm.col),
    _xlpm.titres, INDEX('Calendrier 2026-2027'!$D$13:$BD$43,,_xlpm.col),
    _xlpm.r, _xlfn.XLOOKUP(_xlpm.d, _xlpm.dates, _xlpm.titres),
    IF(_xlpm.r=0,"",_xlpm.r)
)</f>
        <v>#NAME?</v>
      </c>
      <c r="E560" t="e" vm="2">
        <f t="shared" ca="1" si="34"/>
        <v>#NAME?</v>
      </c>
      <c r="F560" t="str">
        <f>_xlfn.XLOOKUP('Fiche formation'!$C$8,SitesFormations[Site de formation principal],SitesFormations[Mail pour assiduité],"")</f>
        <v>cfa-ensuplr-um-fds@umontpellier.fr</v>
      </c>
      <c r="G560" t="s">
        <v>2019</v>
      </c>
      <c r="H560" t="e" vm="2">
        <f ca="1">_xlfn.TEXTJOIN(" ",TRUE,
'Fiche formation'!$C$18,
_xlfn.SWITCH('Fiche formation'!$C$18,"DNO","2A","DE AUDIO","3A",
_xlfn.SWITCH('Fiche formation'!$C$15,"DEUST","2A","DSCG","2A","MASTER","2A","BUT","3A","DCG","3A","LG","3A","LP","3A","INGE","3A",""))
)</f>
        <v>#NAME?</v>
      </c>
    </row>
    <row r="561" spans="1:8" x14ac:dyDescent="0.2">
      <c r="A561" s="1">
        <f t="shared" si="35"/>
        <v>46514</v>
      </c>
      <c r="B561" t="e" vm="2">
        <f t="shared" ca="1" si="32"/>
        <v>#NAME?</v>
      </c>
      <c r="C561" t="e" vm="2">
        <f t="shared" ca="1" si="33"/>
        <v>#NAME?</v>
      </c>
      <c r="D561" s="12" t="e" cm="1" vm="1">
        <f t="array" aca="1" ref="D561" ca="1">_xlfn.LET(
    _xlpm.d, A561,
    _xlpm.debut, DATE(2026,8,1),
    _xlpm.m, DATEDIF(_xlpm.debut, _xlpm.d, "m"),
    _xlpm.col, 1 + _xlpm.m*3,
    _xlpm.dates, INDEX('Calendrier 2026-2027'!$C$13:$BC$43,,_xlpm.col),
    _xlpm.titres, INDEX('Calendrier 2026-2027'!$D$13:$BD$43,,_xlpm.col),
    _xlpm.r, _xlfn.XLOOKUP(_xlpm.d, _xlpm.dates, _xlpm.titres),
    IF(_xlpm.r=0,"",_xlpm.r)
)</f>
        <v>#NAME?</v>
      </c>
      <c r="E561" t="e" vm="2">
        <f t="shared" ca="1" si="34"/>
        <v>#NAME?</v>
      </c>
      <c r="F561" t="str">
        <f>_xlfn.XLOOKUP('Fiche formation'!$C$8,SitesFormations[Site de formation principal],SitesFormations[Mail pour assiduité],"")</f>
        <v>cfa-ensuplr-um-fds@umontpellier.fr</v>
      </c>
      <c r="G561" t="s">
        <v>2019</v>
      </c>
      <c r="H561" t="e" vm="2">
        <f ca="1">_xlfn.TEXTJOIN(" ",TRUE,
'Fiche formation'!$C$18,
_xlfn.SWITCH('Fiche formation'!$C$18,"DNO","2A","DE AUDIO","3A",
_xlfn.SWITCH('Fiche formation'!$C$15,"DEUST","2A","DSCG","2A","MASTER","2A","BUT","3A","DCG","3A","LG","3A","LP","3A","INGE","3A",""))
)</f>
        <v>#NAME?</v>
      </c>
    </row>
    <row r="562" spans="1:8" x14ac:dyDescent="0.2">
      <c r="A562" s="1">
        <f t="shared" si="35"/>
        <v>46515</v>
      </c>
      <c r="B562" t="e" vm="2">
        <f t="shared" ca="1" si="32"/>
        <v>#NAME?</v>
      </c>
      <c r="C562" t="e" vm="2">
        <f t="shared" ca="1" si="33"/>
        <v>#NAME?</v>
      </c>
      <c r="D562" s="12" t="e" cm="1" vm="1">
        <f t="array" aca="1" ref="D562" ca="1">_xlfn.LET(
    _xlpm.d, A562,
    _xlpm.debut, DATE(2026,8,1),
    _xlpm.m, DATEDIF(_xlpm.debut, _xlpm.d, "m"),
    _xlpm.col, 1 + _xlpm.m*3,
    _xlpm.dates, INDEX('Calendrier 2026-2027'!$C$13:$BC$43,,_xlpm.col),
    _xlpm.titres, INDEX('Calendrier 2026-2027'!$D$13:$BD$43,,_xlpm.col),
    _xlpm.r, _xlfn.XLOOKUP(_xlpm.d, _xlpm.dates, _xlpm.titres),
    IF(_xlpm.r=0,"",_xlpm.r)
)</f>
        <v>#NAME?</v>
      </c>
      <c r="E562" t="e" vm="2">
        <f t="shared" ca="1" si="34"/>
        <v>#NAME?</v>
      </c>
      <c r="F562" t="str">
        <f>_xlfn.XLOOKUP('Fiche formation'!$C$8,SitesFormations[Site de formation principal],SitesFormations[Mail pour assiduité],"")</f>
        <v>cfa-ensuplr-um-fds@umontpellier.fr</v>
      </c>
      <c r="G562" t="s">
        <v>2019</v>
      </c>
      <c r="H562" t="e" vm="2">
        <f ca="1">_xlfn.TEXTJOIN(" ",TRUE,
'Fiche formation'!$C$18,
_xlfn.SWITCH('Fiche formation'!$C$18,"DNO","2A","DE AUDIO","3A",
_xlfn.SWITCH('Fiche formation'!$C$15,"DEUST","2A","DSCG","2A","MASTER","2A","BUT","3A","DCG","3A","LG","3A","LP","3A","INGE","3A",""))
)</f>
        <v>#NAME?</v>
      </c>
    </row>
    <row r="563" spans="1:8" x14ac:dyDescent="0.2">
      <c r="A563" s="1">
        <f t="shared" si="35"/>
        <v>46515</v>
      </c>
      <c r="B563" t="e" vm="2">
        <f t="shared" ca="1" si="32"/>
        <v>#NAME?</v>
      </c>
      <c r="C563" t="e" vm="2">
        <f t="shared" ca="1" si="33"/>
        <v>#NAME?</v>
      </c>
      <c r="D563" s="12" t="e" cm="1" vm="1">
        <f t="array" aca="1" ref="D563" ca="1">_xlfn.LET(
    _xlpm.d, A563,
    _xlpm.debut, DATE(2026,8,1),
    _xlpm.m, DATEDIF(_xlpm.debut, _xlpm.d, "m"),
    _xlpm.col, 1 + _xlpm.m*3,
    _xlpm.dates, INDEX('Calendrier 2026-2027'!$C$13:$BC$43,,_xlpm.col),
    _xlpm.titres, INDEX('Calendrier 2026-2027'!$D$13:$BD$43,,_xlpm.col),
    _xlpm.r, _xlfn.XLOOKUP(_xlpm.d, _xlpm.dates, _xlpm.titres),
    IF(_xlpm.r=0,"",_xlpm.r)
)</f>
        <v>#NAME?</v>
      </c>
      <c r="E563" t="e" vm="2">
        <f t="shared" ca="1" si="34"/>
        <v>#NAME?</v>
      </c>
      <c r="F563" t="str">
        <f>_xlfn.XLOOKUP('Fiche formation'!$C$8,SitesFormations[Site de formation principal],SitesFormations[Mail pour assiduité],"")</f>
        <v>cfa-ensuplr-um-fds@umontpellier.fr</v>
      </c>
      <c r="G563" t="s">
        <v>2019</v>
      </c>
      <c r="H563" t="e" vm="2">
        <f ca="1">_xlfn.TEXTJOIN(" ",TRUE,
'Fiche formation'!$C$18,
_xlfn.SWITCH('Fiche formation'!$C$18,"DNO","2A","DE AUDIO","3A",
_xlfn.SWITCH('Fiche formation'!$C$15,"DEUST","2A","DSCG","2A","MASTER","2A","BUT","3A","DCG","3A","LG","3A","LP","3A","INGE","3A",""))
)</f>
        <v>#NAME?</v>
      </c>
    </row>
    <row r="564" spans="1:8" x14ac:dyDescent="0.2">
      <c r="A564" s="1">
        <f t="shared" si="35"/>
        <v>46516</v>
      </c>
      <c r="B564" t="e" vm="2">
        <f t="shared" ca="1" si="32"/>
        <v>#NAME?</v>
      </c>
      <c r="C564" t="e" vm="2">
        <f t="shared" ca="1" si="33"/>
        <v>#NAME?</v>
      </c>
      <c r="D564" s="12" t="e" cm="1" vm="1">
        <f t="array" aca="1" ref="D564" ca="1">_xlfn.LET(
    _xlpm.d, A564,
    _xlpm.debut, DATE(2026,8,1),
    _xlpm.m, DATEDIF(_xlpm.debut, _xlpm.d, "m"),
    _xlpm.col, 1 + _xlpm.m*3,
    _xlpm.dates, INDEX('Calendrier 2026-2027'!$C$13:$BC$43,,_xlpm.col),
    _xlpm.titres, INDEX('Calendrier 2026-2027'!$D$13:$BD$43,,_xlpm.col),
    _xlpm.r, _xlfn.XLOOKUP(_xlpm.d, _xlpm.dates, _xlpm.titres),
    IF(_xlpm.r=0,"",_xlpm.r)
)</f>
        <v>#NAME?</v>
      </c>
      <c r="E564" t="e" vm="2">
        <f t="shared" ca="1" si="34"/>
        <v>#NAME?</v>
      </c>
      <c r="F564" t="str">
        <f>_xlfn.XLOOKUP('Fiche formation'!$C$8,SitesFormations[Site de formation principal],SitesFormations[Mail pour assiduité],"")</f>
        <v>cfa-ensuplr-um-fds@umontpellier.fr</v>
      </c>
      <c r="G564" t="s">
        <v>2019</v>
      </c>
      <c r="H564" t="e" vm="2">
        <f ca="1">_xlfn.TEXTJOIN(" ",TRUE,
'Fiche formation'!$C$18,
_xlfn.SWITCH('Fiche formation'!$C$18,"DNO","2A","DE AUDIO","3A",
_xlfn.SWITCH('Fiche formation'!$C$15,"DEUST","2A","DSCG","2A","MASTER","2A","BUT","3A","DCG","3A","LG","3A","LP","3A","INGE","3A",""))
)</f>
        <v>#NAME?</v>
      </c>
    </row>
    <row r="565" spans="1:8" x14ac:dyDescent="0.2">
      <c r="A565" s="1">
        <f t="shared" si="35"/>
        <v>46516</v>
      </c>
      <c r="B565" t="e" vm="2">
        <f t="shared" ca="1" si="32"/>
        <v>#NAME?</v>
      </c>
      <c r="C565" t="e" vm="2">
        <f t="shared" ca="1" si="33"/>
        <v>#NAME?</v>
      </c>
      <c r="D565" s="12" t="e" cm="1" vm="1">
        <f t="array" aca="1" ref="D565" ca="1">_xlfn.LET(
    _xlpm.d, A565,
    _xlpm.debut, DATE(2026,8,1),
    _xlpm.m, DATEDIF(_xlpm.debut, _xlpm.d, "m"),
    _xlpm.col, 1 + _xlpm.m*3,
    _xlpm.dates, INDEX('Calendrier 2026-2027'!$C$13:$BC$43,,_xlpm.col),
    _xlpm.titres, INDEX('Calendrier 2026-2027'!$D$13:$BD$43,,_xlpm.col),
    _xlpm.r, _xlfn.XLOOKUP(_xlpm.d, _xlpm.dates, _xlpm.titres),
    IF(_xlpm.r=0,"",_xlpm.r)
)</f>
        <v>#NAME?</v>
      </c>
      <c r="E565" t="e" vm="2">
        <f t="shared" ca="1" si="34"/>
        <v>#NAME?</v>
      </c>
      <c r="F565" t="str">
        <f>_xlfn.XLOOKUP('Fiche formation'!$C$8,SitesFormations[Site de formation principal],SitesFormations[Mail pour assiduité],"")</f>
        <v>cfa-ensuplr-um-fds@umontpellier.fr</v>
      </c>
      <c r="G565" t="s">
        <v>2019</v>
      </c>
      <c r="H565" t="e" vm="2">
        <f ca="1">_xlfn.TEXTJOIN(" ",TRUE,
'Fiche formation'!$C$18,
_xlfn.SWITCH('Fiche formation'!$C$18,"DNO","2A","DE AUDIO","3A",
_xlfn.SWITCH('Fiche formation'!$C$15,"DEUST","2A","DSCG","2A","MASTER","2A","BUT","3A","DCG","3A","LG","3A","LP","3A","INGE","3A",""))
)</f>
        <v>#NAME?</v>
      </c>
    </row>
    <row r="566" spans="1:8" x14ac:dyDescent="0.2">
      <c r="A566" s="1">
        <f t="shared" si="35"/>
        <v>46517</v>
      </c>
      <c r="B566" t="e" vm="2">
        <f t="shared" ca="1" si="32"/>
        <v>#NAME?</v>
      </c>
      <c r="C566" t="e" vm="2">
        <f t="shared" ca="1" si="33"/>
        <v>#NAME?</v>
      </c>
      <c r="D566" s="12" t="e" cm="1" vm="1">
        <f t="array" aca="1" ref="D566" ca="1">_xlfn.LET(
    _xlpm.d, A566,
    _xlpm.debut, DATE(2026,8,1),
    _xlpm.m, DATEDIF(_xlpm.debut, _xlpm.d, "m"),
    _xlpm.col, 1 + _xlpm.m*3,
    _xlpm.dates, INDEX('Calendrier 2026-2027'!$C$13:$BC$43,,_xlpm.col),
    _xlpm.titres, INDEX('Calendrier 2026-2027'!$D$13:$BD$43,,_xlpm.col),
    _xlpm.r, _xlfn.XLOOKUP(_xlpm.d, _xlpm.dates, _xlpm.titres),
    IF(_xlpm.r=0,"",_xlpm.r)
)</f>
        <v>#NAME?</v>
      </c>
      <c r="E566" t="e" vm="2">
        <f t="shared" ca="1" si="34"/>
        <v>#NAME?</v>
      </c>
      <c r="F566" t="str">
        <f>_xlfn.XLOOKUP('Fiche formation'!$C$8,SitesFormations[Site de formation principal],SitesFormations[Mail pour assiduité],"")</f>
        <v>cfa-ensuplr-um-fds@umontpellier.fr</v>
      </c>
      <c r="G566" t="s">
        <v>2019</v>
      </c>
      <c r="H566" t="e" vm="2">
        <f ca="1">_xlfn.TEXTJOIN(" ",TRUE,
'Fiche formation'!$C$18,
_xlfn.SWITCH('Fiche formation'!$C$18,"DNO","2A","DE AUDIO","3A",
_xlfn.SWITCH('Fiche formation'!$C$15,"DEUST","2A","DSCG","2A","MASTER","2A","BUT","3A","DCG","3A","LG","3A","LP","3A","INGE","3A",""))
)</f>
        <v>#NAME?</v>
      </c>
    </row>
    <row r="567" spans="1:8" x14ac:dyDescent="0.2">
      <c r="A567" s="1">
        <f t="shared" si="35"/>
        <v>46517</v>
      </c>
      <c r="B567" t="e" vm="2">
        <f t="shared" ca="1" si="32"/>
        <v>#NAME?</v>
      </c>
      <c r="C567" t="e" vm="2">
        <f t="shared" ca="1" si="33"/>
        <v>#NAME?</v>
      </c>
      <c r="D567" s="12" t="e" cm="1" vm="1">
        <f t="array" aca="1" ref="D567" ca="1">_xlfn.LET(
    _xlpm.d, A567,
    _xlpm.debut, DATE(2026,8,1),
    _xlpm.m, DATEDIF(_xlpm.debut, _xlpm.d, "m"),
    _xlpm.col, 1 + _xlpm.m*3,
    _xlpm.dates, INDEX('Calendrier 2026-2027'!$C$13:$BC$43,,_xlpm.col),
    _xlpm.titres, INDEX('Calendrier 2026-2027'!$D$13:$BD$43,,_xlpm.col),
    _xlpm.r, _xlfn.XLOOKUP(_xlpm.d, _xlpm.dates, _xlpm.titres),
    IF(_xlpm.r=0,"",_xlpm.r)
)</f>
        <v>#NAME?</v>
      </c>
      <c r="E567" t="e" vm="2">
        <f t="shared" ca="1" si="34"/>
        <v>#NAME?</v>
      </c>
      <c r="F567" t="str">
        <f>_xlfn.XLOOKUP('Fiche formation'!$C$8,SitesFormations[Site de formation principal],SitesFormations[Mail pour assiduité],"")</f>
        <v>cfa-ensuplr-um-fds@umontpellier.fr</v>
      </c>
      <c r="G567" t="s">
        <v>2019</v>
      </c>
      <c r="H567" t="e" vm="2">
        <f ca="1">_xlfn.TEXTJOIN(" ",TRUE,
'Fiche formation'!$C$18,
_xlfn.SWITCH('Fiche formation'!$C$18,"DNO","2A","DE AUDIO","3A",
_xlfn.SWITCH('Fiche formation'!$C$15,"DEUST","2A","DSCG","2A","MASTER","2A","BUT","3A","DCG","3A","LG","3A","LP","3A","INGE","3A",""))
)</f>
        <v>#NAME?</v>
      </c>
    </row>
    <row r="568" spans="1:8" x14ac:dyDescent="0.2">
      <c r="A568" s="1">
        <f t="shared" si="35"/>
        <v>46518</v>
      </c>
      <c r="B568" t="e" vm="2">
        <f t="shared" ca="1" si="32"/>
        <v>#NAME?</v>
      </c>
      <c r="C568" t="e" vm="2">
        <f t="shared" ca="1" si="33"/>
        <v>#NAME?</v>
      </c>
      <c r="D568" s="12" t="e" cm="1" vm="1">
        <f t="array" aca="1" ref="D568" ca="1">_xlfn.LET(
    _xlpm.d, A568,
    _xlpm.debut, DATE(2026,8,1),
    _xlpm.m, DATEDIF(_xlpm.debut, _xlpm.d, "m"),
    _xlpm.col, 1 + _xlpm.m*3,
    _xlpm.dates, INDEX('Calendrier 2026-2027'!$C$13:$BC$43,,_xlpm.col),
    _xlpm.titres, INDEX('Calendrier 2026-2027'!$D$13:$BD$43,,_xlpm.col),
    _xlpm.r, _xlfn.XLOOKUP(_xlpm.d, _xlpm.dates, _xlpm.titres),
    IF(_xlpm.r=0,"",_xlpm.r)
)</f>
        <v>#NAME?</v>
      </c>
      <c r="E568" t="e" vm="2">
        <f t="shared" ca="1" si="34"/>
        <v>#NAME?</v>
      </c>
      <c r="F568" t="str">
        <f>_xlfn.XLOOKUP('Fiche formation'!$C$8,SitesFormations[Site de formation principal],SitesFormations[Mail pour assiduité],"")</f>
        <v>cfa-ensuplr-um-fds@umontpellier.fr</v>
      </c>
      <c r="G568" t="s">
        <v>2019</v>
      </c>
      <c r="H568" t="e" vm="2">
        <f ca="1">_xlfn.TEXTJOIN(" ",TRUE,
'Fiche formation'!$C$18,
_xlfn.SWITCH('Fiche formation'!$C$18,"DNO","2A","DE AUDIO","3A",
_xlfn.SWITCH('Fiche formation'!$C$15,"DEUST","2A","DSCG","2A","MASTER","2A","BUT","3A","DCG","3A","LG","3A","LP","3A","INGE","3A",""))
)</f>
        <v>#NAME?</v>
      </c>
    </row>
    <row r="569" spans="1:8" x14ac:dyDescent="0.2">
      <c r="A569" s="1">
        <f t="shared" si="35"/>
        <v>46518</v>
      </c>
      <c r="B569" t="e" vm="2">
        <f t="shared" ca="1" si="32"/>
        <v>#NAME?</v>
      </c>
      <c r="C569" t="e" vm="2">
        <f t="shared" ca="1" si="33"/>
        <v>#NAME?</v>
      </c>
      <c r="D569" s="12" t="e" cm="1" vm="1">
        <f t="array" aca="1" ref="D569" ca="1">_xlfn.LET(
    _xlpm.d, A569,
    _xlpm.debut, DATE(2026,8,1),
    _xlpm.m, DATEDIF(_xlpm.debut, _xlpm.d, "m"),
    _xlpm.col, 1 + _xlpm.m*3,
    _xlpm.dates, INDEX('Calendrier 2026-2027'!$C$13:$BC$43,,_xlpm.col),
    _xlpm.titres, INDEX('Calendrier 2026-2027'!$D$13:$BD$43,,_xlpm.col),
    _xlpm.r, _xlfn.XLOOKUP(_xlpm.d, _xlpm.dates, _xlpm.titres),
    IF(_xlpm.r=0,"",_xlpm.r)
)</f>
        <v>#NAME?</v>
      </c>
      <c r="E569" t="e" vm="2">
        <f t="shared" ca="1" si="34"/>
        <v>#NAME?</v>
      </c>
      <c r="F569" t="str">
        <f>_xlfn.XLOOKUP('Fiche formation'!$C$8,SitesFormations[Site de formation principal],SitesFormations[Mail pour assiduité],"")</f>
        <v>cfa-ensuplr-um-fds@umontpellier.fr</v>
      </c>
      <c r="G569" t="s">
        <v>2019</v>
      </c>
      <c r="H569" t="e" vm="2">
        <f ca="1">_xlfn.TEXTJOIN(" ",TRUE,
'Fiche formation'!$C$18,
_xlfn.SWITCH('Fiche formation'!$C$18,"DNO","2A","DE AUDIO","3A",
_xlfn.SWITCH('Fiche formation'!$C$15,"DEUST","2A","DSCG","2A","MASTER","2A","BUT","3A","DCG","3A","LG","3A","LP","3A","INGE","3A",""))
)</f>
        <v>#NAME?</v>
      </c>
    </row>
    <row r="570" spans="1:8" x14ac:dyDescent="0.2">
      <c r="A570" s="1">
        <f t="shared" si="35"/>
        <v>46519</v>
      </c>
      <c r="B570" t="e" vm="2">
        <f t="shared" ca="1" si="32"/>
        <v>#NAME?</v>
      </c>
      <c r="C570" t="e" vm="2">
        <f t="shared" ca="1" si="33"/>
        <v>#NAME?</v>
      </c>
      <c r="D570" s="12" t="e" cm="1" vm="1">
        <f t="array" aca="1" ref="D570" ca="1">_xlfn.LET(
    _xlpm.d, A570,
    _xlpm.debut, DATE(2026,8,1),
    _xlpm.m, DATEDIF(_xlpm.debut, _xlpm.d, "m"),
    _xlpm.col, 1 + _xlpm.m*3,
    _xlpm.dates, INDEX('Calendrier 2026-2027'!$C$13:$BC$43,,_xlpm.col),
    _xlpm.titres, INDEX('Calendrier 2026-2027'!$D$13:$BD$43,,_xlpm.col),
    _xlpm.r, _xlfn.XLOOKUP(_xlpm.d, _xlpm.dates, _xlpm.titres),
    IF(_xlpm.r=0,"",_xlpm.r)
)</f>
        <v>#NAME?</v>
      </c>
      <c r="E570" t="e" vm="2">
        <f t="shared" ca="1" si="34"/>
        <v>#NAME?</v>
      </c>
      <c r="F570" t="str">
        <f>_xlfn.XLOOKUP('Fiche formation'!$C$8,SitesFormations[Site de formation principal],SitesFormations[Mail pour assiduité],"")</f>
        <v>cfa-ensuplr-um-fds@umontpellier.fr</v>
      </c>
      <c r="G570" t="s">
        <v>2019</v>
      </c>
      <c r="H570" t="e" vm="2">
        <f ca="1">_xlfn.TEXTJOIN(" ",TRUE,
'Fiche formation'!$C$18,
_xlfn.SWITCH('Fiche formation'!$C$18,"DNO","2A","DE AUDIO","3A",
_xlfn.SWITCH('Fiche formation'!$C$15,"DEUST","2A","DSCG","2A","MASTER","2A","BUT","3A","DCG","3A","LG","3A","LP","3A","INGE","3A",""))
)</f>
        <v>#NAME?</v>
      </c>
    </row>
    <row r="571" spans="1:8" x14ac:dyDescent="0.2">
      <c r="A571" s="1">
        <f t="shared" si="35"/>
        <v>46519</v>
      </c>
      <c r="B571" t="e" vm="2">
        <f t="shared" ca="1" si="32"/>
        <v>#NAME?</v>
      </c>
      <c r="C571" t="e" vm="2">
        <f t="shared" ca="1" si="33"/>
        <v>#NAME?</v>
      </c>
      <c r="D571" s="12" t="e" cm="1" vm="1">
        <f t="array" aca="1" ref="D571" ca="1">_xlfn.LET(
    _xlpm.d, A571,
    _xlpm.debut, DATE(2026,8,1),
    _xlpm.m, DATEDIF(_xlpm.debut, _xlpm.d, "m"),
    _xlpm.col, 1 + _xlpm.m*3,
    _xlpm.dates, INDEX('Calendrier 2026-2027'!$C$13:$BC$43,,_xlpm.col),
    _xlpm.titres, INDEX('Calendrier 2026-2027'!$D$13:$BD$43,,_xlpm.col),
    _xlpm.r, _xlfn.XLOOKUP(_xlpm.d, _xlpm.dates, _xlpm.titres),
    IF(_xlpm.r=0,"",_xlpm.r)
)</f>
        <v>#NAME?</v>
      </c>
      <c r="E571" t="e" vm="2">
        <f t="shared" ca="1" si="34"/>
        <v>#NAME?</v>
      </c>
      <c r="F571" t="str">
        <f>_xlfn.XLOOKUP('Fiche formation'!$C$8,SitesFormations[Site de formation principal],SitesFormations[Mail pour assiduité],"")</f>
        <v>cfa-ensuplr-um-fds@umontpellier.fr</v>
      </c>
      <c r="G571" t="s">
        <v>2019</v>
      </c>
      <c r="H571" t="e" vm="2">
        <f ca="1">_xlfn.TEXTJOIN(" ",TRUE,
'Fiche formation'!$C$18,
_xlfn.SWITCH('Fiche formation'!$C$18,"DNO","2A","DE AUDIO","3A",
_xlfn.SWITCH('Fiche formation'!$C$15,"DEUST","2A","DSCG","2A","MASTER","2A","BUT","3A","DCG","3A","LG","3A","LP","3A","INGE","3A",""))
)</f>
        <v>#NAME?</v>
      </c>
    </row>
    <row r="572" spans="1:8" x14ac:dyDescent="0.2">
      <c r="A572" s="1">
        <f t="shared" si="35"/>
        <v>46520</v>
      </c>
      <c r="B572" t="e" vm="2">
        <f t="shared" ca="1" si="32"/>
        <v>#NAME?</v>
      </c>
      <c r="C572" t="e" vm="2">
        <f t="shared" ca="1" si="33"/>
        <v>#NAME?</v>
      </c>
      <c r="D572" s="12" t="e" cm="1" vm="1">
        <f t="array" aca="1" ref="D572" ca="1">_xlfn.LET(
    _xlpm.d, A572,
    _xlpm.debut, DATE(2026,8,1),
    _xlpm.m, DATEDIF(_xlpm.debut, _xlpm.d, "m"),
    _xlpm.col, 1 + _xlpm.m*3,
    _xlpm.dates, INDEX('Calendrier 2026-2027'!$C$13:$BC$43,,_xlpm.col),
    _xlpm.titres, INDEX('Calendrier 2026-2027'!$D$13:$BD$43,,_xlpm.col),
    _xlpm.r, _xlfn.XLOOKUP(_xlpm.d, _xlpm.dates, _xlpm.titres),
    IF(_xlpm.r=0,"",_xlpm.r)
)</f>
        <v>#NAME?</v>
      </c>
      <c r="E572" t="e" vm="2">
        <f t="shared" ca="1" si="34"/>
        <v>#NAME?</v>
      </c>
      <c r="F572" t="str">
        <f>_xlfn.XLOOKUP('Fiche formation'!$C$8,SitesFormations[Site de formation principal],SitesFormations[Mail pour assiduité],"")</f>
        <v>cfa-ensuplr-um-fds@umontpellier.fr</v>
      </c>
      <c r="G572" t="s">
        <v>2019</v>
      </c>
      <c r="H572" t="e" vm="2">
        <f ca="1">_xlfn.TEXTJOIN(" ",TRUE,
'Fiche formation'!$C$18,
_xlfn.SWITCH('Fiche formation'!$C$18,"DNO","2A","DE AUDIO","3A",
_xlfn.SWITCH('Fiche formation'!$C$15,"DEUST","2A","DSCG","2A","MASTER","2A","BUT","3A","DCG","3A","LG","3A","LP","3A","INGE","3A",""))
)</f>
        <v>#NAME?</v>
      </c>
    </row>
    <row r="573" spans="1:8" x14ac:dyDescent="0.2">
      <c r="A573" s="1">
        <f t="shared" si="35"/>
        <v>46520</v>
      </c>
      <c r="B573" t="e" vm="2">
        <f t="shared" ca="1" si="32"/>
        <v>#NAME?</v>
      </c>
      <c r="C573" t="e" vm="2">
        <f t="shared" ca="1" si="33"/>
        <v>#NAME?</v>
      </c>
      <c r="D573" s="12" t="e" cm="1" vm="1">
        <f t="array" aca="1" ref="D573" ca="1">_xlfn.LET(
    _xlpm.d, A573,
    _xlpm.debut, DATE(2026,8,1),
    _xlpm.m, DATEDIF(_xlpm.debut, _xlpm.d, "m"),
    _xlpm.col, 1 + _xlpm.m*3,
    _xlpm.dates, INDEX('Calendrier 2026-2027'!$C$13:$BC$43,,_xlpm.col),
    _xlpm.titres, INDEX('Calendrier 2026-2027'!$D$13:$BD$43,,_xlpm.col),
    _xlpm.r, _xlfn.XLOOKUP(_xlpm.d, _xlpm.dates, _xlpm.titres),
    IF(_xlpm.r=0,"",_xlpm.r)
)</f>
        <v>#NAME?</v>
      </c>
      <c r="E573" t="e" vm="2">
        <f t="shared" ca="1" si="34"/>
        <v>#NAME?</v>
      </c>
      <c r="F573" t="str">
        <f>_xlfn.XLOOKUP('Fiche formation'!$C$8,SitesFormations[Site de formation principal],SitesFormations[Mail pour assiduité],"")</f>
        <v>cfa-ensuplr-um-fds@umontpellier.fr</v>
      </c>
      <c r="G573" t="s">
        <v>2019</v>
      </c>
      <c r="H573" t="e" vm="2">
        <f ca="1">_xlfn.TEXTJOIN(" ",TRUE,
'Fiche formation'!$C$18,
_xlfn.SWITCH('Fiche formation'!$C$18,"DNO","2A","DE AUDIO","3A",
_xlfn.SWITCH('Fiche formation'!$C$15,"DEUST","2A","DSCG","2A","MASTER","2A","BUT","3A","DCG","3A","LG","3A","LP","3A","INGE","3A",""))
)</f>
        <v>#NAME?</v>
      </c>
    </row>
    <row r="574" spans="1:8" x14ac:dyDescent="0.2">
      <c r="A574" s="1">
        <f t="shared" si="35"/>
        <v>46521</v>
      </c>
      <c r="B574" t="e" vm="2">
        <f t="shared" ca="1" si="32"/>
        <v>#NAME?</v>
      </c>
      <c r="C574" t="e" vm="2">
        <f t="shared" ca="1" si="33"/>
        <v>#NAME?</v>
      </c>
      <c r="D574" s="12" t="e" cm="1" vm="1">
        <f t="array" aca="1" ref="D574" ca="1">_xlfn.LET(
    _xlpm.d, A574,
    _xlpm.debut, DATE(2026,8,1),
    _xlpm.m, DATEDIF(_xlpm.debut, _xlpm.d, "m"),
    _xlpm.col, 1 + _xlpm.m*3,
    _xlpm.dates, INDEX('Calendrier 2026-2027'!$C$13:$BC$43,,_xlpm.col),
    _xlpm.titres, INDEX('Calendrier 2026-2027'!$D$13:$BD$43,,_xlpm.col),
    _xlpm.r, _xlfn.XLOOKUP(_xlpm.d, _xlpm.dates, _xlpm.titres),
    IF(_xlpm.r=0,"",_xlpm.r)
)</f>
        <v>#NAME?</v>
      </c>
      <c r="E574" t="e" vm="2">
        <f t="shared" ca="1" si="34"/>
        <v>#NAME?</v>
      </c>
      <c r="F574" t="str">
        <f>_xlfn.XLOOKUP('Fiche formation'!$C$8,SitesFormations[Site de formation principal],SitesFormations[Mail pour assiduité],"")</f>
        <v>cfa-ensuplr-um-fds@umontpellier.fr</v>
      </c>
      <c r="G574" t="s">
        <v>2019</v>
      </c>
      <c r="H574" t="e" vm="2">
        <f ca="1">_xlfn.TEXTJOIN(" ",TRUE,
'Fiche formation'!$C$18,
_xlfn.SWITCH('Fiche formation'!$C$18,"DNO","2A","DE AUDIO","3A",
_xlfn.SWITCH('Fiche formation'!$C$15,"DEUST","2A","DSCG","2A","MASTER","2A","BUT","3A","DCG","3A","LG","3A","LP","3A","INGE","3A",""))
)</f>
        <v>#NAME?</v>
      </c>
    </row>
    <row r="575" spans="1:8" x14ac:dyDescent="0.2">
      <c r="A575" s="1">
        <f t="shared" si="35"/>
        <v>46521</v>
      </c>
      <c r="B575" t="e" vm="2">
        <f t="shared" ca="1" si="32"/>
        <v>#NAME?</v>
      </c>
      <c r="C575" t="e" vm="2">
        <f t="shared" ca="1" si="33"/>
        <v>#NAME?</v>
      </c>
      <c r="D575" s="12" t="e" cm="1" vm="1">
        <f t="array" aca="1" ref="D575" ca="1">_xlfn.LET(
    _xlpm.d, A575,
    _xlpm.debut, DATE(2026,8,1),
    _xlpm.m, DATEDIF(_xlpm.debut, _xlpm.d, "m"),
    _xlpm.col, 1 + _xlpm.m*3,
    _xlpm.dates, INDEX('Calendrier 2026-2027'!$C$13:$BC$43,,_xlpm.col),
    _xlpm.titres, INDEX('Calendrier 2026-2027'!$D$13:$BD$43,,_xlpm.col),
    _xlpm.r, _xlfn.XLOOKUP(_xlpm.d, _xlpm.dates, _xlpm.titres),
    IF(_xlpm.r=0,"",_xlpm.r)
)</f>
        <v>#NAME?</v>
      </c>
      <c r="E575" t="e" vm="2">
        <f t="shared" ca="1" si="34"/>
        <v>#NAME?</v>
      </c>
      <c r="F575" t="str">
        <f>_xlfn.XLOOKUP('Fiche formation'!$C$8,SitesFormations[Site de formation principal],SitesFormations[Mail pour assiduité],"")</f>
        <v>cfa-ensuplr-um-fds@umontpellier.fr</v>
      </c>
      <c r="G575" t="s">
        <v>2019</v>
      </c>
      <c r="H575" t="e" vm="2">
        <f ca="1">_xlfn.TEXTJOIN(" ",TRUE,
'Fiche formation'!$C$18,
_xlfn.SWITCH('Fiche formation'!$C$18,"DNO","2A","DE AUDIO","3A",
_xlfn.SWITCH('Fiche formation'!$C$15,"DEUST","2A","DSCG","2A","MASTER","2A","BUT","3A","DCG","3A","LG","3A","LP","3A","INGE","3A",""))
)</f>
        <v>#NAME?</v>
      </c>
    </row>
    <row r="576" spans="1:8" x14ac:dyDescent="0.2">
      <c r="A576" s="1">
        <f t="shared" si="35"/>
        <v>46522</v>
      </c>
      <c r="B576" t="e" vm="2">
        <f t="shared" ca="1" si="32"/>
        <v>#NAME?</v>
      </c>
      <c r="C576" t="e" vm="2">
        <f t="shared" ca="1" si="33"/>
        <v>#NAME?</v>
      </c>
      <c r="D576" s="12" t="e" cm="1" vm="1">
        <f t="array" aca="1" ref="D576" ca="1">_xlfn.LET(
    _xlpm.d, A576,
    _xlpm.debut, DATE(2026,8,1),
    _xlpm.m, DATEDIF(_xlpm.debut, _xlpm.d, "m"),
    _xlpm.col, 1 + _xlpm.m*3,
    _xlpm.dates, INDEX('Calendrier 2026-2027'!$C$13:$BC$43,,_xlpm.col),
    _xlpm.titres, INDEX('Calendrier 2026-2027'!$D$13:$BD$43,,_xlpm.col),
    _xlpm.r, _xlfn.XLOOKUP(_xlpm.d, _xlpm.dates, _xlpm.titres),
    IF(_xlpm.r=0,"",_xlpm.r)
)</f>
        <v>#NAME?</v>
      </c>
      <c r="E576" t="e" vm="2">
        <f t="shared" ca="1" si="34"/>
        <v>#NAME?</v>
      </c>
      <c r="F576" t="str">
        <f>_xlfn.XLOOKUP('Fiche formation'!$C$8,SitesFormations[Site de formation principal],SitesFormations[Mail pour assiduité],"")</f>
        <v>cfa-ensuplr-um-fds@umontpellier.fr</v>
      </c>
      <c r="G576" t="s">
        <v>2019</v>
      </c>
      <c r="H576" t="e" vm="2">
        <f ca="1">_xlfn.TEXTJOIN(" ",TRUE,
'Fiche formation'!$C$18,
_xlfn.SWITCH('Fiche formation'!$C$18,"DNO","2A","DE AUDIO","3A",
_xlfn.SWITCH('Fiche formation'!$C$15,"DEUST","2A","DSCG","2A","MASTER","2A","BUT","3A","DCG","3A","LG","3A","LP","3A","INGE","3A",""))
)</f>
        <v>#NAME?</v>
      </c>
    </row>
    <row r="577" spans="1:8" x14ac:dyDescent="0.2">
      <c r="A577" s="1">
        <f t="shared" si="35"/>
        <v>46522</v>
      </c>
      <c r="B577" t="e" vm="2">
        <f t="shared" ca="1" si="32"/>
        <v>#NAME?</v>
      </c>
      <c r="C577" t="e" vm="2">
        <f t="shared" ca="1" si="33"/>
        <v>#NAME?</v>
      </c>
      <c r="D577" s="12" t="e" cm="1" vm="1">
        <f t="array" aca="1" ref="D577" ca="1">_xlfn.LET(
    _xlpm.d, A577,
    _xlpm.debut, DATE(2026,8,1),
    _xlpm.m, DATEDIF(_xlpm.debut, _xlpm.d, "m"),
    _xlpm.col, 1 + _xlpm.m*3,
    _xlpm.dates, INDEX('Calendrier 2026-2027'!$C$13:$BC$43,,_xlpm.col),
    _xlpm.titres, INDEX('Calendrier 2026-2027'!$D$13:$BD$43,,_xlpm.col),
    _xlpm.r, _xlfn.XLOOKUP(_xlpm.d, _xlpm.dates, _xlpm.titres),
    IF(_xlpm.r=0,"",_xlpm.r)
)</f>
        <v>#NAME?</v>
      </c>
      <c r="E577" t="e" vm="2">
        <f t="shared" ca="1" si="34"/>
        <v>#NAME?</v>
      </c>
      <c r="F577" t="str">
        <f>_xlfn.XLOOKUP('Fiche formation'!$C$8,SitesFormations[Site de formation principal],SitesFormations[Mail pour assiduité],"")</f>
        <v>cfa-ensuplr-um-fds@umontpellier.fr</v>
      </c>
      <c r="G577" t="s">
        <v>2019</v>
      </c>
      <c r="H577" t="e" vm="2">
        <f ca="1">_xlfn.TEXTJOIN(" ",TRUE,
'Fiche formation'!$C$18,
_xlfn.SWITCH('Fiche formation'!$C$18,"DNO","2A","DE AUDIO","3A",
_xlfn.SWITCH('Fiche formation'!$C$15,"DEUST","2A","DSCG","2A","MASTER","2A","BUT","3A","DCG","3A","LG","3A","LP","3A","INGE","3A",""))
)</f>
        <v>#NAME?</v>
      </c>
    </row>
    <row r="578" spans="1:8" x14ac:dyDescent="0.2">
      <c r="A578" s="1">
        <f t="shared" si="35"/>
        <v>46523</v>
      </c>
      <c r="B578" t="e" vm="2">
        <f t="shared" ca="1" si="32"/>
        <v>#NAME?</v>
      </c>
      <c r="C578" t="e" vm="2">
        <f t="shared" ca="1" si="33"/>
        <v>#NAME?</v>
      </c>
      <c r="D578" s="12" t="e" cm="1" vm="1">
        <f t="array" aca="1" ref="D578" ca="1">_xlfn.LET(
    _xlpm.d, A578,
    _xlpm.debut, DATE(2026,8,1),
    _xlpm.m, DATEDIF(_xlpm.debut, _xlpm.d, "m"),
    _xlpm.col, 1 + _xlpm.m*3,
    _xlpm.dates, INDEX('Calendrier 2026-2027'!$C$13:$BC$43,,_xlpm.col),
    _xlpm.titres, INDEX('Calendrier 2026-2027'!$D$13:$BD$43,,_xlpm.col),
    _xlpm.r, _xlfn.XLOOKUP(_xlpm.d, _xlpm.dates, _xlpm.titres),
    IF(_xlpm.r=0,"",_xlpm.r)
)</f>
        <v>#NAME?</v>
      </c>
      <c r="E578" t="e" vm="2">
        <f t="shared" ca="1" si="34"/>
        <v>#NAME?</v>
      </c>
      <c r="F578" t="str">
        <f>_xlfn.XLOOKUP('Fiche formation'!$C$8,SitesFormations[Site de formation principal],SitesFormations[Mail pour assiduité],"")</f>
        <v>cfa-ensuplr-um-fds@umontpellier.fr</v>
      </c>
      <c r="G578" t="s">
        <v>2019</v>
      </c>
      <c r="H578" t="e" vm="2">
        <f ca="1">_xlfn.TEXTJOIN(" ",TRUE,
'Fiche formation'!$C$18,
_xlfn.SWITCH('Fiche formation'!$C$18,"DNO","2A","DE AUDIO","3A",
_xlfn.SWITCH('Fiche formation'!$C$15,"DEUST","2A","DSCG","2A","MASTER","2A","BUT","3A","DCG","3A","LG","3A","LP","3A","INGE","3A",""))
)</f>
        <v>#NAME?</v>
      </c>
    </row>
    <row r="579" spans="1:8" x14ac:dyDescent="0.2">
      <c r="A579" s="1">
        <f t="shared" si="35"/>
        <v>46523</v>
      </c>
      <c r="B579" t="e" vm="2">
        <f t="shared" ref="B579:B642" ca="1" si="36">IF(D579="","",IF($A579=$A578,"14:00","08:00"))</f>
        <v>#NAME?</v>
      </c>
      <c r="C579" t="e" vm="2">
        <f t="shared" ref="C579:C642" ca="1" si="37">IF(D579="","",IF($A579=$A578,"17:00","12:00"))</f>
        <v>#NAME?</v>
      </c>
      <c r="D579" s="12" t="e" cm="1" vm="1">
        <f t="array" aca="1" ref="D579" ca="1">_xlfn.LET(
    _xlpm.d, A579,
    _xlpm.debut, DATE(2026,8,1),
    _xlpm.m, DATEDIF(_xlpm.debut, _xlpm.d, "m"),
    _xlpm.col, 1 + _xlpm.m*3,
    _xlpm.dates, INDEX('Calendrier 2026-2027'!$C$13:$BC$43,,_xlpm.col),
    _xlpm.titres, INDEX('Calendrier 2026-2027'!$D$13:$BD$43,,_xlpm.col),
    _xlpm.r, _xlfn.XLOOKUP(_xlpm.d, _xlpm.dates, _xlpm.titres),
    IF(_xlpm.r=0,"",_xlpm.r)
)</f>
        <v>#NAME?</v>
      </c>
      <c r="E579" t="e" vm="2">
        <f t="shared" ref="E579:E642" ca="1" si="38">IF(D579="","",IF(OR(D579="Entreprise",D579="Révisions (Etp)"),0,1))</f>
        <v>#NAME?</v>
      </c>
      <c r="F579" t="str">
        <f>_xlfn.XLOOKUP('Fiche formation'!$C$8,SitesFormations[Site de formation principal],SitesFormations[Mail pour assiduité],"")</f>
        <v>cfa-ensuplr-um-fds@umontpellier.fr</v>
      </c>
      <c r="G579" t="s">
        <v>2019</v>
      </c>
      <c r="H579" t="e" vm="2">
        <f ca="1">_xlfn.TEXTJOIN(" ",TRUE,
'Fiche formation'!$C$18,
_xlfn.SWITCH('Fiche formation'!$C$18,"DNO","2A","DE AUDIO","3A",
_xlfn.SWITCH('Fiche formation'!$C$15,"DEUST","2A","DSCG","2A","MASTER","2A","BUT","3A","DCG","3A","LG","3A","LP","3A","INGE","3A",""))
)</f>
        <v>#NAME?</v>
      </c>
    </row>
    <row r="580" spans="1:8" x14ac:dyDescent="0.2">
      <c r="A580" s="1">
        <f t="shared" ref="A580:A643" si="39">IF(A579=A578,A579+1,A579)</f>
        <v>46524</v>
      </c>
      <c r="B580" t="e" vm="2">
        <f t="shared" ca="1" si="36"/>
        <v>#NAME?</v>
      </c>
      <c r="C580" t="e" vm="2">
        <f t="shared" ca="1" si="37"/>
        <v>#NAME?</v>
      </c>
      <c r="D580" s="12" t="e" cm="1" vm="1">
        <f t="array" aca="1" ref="D580" ca="1">_xlfn.LET(
    _xlpm.d, A580,
    _xlpm.debut, DATE(2026,8,1),
    _xlpm.m, DATEDIF(_xlpm.debut, _xlpm.d, "m"),
    _xlpm.col, 1 + _xlpm.m*3,
    _xlpm.dates, INDEX('Calendrier 2026-2027'!$C$13:$BC$43,,_xlpm.col),
    _xlpm.titres, INDEX('Calendrier 2026-2027'!$D$13:$BD$43,,_xlpm.col),
    _xlpm.r, _xlfn.XLOOKUP(_xlpm.d, _xlpm.dates, _xlpm.titres),
    IF(_xlpm.r=0,"",_xlpm.r)
)</f>
        <v>#NAME?</v>
      </c>
      <c r="E580" t="e" vm="2">
        <f t="shared" ca="1" si="38"/>
        <v>#NAME?</v>
      </c>
      <c r="F580" t="str">
        <f>_xlfn.XLOOKUP('Fiche formation'!$C$8,SitesFormations[Site de formation principal],SitesFormations[Mail pour assiduité],"")</f>
        <v>cfa-ensuplr-um-fds@umontpellier.fr</v>
      </c>
      <c r="G580" t="s">
        <v>2019</v>
      </c>
      <c r="H580" t="e" vm="2">
        <f ca="1">_xlfn.TEXTJOIN(" ",TRUE,
'Fiche formation'!$C$18,
_xlfn.SWITCH('Fiche formation'!$C$18,"DNO","2A","DE AUDIO","3A",
_xlfn.SWITCH('Fiche formation'!$C$15,"DEUST","2A","DSCG","2A","MASTER","2A","BUT","3A","DCG","3A","LG","3A","LP","3A","INGE","3A",""))
)</f>
        <v>#NAME?</v>
      </c>
    </row>
    <row r="581" spans="1:8" x14ac:dyDescent="0.2">
      <c r="A581" s="1">
        <f t="shared" si="39"/>
        <v>46524</v>
      </c>
      <c r="B581" t="e" vm="2">
        <f t="shared" ca="1" si="36"/>
        <v>#NAME?</v>
      </c>
      <c r="C581" t="e" vm="2">
        <f t="shared" ca="1" si="37"/>
        <v>#NAME?</v>
      </c>
      <c r="D581" s="12" t="e" cm="1" vm="1">
        <f t="array" aca="1" ref="D581" ca="1">_xlfn.LET(
    _xlpm.d, A581,
    _xlpm.debut, DATE(2026,8,1),
    _xlpm.m, DATEDIF(_xlpm.debut, _xlpm.d, "m"),
    _xlpm.col, 1 + _xlpm.m*3,
    _xlpm.dates, INDEX('Calendrier 2026-2027'!$C$13:$BC$43,,_xlpm.col),
    _xlpm.titres, INDEX('Calendrier 2026-2027'!$D$13:$BD$43,,_xlpm.col),
    _xlpm.r, _xlfn.XLOOKUP(_xlpm.d, _xlpm.dates, _xlpm.titres),
    IF(_xlpm.r=0,"",_xlpm.r)
)</f>
        <v>#NAME?</v>
      </c>
      <c r="E581" t="e" vm="2">
        <f t="shared" ca="1" si="38"/>
        <v>#NAME?</v>
      </c>
      <c r="F581" t="str">
        <f>_xlfn.XLOOKUP('Fiche formation'!$C$8,SitesFormations[Site de formation principal],SitesFormations[Mail pour assiduité],"")</f>
        <v>cfa-ensuplr-um-fds@umontpellier.fr</v>
      </c>
      <c r="G581" t="s">
        <v>2019</v>
      </c>
      <c r="H581" t="e" vm="2">
        <f ca="1">_xlfn.TEXTJOIN(" ",TRUE,
'Fiche formation'!$C$18,
_xlfn.SWITCH('Fiche formation'!$C$18,"DNO","2A","DE AUDIO","3A",
_xlfn.SWITCH('Fiche formation'!$C$15,"DEUST","2A","DSCG","2A","MASTER","2A","BUT","3A","DCG","3A","LG","3A","LP","3A","INGE","3A",""))
)</f>
        <v>#NAME?</v>
      </c>
    </row>
    <row r="582" spans="1:8" x14ac:dyDescent="0.2">
      <c r="A582" s="1">
        <f t="shared" si="39"/>
        <v>46525</v>
      </c>
      <c r="B582" t="e" vm="2">
        <f t="shared" ca="1" si="36"/>
        <v>#NAME?</v>
      </c>
      <c r="C582" t="e" vm="2">
        <f t="shared" ca="1" si="37"/>
        <v>#NAME?</v>
      </c>
      <c r="D582" s="12" t="e" cm="1" vm="1">
        <f t="array" aca="1" ref="D582" ca="1">_xlfn.LET(
    _xlpm.d, A582,
    _xlpm.debut, DATE(2026,8,1),
    _xlpm.m, DATEDIF(_xlpm.debut, _xlpm.d, "m"),
    _xlpm.col, 1 + _xlpm.m*3,
    _xlpm.dates, INDEX('Calendrier 2026-2027'!$C$13:$BC$43,,_xlpm.col),
    _xlpm.titres, INDEX('Calendrier 2026-2027'!$D$13:$BD$43,,_xlpm.col),
    _xlpm.r, _xlfn.XLOOKUP(_xlpm.d, _xlpm.dates, _xlpm.titres),
    IF(_xlpm.r=0,"",_xlpm.r)
)</f>
        <v>#NAME?</v>
      </c>
      <c r="E582" t="e" vm="2">
        <f t="shared" ca="1" si="38"/>
        <v>#NAME?</v>
      </c>
      <c r="F582" t="str">
        <f>_xlfn.XLOOKUP('Fiche formation'!$C$8,SitesFormations[Site de formation principal],SitesFormations[Mail pour assiduité],"")</f>
        <v>cfa-ensuplr-um-fds@umontpellier.fr</v>
      </c>
      <c r="G582" t="s">
        <v>2019</v>
      </c>
      <c r="H582" t="e" vm="2">
        <f ca="1">_xlfn.TEXTJOIN(" ",TRUE,
'Fiche formation'!$C$18,
_xlfn.SWITCH('Fiche formation'!$C$18,"DNO","2A","DE AUDIO","3A",
_xlfn.SWITCH('Fiche formation'!$C$15,"DEUST","2A","DSCG","2A","MASTER","2A","BUT","3A","DCG","3A","LG","3A","LP","3A","INGE","3A",""))
)</f>
        <v>#NAME?</v>
      </c>
    </row>
    <row r="583" spans="1:8" x14ac:dyDescent="0.2">
      <c r="A583" s="1">
        <f t="shared" si="39"/>
        <v>46525</v>
      </c>
      <c r="B583" t="e" vm="2">
        <f t="shared" ca="1" si="36"/>
        <v>#NAME?</v>
      </c>
      <c r="C583" t="e" vm="2">
        <f t="shared" ca="1" si="37"/>
        <v>#NAME?</v>
      </c>
      <c r="D583" s="12" t="e" cm="1" vm="1">
        <f t="array" aca="1" ref="D583" ca="1">_xlfn.LET(
    _xlpm.d, A583,
    _xlpm.debut, DATE(2026,8,1),
    _xlpm.m, DATEDIF(_xlpm.debut, _xlpm.d, "m"),
    _xlpm.col, 1 + _xlpm.m*3,
    _xlpm.dates, INDEX('Calendrier 2026-2027'!$C$13:$BC$43,,_xlpm.col),
    _xlpm.titres, INDEX('Calendrier 2026-2027'!$D$13:$BD$43,,_xlpm.col),
    _xlpm.r, _xlfn.XLOOKUP(_xlpm.d, _xlpm.dates, _xlpm.titres),
    IF(_xlpm.r=0,"",_xlpm.r)
)</f>
        <v>#NAME?</v>
      </c>
      <c r="E583" t="e" vm="2">
        <f t="shared" ca="1" si="38"/>
        <v>#NAME?</v>
      </c>
      <c r="F583" t="str">
        <f>_xlfn.XLOOKUP('Fiche formation'!$C$8,SitesFormations[Site de formation principal],SitesFormations[Mail pour assiduité],"")</f>
        <v>cfa-ensuplr-um-fds@umontpellier.fr</v>
      </c>
      <c r="G583" t="s">
        <v>2019</v>
      </c>
      <c r="H583" t="e" vm="2">
        <f ca="1">_xlfn.TEXTJOIN(" ",TRUE,
'Fiche formation'!$C$18,
_xlfn.SWITCH('Fiche formation'!$C$18,"DNO","2A","DE AUDIO","3A",
_xlfn.SWITCH('Fiche formation'!$C$15,"DEUST","2A","DSCG","2A","MASTER","2A","BUT","3A","DCG","3A","LG","3A","LP","3A","INGE","3A",""))
)</f>
        <v>#NAME?</v>
      </c>
    </row>
    <row r="584" spans="1:8" x14ac:dyDescent="0.2">
      <c r="A584" s="1">
        <f t="shared" si="39"/>
        <v>46526</v>
      </c>
      <c r="B584" t="e" vm="2">
        <f t="shared" ca="1" si="36"/>
        <v>#NAME?</v>
      </c>
      <c r="C584" t="e" vm="2">
        <f t="shared" ca="1" si="37"/>
        <v>#NAME?</v>
      </c>
      <c r="D584" s="12" t="e" cm="1" vm="1">
        <f t="array" aca="1" ref="D584" ca="1">_xlfn.LET(
    _xlpm.d, A584,
    _xlpm.debut, DATE(2026,8,1),
    _xlpm.m, DATEDIF(_xlpm.debut, _xlpm.d, "m"),
    _xlpm.col, 1 + _xlpm.m*3,
    _xlpm.dates, INDEX('Calendrier 2026-2027'!$C$13:$BC$43,,_xlpm.col),
    _xlpm.titres, INDEX('Calendrier 2026-2027'!$D$13:$BD$43,,_xlpm.col),
    _xlpm.r, _xlfn.XLOOKUP(_xlpm.d, _xlpm.dates, _xlpm.titres),
    IF(_xlpm.r=0,"",_xlpm.r)
)</f>
        <v>#NAME?</v>
      </c>
      <c r="E584" t="e" vm="2">
        <f t="shared" ca="1" si="38"/>
        <v>#NAME?</v>
      </c>
      <c r="F584" t="str">
        <f>_xlfn.XLOOKUP('Fiche formation'!$C$8,SitesFormations[Site de formation principal],SitesFormations[Mail pour assiduité],"")</f>
        <v>cfa-ensuplr-um-fds@umontpellier.fr</v>
      </c>
      <c r="G584" t="s">
        <v>2019</v>
      </c>
      <c r="H584" t="e" vm="2">
        <f ca="1">_xlfn.TEXTJOIN(" ",TRUE,
'Fiche formation'!$C$18,
_xlfn.SWITCH('Fiche formation'!$C$18,"DNO","2A","DE AUDIO","3A",
_xlfn.SWITCH('Fiche formation'!$C$15,"DEUST","2A","DSCG","2A","MASTER","2A","BUT","3A","DCG","3A","LG","3A","LP","3A","INGE","3A",""))
)</f>
        <v>#NAME?</v>
      </c>
    </row>
    <row r="585" spans="1:8" x14ac:dyDescent="0.2">
      <c r="A585" s="1">
        <f t="shared" si="39"/>
        <v>46526</v>
      </c>
      <c r="B585" t="e" vm="2">
        <f t="shared" ca="1" si="36"/>
        <v>#NAME?</v>
      </c>
      <c r="C585" t="e" vm="2">
        <f t="shared" ca="1" si="37"/>
        <v>#NAME?</v>
      </c>
      <c r="D585" s="12" t="e" cm="1" vm="1">
        <f t="array" aca="1" ref="D585" ca="1">_xlfn.LET(
    _xlpm.d, A585,
    _xlpm.debut, DATE(2026,8,1),
    _xlpm.m, DATEDIF(_xlpm.debut, _xlpm.d, "m"),
    _xlpm.col, 1 + _xlpm.m*3,
    _xlpm.dates, INDEX('Calendrier 2026-2027'!$C$13:$BC$43,,_xlpm.col),
    _xlpm.titres, INDEX('Calendrier 2026-2027'!$D$13:$BD$43,,_xlpm.col),
    _xlpm.r, _xlfn.XLOOKUP(_xlpm.d, _xlpm.dates, _xlpm.titres),
    IF(_xlpm.r=0,"",_xlpm.r)
)</f>
        <v>#NAME?</v>
      </c>
      <c r="E585" t="e" vm="2">
        <f t="shared" ca="1" si="38"/>
        <v>#NAME?</v>
      </c>
      <c r="F585" t="str">
        <f>_xlfn.XLOOKUP('Fiche formation'!$C$8,SitesFormations[Site de formation principal],SitesFormations[Mail pour assiduité],"")</f>
        <v>cfa-ensuplr-um-fds@umontpellier.fr</v>
      </c>
      <c r="G585" t="s">
        <v>2019</v>
      </c>
      <c r="H585" t="e" vm="2">
        <f ca="1">_xlfn.TEXTJOIN(" ",TRUE,
'Fiche formation'!$C$18,
_xlfn.SWITCH('Fiche formation'!$C$18,"DNO","2A","DE AUDIO","3A",
_xlfn.SWITCH('Fiche formation'!$C$15,"DEUST","2A","DSCG","2A","MASTER","2A","BUT","3A","DCG","3A","LG","3A","LP","3A","INGE","3A",""))
)</f>
        <v>#NAME?</v>
      </c>
    </row>
    <row r="586" spans="1:8" x14ac:dyDescent="0.2">
      <c r="A586" s="1">
        <f t="shared" si="39"/>
        <v>46527</v>
      </c>
      <c r="B586" t="e" vm="2">
        <f t="shared" ca="1" si="36"/>
        <v>#NAME?</v>
      </c>
      <c r="C586" t="e" vm="2">
        <f t="shared" ca="1" si="37"/>
        <v>#NAME?</v>
      </c>
      <c r="D586" s="12" t="e" cm="1" vm="1">
        <f t="array" aca="1" ref="D586" ca="1">_xlfn.LET(
    _xlpm.d, A586,
    _xlpm.debut, DATE(2026,8,1),
    _xlpm.m, DATEDIF(_xlpm.debut, _xlpm.d, "m"),
    _xlpm.col, 1 + _xlpm.m*3,
    _xlpm.dates, INDEX('Calendrier 2026-2027'!$C$13:$BC$43,,_xlpm.col),
    _xlpm.titres, INDEX('Calendrier 2026-2027'!$D$13:$BD$43,,_xlpm.col),
    _xlpm.r, _xlfn.XLOOKUP(_xlpm.d, _xlpm.dates, _xlpm.titres),
    IF(_xlpm.r=0,"",_xlpm.r)
)</f>
        <v>#NAME?</v>
      </c>
      <c r="E586" t="e" vm="2">
        <f t="shared" ca="1" si="38"/>
        <v>#NAME?</v>
      </c>
      <c r="F586" t="str">
        <f>_xlfn.XLOOKUP('Fiche formation'!$C$8,SitesFormations[Site de formation principal],SitesFormations[Mail pour assiduité],"")</f>
        <v>cfa-ensuplr-um-fds@umontpellier.fr</v>
      </c>
      <c r="G586" t="s">
        <v>2019</v>
      </c>
      <c r="H586" t="e" vm="2">
        <f ca="1">_xlfn.TEXTJOIN(" ",TRUE,
'Fiche formation'!$C$18,
_xlfn.SWITCH('Fiche formation'!$C$18,"DNO","2A","DE AUDIO","3A",
_xlfn.SWITCH('Fiche formation'!$C$15,"DEUST","2A","DSCG","2A","MASTER","2A","BUT","3A","DCG","3A","LG","3A","LP","3A","INGE","3A",""))
)</f>
        <v>#NAME?</v>
      </c>
    </row>
    <row r="587" spans="1:8" x14ac:dyDescent="0.2">
      <c r="A587" s="1">
        <f t="shared" si="39"/>
        <v>46527</v>
      </c>
      <c r="B587" t="e" vm="2">
        <f t="shared" ca="1" si="36"/>
        <v>#NAME?</v>
      </c>
      <c r="C587" t="e" vm="2">
        <f t="shared" ca="1" si="37"/>
        <v>#NAME?</v>
      </c>
      <c r="D587" s="12" t="e" cm="1" vm="1">
        <f t="array" aca="1" ref="D587" ca="1">_xlfn.LET(
    _xlpm.d, A587,
    _xlpm.debut, DATE(2026,8,1),
    _xlpm.m, DATEDIF(_xlpm.debut, _xlpm.d, "m"),
    _xlpm.col, 1 + _xlpm.m*3,
    _xlpm.dates, INDEX('Calendrier 2026-2027'!$C$13:$BC$43,,_xlpm.col),
    _xlpm.titres, INDEX('Calendrier 2026-2027'!$D$13:$BD$43,,_xlpm.col),
    _xlpm.r, _xlfn.XLOOKUP(_xlpm.d, _xlpm.dates, _xlpm.titres),
    IF(_xlpm.r=0,"",_xlpm.r)
)</f>
        <v>#NAME?</v>
      </c>
      <c r="E587" t="e" vm="2">
        <f t="shared" ca="1" si="38"/>
        <v>#NAME?</v>
      </c>
      <c r="F587" t="str">
        <f>_xlfn.XLOOKUP('Fiche formation'!$C$8,SitesFormations[Site de formation principal],SitesFormations[Mail pour assiduité],"")</f>
        <v>cfa-ensuplr-um-fds@umontpellier.fr</v>
      </c>
      <c r="G587" t="s">
        <v>2019</v>
      </c>
      <c r="H587" t="e" vm="2">
        <f ca="1">_xlfn.TEXTJOIN(" ",TRUE,
'Fiche formation'!$C$18,
_xlfn.SWITCH('Fiche formation'!$C$18,"DNO","2A","DE AUDIO","3A",
_xlfn.SWITCH('Fiche formation'!$C$15,"DEUST","2A","DSCG","2A","MASTER","2A","BUT","3A","DCG","3A","LG","3A","LP","3A","INGE","3A",""))
)</f>
        <v>#NAME?</v>
      </c>
    </row>
    <row r="588" spans="1:8" x14ac:dyDescent="0.2">
      <c r="A588" s="1">
        <f t="shared" si="39"/>
        <v>46528</v>
      </c>
      <c r="B588" t="e" vm="2">
        <f t="shared" ca="1" si="36"/>
        <v>#NAME?</v>
      </c>
      <c r="C588" t="e" vm="2">
        <f t="shared" ca="1" si="37"/>
        <v>#NAME?</v>
      </c>
      <c r="D588" s="12" t="e" cm="1" vm="1">
        <f t="array" aca="1" ref="D588" ca="1">_xlfn.LET(
    _xlpm.d, A588,
    _xlpm.debut, DATE(2026,8,1),
    _xlpm.m, DATEDIF(_xlpm.debut, _xlpm.d, "m"),
    _xlpm.col, 1 + _xlpm.m*3,
    _xlpm.dates, INDEX('Calendrier 2026-2027'!$C$13:$BC$43,,_xlpm.col),
    _xlpm.titres, INDEX('Calendrier 2026-2027'!$D$13:$BD$43,,_xlpm.col),
    _xlpm.r, _xlfn.XLOOKUP(_xlpm.d, _xlpm.dates, _xlpm.titres),
    IF(_xlpm.r=0,"",_xlpm.r)
)</f>
        <v>#NAME?</v>
      </c>
      <c r="E588" t="e" vm="2">
        <f t="shared" ca="1" si="38"/>
        <v>#NAME?</v>
      </c>
      <c r="F588" t="str">
        <f>_xlfn.XLOOKUP('Fiche formation'!$C$8,SitesFormations[Site de formation principal],SitesFormations[Mail pour assiduité],"")</f>
        <v>cfa-ensuplr-um-fds@umontpellier.fr</v>
      </c>
      <c r="G588" t="s">
        <v>2019</v>
      </c>
      <c r="H588" t="e" vm="2">
        <f ca="1">_xlfn.TEXTJOIN(" ",TRUE,
'Fiche formation'!$C$18,
_xlfn.SWITCH('Fiche formation'!$C$18,"DNO","2A","DE AUDIO","3A",
_xlfn.SWITCH('Fiche formation'!$C$15,"DEUST","2A","DSCG","2A","MASTER","2A","BUT","3A","DCG","3A","LG","3A","LP","3A","INGE","3A",""))
)</f>
        <v>#NAME?</v>
      </c>
    </row>
    <row r="589" spans="1:8" x14ac:dyDescent="0.2">
      <c r="A589" s="1">
        <f t="shared" si="39"/>
        <v>46528</v>
      </c>
      <c r="B589" t="e" vm="2">
        <f t="shared" ca="1" si="36"/>
        <v>#NAME?</v>
      </c>
      <c r="C589" t="e" vm="2">
        <f t="shared" ca="1" si="37"/>
        <v>#NAME?</v>
      </c>
      <c r="D589" s="12" t="e" cm="1" vm="1">
        <f t="array" aca="1" ref="D589" ca="1">_xlfn.LET(
    _xlpm.d, A589,
    _xlpm.debut, DATE(2026,8,1),
    _xlpm.m, DATEDIF(_xlpm.debut, _xlpm.d, "m"),
    _xlpm.col, 1 + _xlpm.m*3,
    _xlpm.dates, INDEX('Calendrier 2026-2027'!$C$13:$BC$43,,_xlpm.col),
    _xlpm.titres, INDEX('Calendrier 2026-2027'!$D$13:$BD$43,,_xlpm.col),
    _xlpm.r, _xlfn.XLOOKUP(_xlpm.d, _xlpm.dates, _xlpm.titres),
    IF(_xlpm.r=0,"",_xlpm.r)
)</f>
        <v>#NAME?</v>
      </c>
      <c r="E589" t="e" vm="2">
        <f t="shared" ca="1" si="38"/>
        <v>#NAME?</v>
      </c>
      <c r="F589" t="str">
        <f>_xlfn.XLOOKUP('Fiche formation'!$C$8,SitesFormations[Site de formation principal],SitesFormations[Mail pour assiduité],"")</f>
        <v>cfa-ensuplr-um-fds@umontpellier.fr</v>
      </c>
      <c r="G589" t="s">
        <v>2019</v>
      </c>
      <c r="H589" t="e" vm="2">
        <f ca="1">_xlfn.TEXTJOIN(" ",TRUE,
'Fiche formation'!$C$18,
_xlfn.SWITCH('Fiche formation'!$C$18,"DNO","2A","DE AUDIO","3A",
_xlfn.SWITCH('Fiche formation'!$C$15,"DEUST","2A","DSCG","2A","MASTER","2A","BUT","3A","DCG","3A","LG","3A","LP","3A","INGE","3A",""))
)</f>
        <v>#NAME?</v>
      </c>
    </row>
    <row r="590" spans="1:8" x14ac:dyDescent="0.2">
      <c r="A590" s="1">
        <f t="shared" si="39"/>
        <v>46529</v>
      </c>
      <c r="B590" t="e" vm="2">
        <f t="shared" ca="1" si="36"/>
        <v>#NAME?</v>
      </c>
      <c r="C590" t="e" vm="2">
        <f t="shared" ca="1" si="37"/>
        <v>#NAME?</v>
      </c>
      <c r="D590" s="12" t="e" cm="1" vm="1">
        <f t="array" aca="1" ref="D590" ca="1">_xlfn.LET(
    _xlpm.d, A590,
    _xlpm.debut, DATE(2026,8,1),
    _xlpm.m, DATEDIF(_xlpm.debut, _xlpm.d, "m"),
    _xlpm.col, 1 + _xlpm.m*3,
    _xlpm.dates, INDEX('Calendrier 2026-2027'!$C$13:$BC$43,,_xlpm.col),
    _xlpm.titres, INDEX('Calendrier 2026-2027'!$D$13:$BD$43,,_xlpm.col),
    _xlpm.r, _xlfn.XLOOKUP(_xlpm.d, _xlpm.dates, _xlpm.titres),
    IF(_xlpm.r=0,"",_xlpm.r)
)</f>
        <v>#NAME?</v>
      </c>
      <c r="E590" t="e" vm="2">
        <f t="shared" ca="1" si="38"/>
        <v>#NAME?</v>
      </c>
      <c r="F590" t="str">
        <f>_xlfn.XLOOKUP('Fiche formation'!$C$8,SitesFormations[Site de formation principal],SitesFormations[Mail pour assiduité],"")</f>
        <v>cfa-ensuplr-um-fds@umontpellier.fr</v>
      </c>
      <c r="G590" t="s">
        <v>2019</v>
      </c>
      <c r="H590" t="e" vm="2">
        <f ca="1">_xlfn.TEXTJOIN(" ",TRUE,
'Fiche formation'!$C$18,
_xlfn.SWITCH('Fiche formation'!$C$18,"DNO","2A","DE AUDIO","3A",
_xlfn.SWITCH('Fiche formation'!$C$15,"DEUST","2A","DSCG","2A","MASTER","2A","BUT","3A","DCG","3A","LG","3A","LP","3A","INGE","3A",""))
)</f>
        <v>#NAME?</v>
      </c>
    </row>
    <row r="591" spans="1:8" x14ac:dyDescent="0.2">
      <c r="A591" s="1">
        <f t="shared" si="39"/>
        <v>46529</v>
      </c>
      <c r="B591" t="e" vm="2">
        <f t="shared" ca="1" si="36"/>
        <v>#NAME?</v>
      </c>
      <c r="C591" t="e" vm="2">
        <f t="shared" ca="1" si="37"/>
        <v>#NAME?</v>
      </c>
      <c r="D591" s="12" t="e" cm="1" vm="1">
        <f t="array" aca="1" ref="D591" ca="1">_xlfn.LET(
    _xlpm.d, A591,
    _xlpm.debut, DATE(2026,8,1),
    _xlpm.m, DATEDIF(_xlpm.debut, _xlpm.d, "m"),
    _xlpm.col, 1 + _xlpm.m*3,
    _xlpm.dates, INDEX('Calendrier 2026-2027'!$C$13:$BC$43,,_xlpm.col),
    _xlpm.titres, INDEX('Calendrier 2026-2027'!$D$13:$BD$43,,_xlpm.col),
    _xlpm.r, _xlfn.XLOOKUP(_xlpm.d, _xlpm.dates, _xlpm.titres),
    IF(_xlpm.r=0,"",_xlpm.r)
)</f>
        <v>#NAME?</v>
      </c>
      <c r="E591" t="e" vm="2">
        <f t="shared" ca="1" si="38"/>
        <v>#NAME?</v>
      </c>
      <c r="F591" t="str">
        <f>_xlfn.XLOOKUP('Fiche formation'!$C$8,SitesFormations[Site de formation principal],SitesFormations[Mail pour assiduité],"")</f>
        <v>cfa-ensuplr-um-fds@umontpellier.fr</v>
      </c>
      <c r="G591" t="s">
        <v>2019</v>
      </c>
      <c r="H591" t="e" vm="2">
        <f ca="1">_xlfn.TEXTJOIN(" ",TRUE,
'Fiche formation'!$C$18,
_xlfn.SWITCH('Fiche formation'!$C$18,"DNO","2A","DE AUDIO","3A",
_xlfn.SWITCH('Fiche formation'!$C$15,"DEUST","2A","DSCG","2A","MASTER","2A","BUT","3A","DCG","3A","LG","3A","LP","3A","INGE","3A",""))
)</f>
        <v>#NAME?</v>
      </c>
    </row>
    <row r="592" spans="1:8" x14ac:dyDescent="0.2">
      <c r="A592" s="1">
        <f t="shared" si="39"/>
        <v>46530</v>
      </c>
      <c r="B592" t="e" vm="2">
        <f t="shared" ca="1" si="36"/>
        <v>#NAME?</v>
      </c>
      <c r="C592" t="e" vm="2">
        <f t="shared" ca="1" si="37"/>
        <v>#NAME?</v>
      </c>
      <c r="D592" s="12" t="e" cm="1" vm="1">
        <f t="array" aca="1" ref="D592" ca="1">_xlfn.LET(
    _xlpm.d, A592,
    _xlpm.debut, DATE(2026,8,1),
    _xlpm.m, DATEDIF(_xlpm.debut, _xlpm.d, "m"),
    _xlpm.col, 1 + _xlpm.m*3,
    _xlpm.dates, INDEX('Calendrier 2026-2027'!$C$13:$BC$43,,_xlpm.col),
    _xlpm.titres, INDEX('Calendrier 2026-2027'!$D$13:$BD$43,,_xlpm.col),
    _xlpm.r, _xlfn.XLOOKUP(_xlpm.d, _xlpm.dates, _xlpm.titres),
    IF(_xlpm.r=0,"",_xlpm.r)
)</f>
        <v>#NAME?</v>
      </c>
      <c r="E592" t="e" vm="2">
        <f t="shared" ca="1" si="38"/>
        <v>#NAME?</v>
      </c>
      <c r="F592" t="str">
        <f>_xlfn.XLOOKUP('Fiche formation'!$C$8,SitesFormations[Site de formation principal],SitesFormations[Mail pour assiduité],"")</f>
        <v>cfa-ensuplr-um-fds@umontpellier.fr</v>
      </c>
      <c r="G592" t="s">
        <v>2019</v>
      </c>
      <c r="H592" t="e" vm="2">
        <f ca="1">_xlfn.TEXTJOIN(" ",TRUE,
'Fiche formation'!$C$18,
_xlfn.SWITCH('Fiche formation'!$C$18,"DNO","2A","DE AUDIO","3A",
_xlfn.SWITCH('Fiche formation'!$C$15,"DEUST","2A","DSCG","2A","MASTER","2A","BUT","3A","DCG","3A","LG","3A","LP","3A","INGE","3A",""))
)</f>
        <v>#NAME?</v>
      </c>
    </row>
    <row r="593" spans="1:8" x14ac:dyDescent="0.2">
      <c r="A593" s="1">
        <f t="shared" si="39"/>
        <v>46530</v>
      </c>
      <c r="B593" t="e" vm="2">
        <f t="shared" ca="1" si="36"/>
        <v>#NAME?</v>
      </c>
      <c r="C593" t="e" vm="2">
        <f t="shared" ca="1" si="37"/>
        <v>#NAME?</v>
      </c>
      <c r="D593" s="12" t="e" cm="1" vm="1">
        <f t="array" aca="1" ref="D593" ca="1">_xlfn.LET(
    _xlpm.d, A593,
    _xlpm.debut, DATE(2026,8,1),
    _xlpm.m, DATEDIF(_xlpm.debut, _xlpm.d, "m"),
    _xlpm.col, 1 + _xlpm.m*3,
    _xlpm.dates, INDEX('Calendrier 2026-2027'!$C$13:$BC$43,,_xlpm.col),
    _xlpm.titres, INDEX('Calendrier 2026-2027'!$D$13:$BD$43,,_xlpm.col),
    _xlpm.r, _xlfn.XLOOKUP(_xlpm.d, _xlpm.dates, _xlpm.titres),
    IF(_xlpm.r=0,"",_xlpm.r)
)</f>
        <v>#NAME?</v>
      </c>
      <c r="E593" t="e" vm="2">
        <f t="shared" ca="1" si="38"/>
        <v>#NAME?</v>
      </c>
      <c r="F593" t="str">
        <f>_xlfn.XLOOKUP('Fiche formation'!$C$8,SitesFormations[Site de formation principal],SitesFormations[Mail pour assiduité],"")</f>
        <v>cfa-ensuplr-um-fds@umontpellier.fr</v>
      </c>
      <c r="G593" t="s">
        <v>2019</v>
      </c>
      <c r="H593" t="e" vm="2">
        <f ca="1">_xlfn.TEXTJOIN(" ",TRUE,
'Fiche formation'!$C$18,
_xlfn.SWITCH('Fiche formation'!$C$18,"DNO","2A","DE AUDIO","3A",
_xlfn.SWITCH('Fiche formation'!$C$15,"DEUST","2A","DSCG","2A","MASTER","2A","BUT","3A","DCG","3A","LG","3A","LP","3A","INGE","3A",""))
)</f>
        <v>#NAME?</v>
      </c>
    </row>
    <row r="594" spans="1:8" x14ac:dyDescent="0.2">
      <c r="A594" s="1">
        <f t="shared" si="39"/>
        <v>46531</v>
      </c>
      <c r="B594" t="e" vm="2">
        <f t="shared" ca="1" si="36"/>
        <v>#NAME?</v>
      </c>
      <c r="C594" t="e" vm="2">
        <f t="shared" ca="1" si="37"/>
        <v>#NAME?</v>
      </c>
      <c r="D594" s="12" t="e" cm="1" vm="1">
        <f t="array" aca="1" ref="D594" ca="1">_xlfn.LET(
    _xlpm.d, A594,
    _xlpm.debut, DATE(2026,8,1),
    _xlpm.m, DATEDIF(_xlpm.debut, _xlpm.d, "m"),
    _xlpm.col, 1 + _xlpm.m*3,
    _xlpm.dates, INDEX('Calendrier 2026-2027'!$C$13:$BC$43,,_xlpm.col),
    _xlpm.titres, INDEX('Calendrier 2026-2027'!$D$13:$BD$43,,_xlpm.col),
    _xlpm.r, _xlfn.XLOOKUP(_xlpm.d, _xlpm.dates, _xlpm.titres),
    IF(_xlpm.r=0,"",_xlpm.r)
)</f>
        <v>#NAME?</v>
      </c>
      <c r="E594" t="e" vm="2">
        <f t="shared" ca="1" si="38"/>
        <v>#NAME?</v>
      </c>
      <c r="F594" t="str">
        <f>_xlfn.XLOOKUP('Fiche formation'!$C$8,SitesFormations[Site de formation principal],SitesFormations[Mail pour assiduité],"")</f>
        <v>cfa-ensuplr-um-fds@umontpellier.fr</v>
      </c>
      <c r="G594" t="s">
        <v>2019</v>
      </c>
      <c r="H594" t="e" vm="2">
        <f ca="1">_xlfn.TEXTJOIN(" ",TRUE,
'Fiche formation'!$C$18,
_xlfn.SWITCH('Fiche formation'!$C$18,"DNO","2A","DE AUDIO","3A",
_xlfn.SWITCH('Fiche formation'!$C$15,"DEUST","2A","DSCG","2A","MASTER","2A","BUT","3A","DCG","3A","LG","3A","LP","3A","INGE","3A",""))
)</f>
        <v>#NAME?</v>
      </c>
    </row>
    <row r="595" spans="1:8" x14ac:dyDescent="0.2">
      <c r="A595" s="1">
        <f t="shared" si="39"/>
        <v>46531</v>
      </c>
      <c r="B595" t="e" vm="2">
        <f t="shared" ca="1" si="36"/>
        <v>#NAME?</v>
      </c>
      <c r="C595" t="e" vm="2">
        <f t="shared" ca="1" si="37"/>
        <v>#NAME?</v>
      </c>
      <c r="D595" s="12" t="e" cm="1" vm="1">
        <f t="array" aca="1" ref="D595" ca="1">_xlfn.LET(
    _xlpm.d, A595,
    _xlpm.debut, DATE(2026,8,1),
    _xlpm.m, DATEDIF(_xlpm.debut, _xlpm.d, "m"),
    _xlpm.col, 1 + _xlpm.m*3,
    _xlpm.dates, INDEX('Calendrier 2026-2027'!$C$13:$BC$43,,_xlpm.col),
    _xlpm.titres, INDEX('Calendrier 2026-2027'!$D$13:$BD$43,,_xlpm.col),
    _xlpm.r, _xlfn.XLOOKUP(_xlpm.d, _xlpm.dates, _xlpm.titres),
    IF(_xlpm.r=0,"",_xlpm.r)
)</f>
        <v>#NAME?</v>
      </c>
      <c r="E595" t="e" vm="2">
        <f t="shared" ca="1" si="38"/>
        <v>#NAME?</v>
      </c>
      <c r="F595" t="str">
        <f>_xlfn.XLOOKUP('Fiche formation'!$C$8,SitesFormations[Site de formation principal],SitesFormations[Mail pour assiduité],"")</f>
        <v>cfa-ensuplr-um-fds@umontpellier.fr</v>
      </c>
      <c r="G595" t="s">
        <v>2019</v>
      </c>
      <c r="H595" t="e" vm="2">
        <f ca="1">_xlfn.TEXTJOIN(" ",TRUE,
'Fiche formation'!$C$18,
_xlfn.SWITCH('Fiche formation'!$C$18,"DNO","2A","DE AUDIO","3A",
_xlfn.SWITCH('Fiche formation'!$C$15,"DEUST","2A","DSCG","2A","MASTER","2A","BUT","3A","DCG","3A","LG","3A","LP","3A","INGE","3A",""))
)</f>
        <v>#NAME?</v>
      </c>
    </row>
    <row r="596" spans="1:8" x14ac:dyDescent="0.2">
      <c r="A596" s="1">
        <f t="shared" si="39"/>
        <v>46532</v>
      </c>
      <c r="B596" t="e" vm="2">
        <f t="shared" ca="1" si="36"/>
        <v>#NAME?</v>
      </c>
      <c r="C596" t="e" vm="2">
        <f t="shared" ca="1" si="37"/>
        <v>#NAME?</v>
      </c>
      <c r="D596" s="12" t="e" cm="1" vm="1">
        <f t="array" aca="1" ref="D596" ca="1">_xlfn.LET(
    _xlpm.d, A596,
    _xlpm.debut, DATE(2026,8,1),
    _xlpm.m, DATEDIF(_xlpm.debut, _xlpm.d, "m"),
    _xlpm.col, 1 + _xlpm.m*3,
    _xlpm.dates, INDEX('Calendrier 2026-2027'!$C$13:$BC$43,,_xlpm.col),
    _xlpm.titres, INDEX('Calendrier 2026-2027'!$D$13:$BD$43,,_xlpm.col),
    _xlpm.r, _xlfn.XLOOKUP(_xlpm.d, _xlpm.dates, _xlpm.titres),
    IF(_xlpm.r=0,"",_xlpm.r)
)</f>
        <v>#NAME?</v>
      </c>
      <c r="E596" t="e" vm="2">
        <f t="shared" ca="1" si="38"/>
        <v>#NAME?</v>
      </c>
      <c r="F596" t="str">
        <f>_xlfn.XLOOKUP('Fiche formation'!$C$8,SitesFormations[Site de formation principal],SitesFormations[Mail pour assiduité],"")</f>
        <v>cfa-ensuplr-um-fds@umontpellier.fr</v>
      </c>
      <c r="G596" t="s">
        <v>2019</v>
      </c>
      <c r="H596" t="e" vm="2">
        <f ca="1">_xlfn.TEXTJOIN(" ",TRUE,
'Fiche formation'!$C$18,
_xlfn.SWITCH('Fiche formation'!$C$18,"DNO","2A","DE AUDIO","3A",
_xlfn.SWITCH('Fiche formation'!$C$15,"DEUST","2A","DSCG","2A","MASTER","2A","BUT","3A","DCG","3A","LG","3A","LP","3A","INGE","3A",""))
)</f>
        <v>#NAME?</v>
      </c>
    </row>
    <row r="597" spans="1:8" x14ac:dyDescent="0.2">
      <c r="A597" s="1">
        <f t="shared" si="39"/>
        <v>46532</v>
      </c>
      <c r="B597" t="e" vm="2">
        <f t="shared" ca="1" si="36"/>
        <v>#NAME?</v>
      </c>
      <c r="C597" t="e" vm="2">
        <f t="shared" ca="1" si="37"/>
        <v>#NAME?</v>
      </c>
      <c r="D597" s="12" t="e" cm="1" vm="1">
        <f t="array" aca="1" ref="D597" ca="1">_xlfn.LET(
    _xlpm.d, A597,
    _xlpm.debut, DATE(2026,8,1),
    _xlpm.m, DATEDIF(_xlpm.debut, _xlpm.d, "m"),
    _xlpm.col, 1 + _xlpm.m*3,
    _xlpm.dates, INDEX('Calendrier 2026-2027'!$C$13:$BC$43,,_xlpm.col),
    _xlpm.titres, INDEX('Calendrier 2026-2027'!$D$13:$BD$43,,_xlpm.col),
    _xlpm.r, _xlfn.XLOOKUP(_xlpm.d, _xlpm.dates, _xlpm.titres),
    IF(_xlpm.r=0,"",_xlpm.r)
)</f>
        <v>#NAME?</v>
      </c>
      <c r="E597" t="e" vm="2">
        <f t="shared" ca="1" si="38"/>
        <v>#NAME?</v>
      </c>
      <c r="F597" t="str">
        <f>_xlfn.XLOOKUP('Fiche formation'!$C$8,SitesFormations[Site de formation principal],SitesFormations[Mail pour assiduité],"")</f>
        <v>cfa-ensuplr-um-fds@umontpellier.fr</v>
      </c>
      <c r="G597" t="s">
        <v>2019</v>
      </c>
      <c r="H597" t="e" vm="2">
        <f ca="1">_xlfn.TEXTJOIN(" ",TRUE,
'Fiche formation'!$C$18,
_xlfn.SWITCH('Fiche formation'!$C$18,"DNO","2A","DE AUDIO","3A",
_xlfn.SWITCH('Fiche formation'!$C$15,"DEUST","2A","DSCG","2A","MASTER","2A","BUT","3A","DCG","3A","LG","3A","LP","3A","INGE","3A",""))
)</f>
        <v>#NAME?</v>
      </c>
    </row>
    <row r="598" spans="1:8" x14ac:dyDescent="0.2">
      <c r="A598" s="1">
        <f t="shared" si="39"/>
        <v>46533</v>
      </c>
      <c r="B598" t="e" vm="2">
        <f t="shared" ca="1" si="36"/>
        <v>#NAME?</v>
      </c>
      <c r="C598" t="e" vm="2">
        <f t="shared" ca="1" si="37"/>
        <v>#NAME?</v>
      </c>
      <c r="D598" s="12" t="e" cm="1" vm="1">
        <f t="array" aca="1" ref="D598" ca="1">_xlfn.LET(
    _xlpm.d, A598,
    _xlpm.debut, DATE(2026,8,1),
    _xlpm.m, DATEDIF(_xlpm.debut, _xlpm.d, "m"),
    _xlpm.col, 1 + _xlpm.m*3,
    _xlpm.dates, INDEX('Calendrier 2026-2027'!$C$13:$BC$43,,_xlpm.col),
    _xlpm.titres, INDEX('Calendrier 2026-2027'!$D$13:$BD$43,,_xlpm.col),
    _xlpm.r, _xlfn.XLOOKUP(_xlpm.d, _xlpm.dates, _xlpm.titres),
    IF(_xlpm.r=0,"",_xlpm.r)
)</f>
        <v>#NAME?</v>
      </c>
      <c r="E598" t="e" vm="2">
        <f t="shared" ca="1" si="38"/>
        <v>#NAME?</v>
      </c>
      <c r="F598" t="str">
        <f>_xlfn.XLOOKUP('Fiche formation'!$C$8,SitesFormations[Site de formation principal],SitesFormations[Mail pour assiduité],"")</f>
        <v>cfa-ensuplr-um-fds@umontpellier.fr</v>
      </c>
      <c r="G598" t="s">
        <v>2019</v>
      </c>
      <c r="H598" t="e" vm="2">
        <f ca="1">_xlfn.TEXTJOIN(" ",TRUE,
'Fiche formation'!$C$18,
_xlfn.SWITCH('Fiche formation'!$C$18,"DNO","2A","DE AUDIO","3A",
_xlfn.SWITCH('Fiche formation'!$C$15,"DEUST","2A","DSCG","2A","MASTER","2A","BUT","3A","DCG","3A","LG","3A","LP","3A","INGE","3A",""))
)</f>
        <v>#NAME?</v>
      </c>
    </row>
    <row r="599" spans="1:8" x14ac:dyDescent="0.2">
      <c r="A599" s="1">
        <f t="shared" si="39"/>
        <v>46533</v>
      </c>
      <c r="B599" t="e" vm="2">
        <f t="shared" ca="1" si="36"/>
        <v>#NAME?</v>
      </c>
      <c r="C599" t="e" vm="2">
        <f t="shared" ca="1" si="37"/>
        <v>#NAME?</v>
      </c>
      <c r="D599" s="12" t="e" cm="1" vm="1">
        <f t="array" aca="1" ref="D599" ca="1">_xlfn.LET(
    _xlpm.d, A599,
    _xlpm.debut, DATE(2026,8,1),
    _xlpm.m, DATEDIF(_xlpm.debut, _xlpm.d, "m"),
    _xlpm.col, 1 + _xlpm.m*3,
    _xlpm.dates, INDEX('Calendrier 2026-2027'!$C$13:$BC$43,,_xlpm.col),
    _xlpm.titres, INDEX('Calendrier 2026-2027'!$D$13:$BD$43,,_xlpm.col),
    _xlpm.r, _xlfn.XLOOKUP(_xlpm.d, _xlpm.dates, _xlpm.titres),
    IF(_xlpm.r=0,"",_xlpm.r)
)</f>
        <v>#NAME?</v>
      </c>
      <c r="E599" t="e" vm="2">
        <f t="shared" ca="1" si="38"/>
        <v>#NAME?</v>
      </c>
      <c r="F599" t="str">
        <f>_xlfn.XLOOKUP('Fiche formation'!$C$8,SitesFormations[Site de formation principal],SitesFormations[Mail pour assiduité],"")</f>
        <v>cfa-ensuplr-um-fds@umontpellier.fr</v>
      </c>
      <c r="G599" t="s">
        <v>2019</v>
      </c>
      <c r="H599" t="e" vm="2">
        <f ca="1">_xlfn.TEXTJOIN(" ",TRUE,
'Fiche formation'!$C$18,
_xlfn.SWITCH('Fiche formation'!$C$18,"DNO","2A","DE AUDIO","3A",
_xlfn.SWITCH('Fiche formation'!$C$15,"DEUST","2A","DSCG","2A","MASTER","2A","BUT","3A","DCG","3A","LG","3A","LP","3A","INGE","3A",""))
)</f>
        <v>#NAME?</v>
      </c>
    </row>
    <row r="600" spans="1:8" x14ac:dyDescent="0.2">
      <c r="A600" s="1">
        <f t="shared" si="39"/>
        <v>46534</v>
      </c>
      <c r="B600" t="e" vm="2">
        <f t="shared" ca="1" si="36"/>
        <v>#NAME?</v>
      </c>
      <c r="C600" t="e" vm="2">
        <f t="shared" ca="1" si="37"/>
        <v>#NAME?</v>
      </c>
      <c r="D600" s="12" t="e" cm="1" vm="1">
        <f t="array" aca="1" ref="D600" ca="1">_xlfn.LET(
    _xlpm.d, A600,
    _xlpm.debut, DATE(2026,8,1),
    _xlpm.m, DATEDIF(_xlpm.debut, _xlpm.d, "m"),
    _xlpm.col, 1 + _xlpm.m*3,
    _xlpm.dates, INDEX('Calendrier 2026-2027'!$C$13:$BC$43,,_xlpm.col),
    _xlpm.titres, INDEX('Calendrier 2026-2027'!$D$13:$BD$43,,_xlpm.col),
    _xlpm.r, _xlfn.XLOOKUP(_xlpm.d, _xlpm.dates, _xlpm.titres),
    IF(_xlpm.r=0,"",_xlpm.r)
)</f>
        <v>#NAME?</v>
      </c>
      <c r="E600" t="e" vm="2">
        <f t="shared" ca="1" si="38"/>
        <v>#NAME?</v>
      </c>
      <c r="F600" t="str">
        <f>_xlfn.XLOOKUP('Fiche formation'!$C$8,SitesFormations[Site de formation principal],SitesFormations[Mail pour assiduité],"")</f>
        <v>cfa-ensuplr-um-fds@umontpellier.fr</v>
      </c>
      <c r="G600" t="s">
        <v>2019</v>
      </c>
      <c r="H600" t="e" vm="2">
        <f ca="1">_xlfn.TEXTJOIN(" ",TRUE,
'Fiche formation'!$C$18,
_xlfn.SWITCH('Fiche formation'!$C$18,"DNO","2A","DE AUDIO","3A",
_xlfn.SWITCH('Fiche formation'!$C$15,"DEUST","2A","DSCG","2A","MASTER","2A","BUT","3A","DCG","3A","LG","3A","LP","3A","INGE","3A",""))
)</f>
        <v>#NAME?</v>
      </c>
    </row>
    <row r="601" spans="1:8" x14ac:dyDescent="0.2">
      <c r="A601" s="1">
        <f t="shared" si="39"/>
        <v>46534</v>
      </c>
      <c r="B601" t="e" vm="2">
        <f t="shared" ca="1" si="36"/>
        <v>#NAME?</v>
      </c>
      <c r="C601" t="e" vm="2">
        <f t="shared" ca="1" si="37"/>
        <v>#NAME?</v>
      </c>
      <c r="D601" s="12" t="e" cm="1" vm="1">
        <f t="array" aca="1" ref="D601" ca="1">_xlfn.LET(
    _xlpm.d, A601,
    _xlpm.debut, DATE(2026,8,1),
    _xlpm.m, DATEDIF(_xlpm.debut, _xlpm.d, "m"),
    _xlpm.col, 1 + _xlpm.m*3,
    _xlpm.dates, INDEX('Calendrier 2026-2027'!$C$13:$BC$43,,_xlpm.col),
    _xlpm.titres, INDEX('Calendrier 2026-2027'!$D$13:$BD$43,,_xlpm.col),
    _xlpm.r, _xlfn.XLOOKUP(_xlpm.d, _xlpm.dates, _xlpm.titres),
    IF(_xlpm.r=0,"",_xlpm.r)
)</f>
        <v>#NAME?</v>
      </c>
      <c r="E601" t="e" vm="2">
        <f t="shared" ca="1" si="38"/>
        <v>#NAME?</v>
      </c>
      <c r="F601" t="str">
        <f>_xlfn.XLOOKUP('Fiche formation'!$C$8,SitesFormations[Site de formation principal],SitesFormations[Mail pour assiduité],"")</f>
        <v>cfa-ensuplr-um-fds@umontpellier.fr</v>
      </c>
      <c r="G601" t="s">
        <v>2019</v>
      </c>
      <c r="H601" t="e" vm="2">
        <f ca="1">_xlfn.TEXTJOIN(" ",TRUE,
'Fiche formation'!$C$18,
_xlfn.SWITCH('Fiche formation'!$C$18,"DNO","2A","DE AUDIO","3A",
_xlfn.SWITCH('Fiche formation'!$C$15,"DEUST","2A","DSCG","2A","MASTER","2A","BUT","3A","DCG","3A","LG","3A","LP","3A","INGE","3A",""))
)</f>
        <v>#NAME?</v>
      </c>
    </row>
    <row r="602" spans="1:8" x14ac:dyDescent="0.2">
      <c r="A602" s="1">
        <f t="shared" si="39"/>
        <v>46535</v>
      </c>
      <c r="B602" t="e" vm="2">
        <f t="shared" ca="1" si="36"/>
        <v>#NAME?</v>
      </c>
      <c r="C602" t="e" vm="2">
        <f t="shared" ca="1" si="37"/>
        <v>#NAME?</v>
      </c>
      <c r="D602" s="12" t="e" cm="1" vm="1">
        <f t="array" aca="1" ref="D602" ca="1">_xlfn.LET(
    _xlpm.d, A602,
    _xlpm.debut, DATE(2026,8,1),
    _xlpm.m, DATEDIF(_xlpm.debut, _xlpm.d, "m"),
    _xlpm.col, 1 + _xlpm.m*3,
    _xlpm.dates, INDEX('Calendrier 2026-2027'!$C$13:$BC$43,,_xlpm.col),
    _xlpm.titres, INDEX('Calendrier 2026-2027'!$D$13:$BD$43,,_xlpm.col),
    _xlpm.r, _xlfn.XLOOKUP(_xlpm.d, _xlpm.dates, _xlpm.titres),
    IF(_xlpm.r=0,"",_xlpm.r)
)</f>
        <v>#NAME?</v>
      </c>
      <c r="E602" t="e" vm="2">
        <f t="shared" ca="1" si="38"/>
        <v>#NAME?</v>
      </c>
      <c r="F602" t="str">
        <f>_xlfn.XLOOKUP('Fiche formation'!$C$8,SitesFormations[Site de formation principal],SitesFormations[Mail pour assiduité],"")</f>
        <v>cfa-ensuplr-um-fds@umontpellier.fr</v>
      </c>
      <c r="G602" t="s">
        <v>2019</v>
      </c>
      <c r="H602" t="e" vm="2">
        <f ca="1">_xlfn.TEXTJOIN(" ",TRUE,
'Fiche formation'!$C$18,
_xlfn.SWITCH('Fiche formation'!$C$18,"DNO","2A","DE AUDIO","3A",
_xlfn.SWITCH('Fiche formation'!$C$15,"DEUST","2A","DSCG","2A","MASTER","2A","BUT","3A","DCG","3A","LG","3A","LP","3A","INGE","3A",""))
)</f>
        <v>#NAME?</v>
      </c>
    </row>
    <row r="603" spans="1:8" x14ac:dyDescent="0.2">
      <c r="A603" s="1">
        <f t="shared" si="39"/>
        <v>46535</v>
      </c>
      <c r="B603" t="e" vm="2">
        <f t="shared" ca="1" si="36"/>
        <v>#NAME?</v>
      </c>
      <c r="C603" t="e" vm="2">
        <f t="shared" ca="1" si="37"/>
        <v>#NAME?</v>
      </c>
      <c r="D603" s="12" t="e" cm="1" vm="1">
        <f t="array" aca="1" ref="D603" ca="1">_xlfn.LET(
    _xlpm.d, A603,
    _xlpm.debut, DATE(2026,8,1),
    _xlpm.m, DATEDIF(_xlpm.debut, _xlpm.d, "m"),
    _xlpm.col, 1 + _xlpm.m*3,
    _xlpm.dates, INDEX('Calendrier 2026-2027'!$C$13:$BC$43,,_xlpm.col),
    _xlpm.titres, INDEX('Calendrier 2026-2027'!$D$13:$BD$43,,_xlpm.col),
    _xlpm.r, _xlfn.XLOOKUP(_xlpm.d, _xlpm.dates, _xlpm.titres),
    IF(_xlpm.r=0,"",_xlpm.r)
)</f>
        <v>#NAME?</v>
      </c>
      <c r="E603" t="e" vm="2">
        <f t="shared" ca="1" si="38"/>
        <v>#NAME?</v>
      </c>
      <c r="F603" t="str">
        <f>_xlfn.XLOOKUP('Fiche formation'!$C$8,SitesFormations[Site de formation principal],SitesFormations[Mail pour assiduité],"")</f>
        <v>cfa-ensuplr-um-fds@umontpellier.fr</v>
      </c>
      <c r="G603" t="s">
        <v>2019</v>
      </c>
      <c r="H603" t="e" vm="2">
        <f ca="1">_xlfn.TEXTJOIN(" ",TRUE,
'Fiche formation'!$C$18,
_xlfn.SWITCH('Fiche formation'!$C$18,"DNO","2A","DE AUDIO","3A",
_xlfn.SWITCH('Fiche formation'!$C$15,"DEUST","2A","DSCG","2A","MASTER","2A","BUT","3A","DCG","3A","LG","3A","LP","3A","INGE","3A",""))
)</f>
        <v>#NAME?</v>
      </c>
    </row>
    <row r="604" spans="1:8" x14ac:dyDescent="0.2">
      <c r="A604" s="1">
        <f t="shared" si="39"/>
        <v>46536</v>
      </c>
      <c r="B604" t="e" vm="2">
        <f t="shared" ca="1" si="36"/>
        <v>#NAME?</v>
      </c>
      <c r="C604" t="e" vm="2">
        <f t="shared" ca="1" si="37"/>
        <v>#NAME?</v>
      </c>
      <c r="D604" s="12" t="e" cm="1" vm="1">
        <f t="array" aca="1" ref="D604" ca="1">_xlfn.LET(
    _xlpm.d, A604,
    _xlpm.debut, DATE(2026,8,1),
    _xlpm.m, DATEDIF(_xlpm.debut, _xlpm.d, "m"),
    _xlpm.col, 1 + _xlpm.m*3,
    _xlpm.dates, INDEX('Calendrier 2026-2027'!$C$13:$BC$43,,_xlpm.col),
    _xlpm.titres, INDEX('Calendrier 2026-2027'!$D$13:$BD$43,,_xlpm.col),
    _xlpm.r, _xlfn.XLOOKUP(_xlpm.d, _xlpm.dates, _xlpm.titres),
    IF(_xlpm.r=0,"",_xlpm.r)
)</f>
        <v>#NAME?</v>
      </c>
      <c r="E604" t="e" vm="2">
        <f t="shared" ca="1" si="38"/>
        <v>#NAME?</v>
      </c>
      <c r="F604" t="str">
        <f>_xlfn.XLOOKUP('Fiche formation'!$C$8,SitesFormations[Site de formation principal],SitesFormations[Mail pour assiduité],"")</f>
        <v>cfa-ensuplr-um-fds@umontpellier.fr</v>
      </c>
      <c r="G604" t="s">
        <v>2019</v>
      </c>
      <c r="H604" t="e" vm="2">
        <f ca="1">_xlfn.TEXTJOIN(" ",TRUE,
'Fiche formation'!$C$18,
_xlfn.SWITCH('Fiche formation'!$C$18,"DNO","2A","DE AUDIO","3A",
_xlfn.SWITCH('Fiche formation'!$C$15,"DEUST","2A","DSCG","2A","MASTER","2A","BUT","3A","DCG","3A","LG","3A","LP","3A","INGE","3A",""))
)</f>
        <v>#NAME?</v>
      </c>
    </row>
    <row r="605" spans="1:8" x14ac:dyDescent="0.2">
      <c r="A605" s="1">
        <f t="shared" si="39"/>
        <v>46536</v>
      </c>
      <c r="B605" t="e" vm="2">
        <f t="shared" ca="1" si="36"/>
        <v>#NAME?</v>
      </c>
      <c r="C605" t="e" vm="2">
        <f t="shared" ca="1" si="37"/>
        <v>#NAME?</v>
      </c>
      <c r="D605" s="12" t="e" cm="1" vm="1">
        <f t="array" aca="1" ref="D605" ca="1">_xlfn.LET(
    _xlpm.d, A605,
    _xlpm.debut, DATE(2026,8,1),
    _xlpm.m, DATEDIF(_xlpm.debut, _xlpm.d, "m"),
    _xlpm.col, 1 + _xlpm.m*3,
    _xlpm.dates, INDEX('Calendrier 2026-2027'!$C$13:$BC$43,,_xlpm.col),
    _xlpm.titres, INDEX('Calendrier 2026-2027'!$D$13:$BD$43,,_xlpm.col),
    _xlpm.r, _xlfn.XLOOKUP(_xlpm.d, _xlpm.dates, _xlpm.titres),
    IF(_xlpm.r=0,"",_xlpm.r)
)</f>
        <v>#NAME?</v>
      </c>
      <c r="E605" t="e" vm="2">
        <f t="shared" ca="1" si="38"/>
        <v>#NAME?</v>
      </c>
      <c r="F605" t="str">
        <f>_xlfn.XLOOKUP('Fiche formation'!$C$8,SitesFormations[Site de formation principal],SitesFormations[Mail pour assiduité],"")</f>
        <v>cfa-ensuplr-um-fds@umontpellier.fr</v>
      </c>
      <c r="G605" t="s">
        <v>2019</v>
      </c>
      <c r="H605" t="e" vm="2">
        <f ca="1">_xlfn.TEXTJOIN(" ",TRUE,
'Fiche formation'!$C$18,
_xlfn.SWITCH('Fiche formation'!$C$18,"DNO","2A","DE AUDIO","3A",
_xlfn.SWITCH('Fiche formation'!$C$15,"DEUST","2A","DSCG","2A","MASTER","2A","BUT","3A","DCG","3A","LG","3A","LP","3A","INGE","3A",""))
)</f>
        <v>#NAME?</v>
      </c>
    </row>
    <row r="606" spans="1:8" x14ac:dyDescent="0.2">
      <c r="A606" s="1">
        <f t="shared" si="39"/>
        <v>46537</v>
      </c>
      <c r="B606" t="e" vm="2">
        <f t="shared" ca="1" si="36"/>
        <v>#NAME?</v>
      </c>
      <c r="C606" t="e" vm="2">
        <f t="shared" ca="1" si="37"/>
        <v>#NAME?</v>
      </c>
      <c r="D606" s="12" t="e" cm="1" vm="1">
        <f t="array" aca="1" ref="D606" ca="1">_xlfn.LET(
    _xlpm.d, A606,
    _xlpm.debut, DATE(2026,8,1),
    _xlpm.m, DATEDIF(_xlpm.debut, _xlpm.d, "m"),
    _xlpm.col, 1 + _xlpm.m*3,
    _xlpm.dates, INDEX('Calendrier 2026-2027'!$C$13:$BC$43,,_xlpm.col),
    _xlpm.titres, INDEX('Calendrier 2026-2027'!$D$13:$BD$43,,_xlpm.col),
    _xlpm.r, _xlfn.XLOOKUP(_xlpm.d, _xlpm.dates, _xlpm.titres),
    IF(_xlpm.r=0,"",_xlpm.r)
)</f>
        <v>#NAME?</v>
      </c>
      <c r="E606" t="e" vm="2">
        <f t="shared" ca="1" si="38"/>
        <v>#NAME?</v>
      </c>
      <c r="F606" t="str">
        <f>_xlfn.XLOOKUP('Fiche formation'!$C$8,SitesFormations[Site de formation principal],SitesFormations[Mail pour assiduité],"")</f>
        <v>cfa-ensuplr-um-fds@umontpellier.fr</v>
      </c>
      <c r="G606" t="s">
        <v>2019</v>
      </c>
      <c r="H606" t="e" vm="2">
        <f ca="1">_xlfn.TEXTJOIN(" ",TRUE,
'Fiche formation'!$C$18,
_xlfn.SWITCH('Fiche formation'!$C$18,"DNO","2A","DE AUDIO","3A",
_xlfn.SWITCH('Fiche formation'!$C$15,"DEUST","2A","DSCG","2A","MASTER","2A","BUT","3A","DCG","3A","LG","3A","LP","3A","INGE","3A",""))
)</f>
        <v>#NAME?</v>
      </c>
    </row>
    <row r="607" spans="1:8" x14ac:dyDescent="0.2">
      <c r="A607" s="1">
        <f t="shared" si="39"/>
        <v>46537</v>
      </c>
      <c r="B607" t="e" vm="2">
        <f t="shared" ca="1" si="36"/>
        <v>#NAME?</v>
      </c>
      <c r="C607" t="e" vm="2">
        <f t="shared" ca="1" si="37"/>
        <v>#NAME?</v>
      </c>
      <c r="D607" s="12" t="e" cm="1" vm="1">
        <f t="array" aca="1" ref="D607" ca="1">_xlfn.LET(
    _xlpm.d, A607,
    _xlpm.debut, DATE(2026,8,1),
    _xlpm.m, DATEDIF(_xlpm.debut, _xlpm.d, "m"),
    _xlpm.col, 1 + _xlpm.m*3,
    _xlpm.dates, INDEX('Calendrier 2026-2027'!$C$13:$BC$43,,_xlpm.col),
    _xlpm.titres, INDEX('Calendrier 2026-2027'!$D$13:$BD$43,,_xlpm.col),
    _xlpm.r, _xlfn.XLOOKUP(_xlpm.d, _xlpm.dates, _xlpm.titres),
    IF(_xlpm.r=0,"",_xlpm.r)
)</f>
        <v>#NAME?</v>
      </c>
      <c r="E607" t="e" vm="2">
        <f t="shared" ca="1" si="38"/>
        <v>#NAME?</v>
      </c>
      <c r="F607" t="str">
        <f>_xlfn.XLOOKUP('Fiche formation'!$C$8,SitesFormations[Site de formation principal],SitesFormations[Mail pour assiduité],"")</f>
        <v>cfa-ensuplr-um-fds@umontpellier.fr</v>
      </c>
      <c r="G607" t="s">
        <v>2019</v>
      </c>
      <c r="H607" t="e" vm="2">
        <f ca="1">_xlfn.TEXTJOIN(" ",TRUE,
'Fiche formation'!$C$18,
_xlfn.SWITCH('Fiche formation'!$C$18,"DNO","2A","DE AUDIO","3A",
_xlfn.SWITCH('Fiche formation'!$C$15,"DEUST","2A","DSCG","2A","MASTER","2A","BUT","3A","DCG","3A","LG","3A","LP","3A","INGE","3A",""))
)</f>
        <v>#NAME?</v>
      </c>
    </row>
    <row r="608" spans="1:8" x14ac:dyDescent="0.2">
      <c r="A608" s="1">
        <f t="shared" si="39"/>
        <v>46538</v>
      </c>
      <c r="B608" t="e" vm="2">
        <f t="shared" ca="1" si="36"/>
        <v>#NAME?</v>
      </c>
      <c r="C608" t="e" vm="2">
        <f t="shared" ca="1" si="37"/>
        <v>#NAME?</v>
      </c>
      <c r="D608" s="12" t="e" cm="1" vm="1">
        <f t="array" aca="1" ref="D608" ca="1">_xlfn.LET(
    _xlpm.d, A608,
    _xlpm.debut, DATE(2026,8,1),
    _xlpm.m, DATEDIF(_xlpm.debut, _xlpm.d, "m"),
    _xlpm.col, 1 + _xlpm.m*3,
    _xlpm.dates, INDEX('Calendrier 2026-2027'!$C$13:$BC$43,,_xlpm.col),
    _xlpm.titres, INDEX('Calendrier 2026-2027'!$D$13:$BD$43,,_xlpm.col),
    _xlpm.r, _xlfn.XLOOKUP(_xlpm.d, _xlpm.dates, _xlpm.titres),
    IF(_xlpm.r=0,"",_xlpm.r)
)</f>
        <v>#NAME?</v>
      </c>
      <c r="E608" t="e" vm="2">
        <f t="shared" ca="1" si="38"/>
        <v>#NAME?</v>
      </c>
      <c r="F608" t="str">
        <f>_xlfn.XLOOKUP('Fiche formation'!$C$8,SitesFormations[Site de formation principal],SitesFormations[Mail pour assiduité],"")</f>
        <v>cfa-ensuplr-um-fds@umontpellier.fr</v>
      </c>
      <c r="G608" t="s">
        <v>2019</v>
      </c>
      <c r="H608" t="e" vm="2">
        <f ca="1">_xlfn.TEXTJOIN(" ",TRUE,
'Fiche formation'!$C$18,
_xlfn.SWITCH('Fiche formation'!$C$18,"DNO","2A","DE AUDIO","3A",
_xlfn.SWITCH('Fiche formation'!$C$15,"DEUST","2A","DSCG","2A","MASTER","2A","BUT","3A","DCG","3A","LG","3A","LP","3A","INGE","3A",""))
)</f>
        <v>#NAME?</v>
      </c>
    </row>
    <row r="609" spans="1:8" x14ac:dyDescent="0.2">
      <c r="A609" s="1">
        <f t="shared" si="39"/>
        <v>46538</v>
      </c>
      <c r="B609" t="e" vm="2">
        <f t="shared" ca="1" si="36"/>
        <v>#NAME?</v>
      </c>
      <c r="C609" t="e" vm="2">
        <f t="shared" ca="1" si="37"/>
        <v>#NAME?</v>
      </c>
      <c r="D609" s="12" t="e" cm="1" vm="1">
        <f t="array" aca="1" ref="D609" ca="1">_xlfn.LET(
    _xlpm.d, A609,
    _xlpm.debut, DATE(2026,8,1),
    _xlpm.m, DATEDIF(_xlpm.debut, _xlpm.d, "m"),
    _xlpm.col, 1 + _xlpm.m*3,
    _xlpm.dates, INDEX('Calendrier 2026-2027'!$C$13:$BC$43,,_xlpm.col),
    _xlpm.titres, INDEX('Calendrier 2026-2027'!$D$13:$BD$43,,_xlpm.col),
    _xlpm.r, _xlfn.XLOOKUP(_xlpm.d, _xlpm.dates, _xlpm.titres),
    IF(_xlpm.r=0,"",_xlpm.r)
)</f>
        <v>#NAME?</v>
      </c>
      <c r="E609" t="e" vm="2">
        <f t="shared" ca="1" si="38"/>
        <v>#NAME?</v>
      </c>
      <c r="F609" t="str">
        <f>_xlfn.XLOOKUP('Fiche formation'!$C$8,SitesFormations[Site de formation principal],SitesFormations[Mail pour assiduité],"")</f>
        <v>cfa-ensuplr-um-fds@umontpellier.fr</v>
      </c>
      <c r="G609" t="s">
        <v>2019</v>
      </c>
      <c r="H609" t="e" vm="2">
        <f ca="1">_xlfn.TEXTJOIN(" ",TRUE,
'Fiche formation'!$C$18,
_xlfn.SWITCH('Fiche formation'!$C$18,"DNO","2A","DE AUDIO","3A",
_xlfn.SWITCH('Fiche formation'!$C$15,"DEUST","2A","DSCG","2A","MASTER","2A","BUT","3A","DCG","3A","LG","3A","LP","3A","INGE","3A",""))
)</f>
        <v>#NAME?</v>
      </c>
    </row>
    <row r="610" spans="1:8" x14ac:dyDescent="0.2">
      <c r="A610" s="1">
        <f t="shared" si="39"/>
        <v>46539</v>
      </c>
      <c r="B610" t="e" vm="2">
        <f t="shared" ca="1" si="36"/>
        <v>#NAME?</v>
      </c>
      <c r="C610" t="e" vm="2">
        <f t="shared" ca="1" si="37"/>
        <v>#NAME?</v>
      </c>
      <c r="D610" s="12" t="e" cm="1" vm="1">
        <f t="array" aca="1" ref="D610" ca="1">_xlfn.LET(
    _xlpm.d, A610,
    _xlpm.debut, DATE(2026,8,1),
    _xlpm.m, DATEDIF(_xlpm.debut, _xlpm.d, "m"),
    _xlpm.col, 1 + _xlpm.m*3,
    _xlpm.dates, INDEX('Calendrier 2026-2027'!$C$13:$BC$43,,_xlpm.col),
    _xlpm.titres, INDEX('Calendrier 2026-2027'!$D$13:$BD$43,,_xlpm.col),
    _xlpm.r, _xlfn.XLOOKUP(_xlpm.d, _xlpm.dates, _xlpm.titres),
    IF(_xlpm.r=0,"",_xlpm.r)
)</f>
        <v>#NAME?</v>
      </c>
      <c r="E610" t="e" vm="2">
        <f t="shared" ca="1" si="38"/>
        <v>#NAME?</v>
      </c>
      <c r="F610" t="str">
        <f>_xlfn.XLOOKUP('Fiche formation'!$C$8,SitesFormations[Site de formation principal],SitesFormations[Mail pour assiduité],"")</f>
        <v>cfa-ensuplr-um-fds@umontpellier.fr</v>
      </c>
      <c r="G610" t="s">
        <v>2019</v>
      </c>
      <c r="H610" t="e" vm="2">
        <f ca="1">_xlfn.TEXTJOIN(" ",TRUE,
'Fiche formation'!$C$18,
_xlfn.SWITCH('Fiche formation'!$C$18,"DNO","2A","DE AUDIO","3A",
_xlfn.SWITCH('Fiche formation'!$C$15,"DEUST","2A","DSCG","2A","MASTER","2A","BUT","3A","DCG","3A","LG","3A","LP","3A","INGE","3A",""))
)</f>
        <v>#NAME?</v>
      </c>
    </row>
    <row r="611" spans="1:8" x14ac:dyDescent="0.2">
      <c r="A611" s="1">
        <f t="shared" si="39"/>
        <v>46539</v>
      </c>
      <c r="B611" t="e" vm="2">
        <f t="shared" ca="1" si="36"/>
        <v>#NAME?</v>
      </c>
      <c r="C611" t="e" vm="2">
        <f t="shared" ca="1" si="37"/>
        <v>#NAME?</v>
      </c>
      <c r="D611" s="12" t="e" cm="1" vm="1">
        <f t="array" aca="1" ref="D611" ca="1">_xlfn.LET(
    _xlpm.d, A611,
    _xlpm.debut, DATE(2026,8,1),
    _xlpm.m, DATEDIF(_xlpm.debut, _xlpm.d, "m"),
    _xlpm.col, 1 + _xlpm.m*3,
    _xlpm.dates, INDEX('Calendrier 2026-2027'!$C$13:$BC$43,,_xlpm.col),
    _xlpm.titres, INDEX('Calendrier 2026-2027'!$D$13:$BD$43,,_xlpm.col),
    _xlpm.r, _xlfn.XLOOKUP(_xlpm.d, _xlpm.dates, _xlpm.titres),
    IF(_xlpm.r=0,"",_xlpm.r)
)</f>
        <v>#NAME?</v>
      </c>
      <c r="E611" t="e" vm="2">
        <f t="shared" ca="1" si="38"/>
        <v>#NAME?</v>
      </c>
      <c r="F611" t="str">
        <f>_xlfn.XLOOKUP('Fiche formation'!$C$8,SitesFormations[Site de formation principal],SitesFormations[Mail pour assiduité],"")</f>
        <v>cfa-ensuplr-um-fds@umontpellier.fr</v>
      </c>
      <c r="G611" t="s">
        <v>2019</v>
      </c>
      <c r="H611" t="e" vm="2">
        <f ca="1">_xlfn.TEXTJOIN(" ",TRUE,
'Fiche formation'!$C$18,
_xlfn.SWITCH('Fiche formation'!$C$18,"DNO","2A","DE AUDIO","3A",
_xlfn.SWITCH('Fiche formation'!$C$15,"DEUST","2A","DSCG","2A","MASTER","2A","BUT","3A","DCG","3A","LG","3A","LP","3A","INGE","3A",""))
)</f>
        <v>#NAME?</v>
      </c>
    </row>
    <row r="612" spans="1:8" x14ac:dyDescent="0.2">
      <c r="A612" s="1">
        <f t="shared" si="39"/>
        <v>46540</v>
      </c>
      <c r="B612" t="e" vm="2">
        <f t="shared" ca="1" si="36"/>
        <v>#NAME?</v>
      </c>
      <c r="C612" t="e" vm="2">
        <f t="shared" ca="1" si="37"/>
        <v>#NAME?</v>
      </c>
      <c r="D612" s="12" t="e" cm="1" vm="1">
        <f t="array" aca="1" ref="D612" ca="1">_xlfn.LET(
    _xlpm.d, A612,
    _xlpm.debut, DATE(2026,8,1),
    _xlpm.m, DATEDIF(_xlpm.debut, _xlpm.d, "m"),
    _xlpm.col, 1 + _xlpm.m*3,
    _xlpm.dates, INDEX('Calendrier 2026-2027'!$C$13:$BC$43,,_xlpm.col),
    _xlpm.titres, INDEX('Calendrier 2026-2027'!$D$13:$BD$43,,_xlpm.col),
    _xlpm.r, _xlfn.XLOOKUP(_xlpm.d, _xlpm.dates, _xlpm.titres),
    IF(_xlpm.r=0,"",_xlpm.r)
)</f>
        <v>#NAME?</v>
      </c>
      <c r="E612" t="e" vm="2">
        <f t="shared" ca="1" si="38"/>
        <v>#NAME?</v>
      </c>
      <c r="F612" t="str">
        <f>_xlfn.XLOOKUP('Fiche formation'!$C$8,SitesFormations[Site de formation principal],SitesFormations[Mail pour assiduité],"")</f>
        <v>cfa-ensuplr-um-fds@umontpellier.fr</v>
      </c>
      <c r="G612" t="s">
        <v>2019</v>
      </c>
      <c r="H612" t="e" vm="2">
        <f ca="1">_xlfn.TEXTJOIN(" ",TRUE,
'Fiche formation'!$C$18,
_xlfn.SWITCH('Fiche formation'!$C$18,"DNO","2A","DE AUDIO","3A",
_xlfn.SWITCH('Fiche formation'!$C$15,"DEUST","2A","DSCG","2A","MASTER","2A","BUT","3A","DCG","3A","LG","3A","LP","3A","INGE","3A",""))
)</f>
        <v>#NAME?</v>
      </c>
    </row>
    <row r="613" spans="1:8" x14ac:dyDescent="0.2">
      <c r="A613" s="1">
        <f t="shared" si="39"/>
        <v>46540</v>
      </c>
      <c r="B613" t="e" vm="2">
        <f t="shared" ca="1" si="36"/>
        <v>#NAME?</v>
      </c>
      <c r="C613" t="e" vm="2">
        <f t="shared" ca="1" si="37"/>
        <v>#NAME?</v>
      </c>
      <c r="D613" s="12" t="e" cm="1" vm="1">
        <f t="array" aca="1" ref="D613" ca="1">_xlfn.LET(
    _xlpm.d, A613,
    _xlpm.debut, DATE(2026,8,1),
    _xlpm.m, DATEDIF(_xlpm.debut, _xlpm.d, "m"),
    _xlpm.col, 1 + _xlpm.m*3,
    _xlpm.dates, INDEX('Calendrier 2026-2027'!$C$13:$BC$43,,_xlpm.col),
    _xlpm.titres, INDEX('Calendrier 2026-2027'!$D$13:$BD$43,,_xlpm.col),
    _xlpm.r, _xlfn.XLOOKUP(_xlpm.d, _xlpm.dates, _xlpm.titres),
    IF(_xlpm.r=0,"",_xlpm.r)
)</f>
        <v>#NAME?</v>
      </c>
      <c r="E613" t="e" vm="2">
        <f t="shared" ca="1" si="38"/>
        <v>#NAME?</v>
      </c>
      <c r="F613" t="str">
        <f>_xlfn.XLOOKUP('Fiche formation'!$C$8,SitesFormations[Site de formation principal],SitesFormations[Mail pour assiduité],"")</f>
        <v>cfa-ensuplr-um-fds@umontpellier.fr</v>
      </c>
      <c r="G613" t="s">
        <v>2019</v>
      </c>
      <c r="H613" t="e" vm="2">
        <f ca="1">_xlfn.TEXTJOIN(" ",TRUE,
'Fiche formation'!$C$18,
_xlfn.SWITCH('Fiche formation'!$C$18,"DNO","2A","DE AUDIO","3A",
_xlfn.SWITCH('Fiche formation'!$C$15,"DEUST","2A","DSCG","2A","MASTER","2A","BUT","3A","DCG","3A","LG","3A","LP","3A","INGE","3A",""))
)</f>
        <v>#NAME?</v>
      </c>
    </row>
    <row r="614" spans="1:8" x14ac:dyDescent="0.2">
      <c r="A614" s="1">
        <f t="shared" si="39"/>
        <v>46541</v>
      </c>
      <c r="B614" t="e" vm="2">
        <f t="shared" ca="1" si="36"/>
        <v>#NAME?</v>
      </c>
      <c r="C614" t="e" vm="2">
        <f t="shared" ca="1" si="37"/>
        <v>#NAME?</v>
      </c>
      <c r="D614" s="12" t="e" cm="1" vm="1">
        <f t="array" aca="1" ref="D614" ca="1">_xlfn.LET(
    _xlpm.d, A614,
    _xlpm.debut, DATE(2026,8,1),
    _xlpm.m, DATEDIF(_xlpm.debut, _xlpm.d, "m"),
    _xlpm.col, 1 + _xlpm.m*3,
    _xlpm.dates, INDEX('Calendrier 2026-2027'!$C$13:$BC$43,,_xlpm.col),
    _xlpm.titres, INDEX('Calendrier 2026-2027'!$D$13:$BD$43,,_xlpm.col),
    _xlpm.r, _xlfn.XLOOKUP(_xlpm.d, _xlpm.dates, _xlpm.titres),
    IF(_xlpm.r=0,"",_xlpm.r)
)</f>
        <v>#NAME?</v>
      </c>
      <c r="E614" t="e" vm="2">
        <f t="shared" ca="1" si="38"/>
        <v>#NAME?</v>
      </c>
      <c r="F614" t="str">
        <f>_xlfn.XLOOKUP('Fiche formation'!$C$8,SitesFormations[Site de formation principal],SitesFormations[Mail pour assiduité],"")</f>
        <v>cfa-ensuplr-um-fds@umontpellier.fr</v>
      </c>
      <c r="G614" t="s">
        <v>2019</v>
      </c>
      <c r="H614" t="e" vm="2">
        <f ca="1">_xlfn.TEXTJOIN(" ",TRUE,
'Fiche formation'!$C$18,
_xlfn.SWITCH('Fiche formation'!$C$18,"DNO","2A","DE AUDIO","3A",
_xlfn.SWITCH('Fiche formation'!$C$15,"DEUST","2A","DSCG","2A","MASTER","2A","BUT","3A","DCG","3A","LG","3A","LP","3A","INGE","3A",""))
)</f>
        <v>#NAME?</v>
      </c>
    </row>
    <row r="615" spans="1:8" x14ac:dyDescent="0.2">
      <c r="A615" s="1">
        <f t="shared" si="39"/>
        <v>46541</v>
      </c>
      <c r="B615" t="e" vm="2">
        <f t="shared" ca="1" si="36"/>
        <v>#NAME?</v>
      </c>
      <c r="C615" t="e" vm="2">
        <f t="shared" ca="1" si="37"/>
        <v>#NAME?</v>
      </c>
      <c r="D615" s="12" t="e" cm="1" vm="1">
        <f t="array" aca="1" ref="D615" ca="1">_xlfn.LET(
    _xlpm.d, A615,
    _xlpm.debut, DATE(2026,8,1),
    _xlpm.m, DATEDIF(_xlpm.debut, _xlpm.d, "m"),
    _xlpm.col, 1 + _xlpm.m*3,
    _xlpm.dates, INDEX('Calendrier 2026-2027'!$C$13:$BC$43,,_xlpm.col),
    _xlpm.titres, INDEX('Calendrier 2026-2027'!$D$13:$BD$43,,_xlpm.col),
    _xlpm.r, _xlfn.XLOOKUP(_xlpm.d, _xlpm.dates, _xlpm.titres),
    IF(_xlpm.r=0,"",_xlpm.r)
)</f>
        <v>#NAME?</v>
      </c>
      <c r="E615" t="e" vm="2">
        <f t="shared" ca="1" si="38"/>
        <v>#NAME?</v>
      </c>
      <c r="F615" t="str">
        <f>_xlfn.XLOOKUP('Fiche formation'!$C$8,SitesFormations[Site de formation principal],SitesFormations[Mail pour assiduité],"")</f>
        <v>cfa-ensuplr-um-fds@umontpellier.fr</v>
      </c>
      <c r="G615" t="s">
        <v>2019</v>
      </c>
      <c r="H615" t="e" vm="2">
        <f ca="1">_xlfn.TEXTJOIN(" ",TRUE,
'Fiche formation'!$C$18,
_xlfn.SWITCH('Fiche formation'!$C$18,"DNO","2A","DE AUDIO","3A",
_xlfn.SWITCH('Fiche formation'!$C$15,"DEUST","2A","DSCG","2A","MASTER","2A","BUT","3A","DCG","3A","LG","3A","LP","3A","INGE","3A",""))
)</f>
        <v>#NAME?</v>
      </c>
    </row>
    <row r="616" spans="1:8" x14ac:dyDescent="0.2">
      <c r="A616" s="1">
        <f t="shared" si="39"/>
        <v>46542</v>
      </c>
      <c r="B616" t="e" vm="2">
        <f t="shared" ca="1" si="36"/>
        <v>#NAME?</v>
      </c>
      <c r="C616" t="e" vm="2">
        <f t="shared" ca="1" si="37"/>
        <v>#NAME?</v>
      </c>
      <c r="D616" s="12" t="e" cm="1" vm="1">
        <f t="array" aca="1" ref="D616" ca="1">_xlfn.LET(
    _xlpm.d, A616,
    _xlpm.debut, DATE(2026,8,1),
    _xlpm.m, DATEDIF(_xlpm.debut, _xlpm.d, "m"),
    _xlpm.col, 1 + _xlpm.m*3,
    _xlpm.dates, INDEX('Calendrier 2026-2027'!$C$13:$BC$43,,_xlpm.col),
    _xlpm.titres, INDEX('Calendrier 2026-2027'!$D$13:$BD$43,,_xlpm.col),
    _xlpm.r, _xlfn.XLOOKUP(_xlpm.d, _xlpm.dates, _xlpm.titres),
    IF(_xlpm.r=0,"",_xlpm.r)
)</f>
        <v>#NAME?</v>
      </c>
      <c r="E616" t="e" vm="2">
        <f t="shared" ca="1" si="38"/>
        <v>#NAME?</v>
      </c>
      <c r="F616" t="str">
        <f>_xlfn.XLOOKUP('Fiche formation'!$C$8,SitesFormations[Site de formation principal],SitesFormations[Mail pour assiduité],"")</f>
        <v>cfa-ensuplr-um-fds@umontpellier.fr</v>
      </c>
      <c r="G616" t="s">
        <v>2019</v>
      </c>
      <c r="H616" t="e" vm="2">
        <f ca="1">_xlfn.TEXTJOIN(" ",TRUE,
'Fiche formation'!$C$18,
_xlfn.SWITCH('Fiche formation'!$C$18,"DNO","2A","DE AUDIO","3A",
_xlfn.SWITCH('Fiche formation'!$C$15,"DEUST","2A","DSCG","2A","MASTER","2A","BUT","3A","DCG","3A","LG","3A","LP","3A","INGE","3A",""))
)</f>
        <v>#NAME?</v>
      </c>
    </row>
    <row r="617" spans="1:8" x14ac:dyDescent="0.2">
      <c r="A617" s="1">
        <f t="shared" si="39"/>
        <v>46542</v>
      </c>
      <c r="B617" t="e" vm="2">
        <f t="shared" ca="1" si="36"/>
        <v>#NAME?</v>
      </c>
      <c r="C617" t="e" vm="2">
        <f t="shared" ca="1" si="37"/>
        <v>#NAME?</v>
      </c>
      <c r="D617" s="12" t="e" cm="1" vm="1">
        <f t="array" aca="1" ref="D617" ca="1">_xlfn.LET(
    _xlpm.d, A617,
    _xlpm.debut, DATE(2026,8,1),
    _xlpm.m, DATEDIF(_xlpm.debut, _xlpm.d, "m"),
    _xlpm.col, 1 + _xlpm.m*3,
    _xlpm.dates, INDEX('Calendrier 2026-2027'!$C$13:$BC$43,,_xlpm.col),
    _xlpm.titres, INDEX('Calendrier 2026-2027'!$D$13:$BD$43,,_xlpm.col),
    _xlpm.r, _xlfn.XLOOKUP(_xlpm.d, _xlpm.dates, _xlpm.titres),
    IF(_xlpm.r=0,"",_xlpm.r)
)</f>
        <v>#NAME?</v>
      </c>
      <c r="E617" t="e" vm="2">
        <f t="shared" ca="1" si="38"/>
        <v>#NAME?</v>
      </c>
      <c r="F617" t="str">
        <f>_xlfn.XLOOKUP('Fiche formation'!$C$8,SitesFormations[Site de formation principal],SitesFormations[Mail pour assiduité],"")</f>
        <v>cfa-ensuplr-um-fds@umontpellier.fr</v>
      </c>
      <c r="G617" t="s">
        <v>2019</v>
      </c>
      <c r="H617" t="e" vm="2">
        <f ca="1">_xlfn.TEXTJOIN(" ",TRUE,
'Fiche formation'!$C$18,
_xlfn.SWITCH('Fiche formation'!$C$18,"DNO","2A","DE AUDIO","3A",
_xlfn.SWITCH('Fiche formation'!$C$15,"DEUST","2A","DSCG","2A","MASTER","2A","BUT","3A","DCG","3A","LG","3A","LP","3A","INGE","3A",""))
)</f>
        <v>#NAME?</v>
      </c>
    </row>
    <row r="618" spans="1:8" x14ac:dyDescent="0.2">
      <c r="A618" s="1">
        <f t="shared" si="39"/>
        <v>46543</v>
      </c>
      <c r="B618" t="e" vm="2">
        <f t="shared" ca="1" si="36"/>
        <v>#NAME?</v>
      </c>
      <c r="C618" t="e" vm="2">
        <f t="shared" ca="1" si="37"/>
        <v>#NAME?</v>
      </c>
      <c r="D618" s="12" t="e" cm="1" vm="1">
        <f t="array" aca="1" ref="D618" ca="1">_xlfn.LET(
    _xlpm.d, A618,
    _xlpm.debut, DATE(2026,8,1),
    _xlpm.m, DATEDIF(_xlpm.debut, _xlpm.d, "m"),
    _xlpm.col, 1 + _xlpm.m*3,
    _xlpm.dates, INDEX('Calendrier 2026-2027'!$C$13:$BC$43,,_xlpm.col),
    _xlpm.titres, INDEX('Calendrier 2026-2027'!$D$13:$BD$43,,_xlpm.col),
    _xlpm.r, _xlfn.XLOOKUP(_xlpm.d, _xlpm.dates, _xlpm.titres),
    IF(_xlpm.r=0,"",_xlpm.r)
)</f>
        <v>#NAME?</v>
      </c>
      <c r="E618" t="e" vm="2">
        <f t="shared" ca="1" si="38"/>
        <v>#NAME?</v>
      </c>
      <c r="F618" t="str">
        <f>_xlfn.XLOOKUP('Fiche formation'!$C$8,SitesFormations[Site de formation principal],SitesFormations[Mail pour assiduité],"")</f>
        <v>cfa-ensuplr-um-fds@umontpellier.fr</v>
      </c>
      <c r="G618" t="s">
        <v>2019</v>
      </c>
      <c r="H618" t="e" vm="2">
        <f ca="1">_xlfn.TEXTJOIN(" ",TRUE,
'Fiche formation'!$C$18,
_xlfn.SWITCH('Fiche formation'!$C$18,"DNO","2A","DE AUDIO","3A",
_xlfn.SWITCH('Fiche formation'!$C$15,"DEUST","2A","DSCG","2A","MASTER","2A","BUT","3A","DCG","3A","LG","3A","LP","3A","INGE","3A",""))
)</f>
        <v>#NAME?</v>
      </c>
    </row>
    <row r="619" spans="1:8" x14ac:dyDescent="0.2">
      <c r="A619" s="1">
        <f t="shared" si="39"/>
        <v>46543</v>
      </c>
      <c r="B619" t="e" vm="2">
        <f t="shared" ca="1" si="36"/>
        <v>#NAME?</v>
      </c>
      <c r="C619" t="e" vm="2">
        <f t="shared" ca="1" si="37"/>
        <v>#NAME?</v>
      </c>
      <c r="D619" s="12" t="e" cm="1" vm="1">
        <f t="array" aca="1" ref="D619" ca="1">_xlfn.LET(
    _xlpm.d, A619,
    _xlpm.debut, DATE(2026,8,1),
    _xlpm.m, DATEDIF(_xlpm.debut, _xlpm.d, "m"),
    _xlpm.col, 1 + _xlpm.m*3,
    _xlpm.dates, INDEX('Calendrier 2026-2027'!$C$13:$BC$43,,_xlpm.col),
    _xlpm.titres, INDEX('Calendrier 2026-2027'!$D$13:$BD$43,,_xlpm.col),
    _xlpm.r, _xlfn.XLOOKUP(_xlpm.d, _xlpm.dates, _xlpm.titres),
    IF(_xlpm.r=0,"",_xlpm.r)
)</f>
        <v>#NAME?</v>
      </c>
      <c r="E619" t="e" vm="2">
        <f t="shared" ca="1" si="38"/>
        <v>#NAME?</v>
      </c>
      <c r="F619" t="str">
        <f>_xlfn.XLOOKUP('Fiche formation'!$C$8,SitesFormations[Site de formation principal],SitesFormations[Mail pour assiduité],"")</f>
        <v>cfa-ensuplr-um-fds@umontpellier.fr</v>
      </c>
      <c r="G619" t="s">
        <v>2019</v>
      </c>
      <c r="H619" t="e" vm="2">
        <f ca="1">_xlfn.TEXTJOIN(" ",TRUE,
'Fiche formation'!$C$18,
_xlfn.SWITCH('Fiche formation'!$C$18,"DNO","2A","DE AUDIO","3A",
_xlfn.SWITCH('Fiche formation'!$C$15,"DEUST","2A","DSCG","2A","MASTER","2A","BUT","3A","DCG","3A","LG","3A","LP","3A","INGE","3A",""))
)</f>
        <v>#NAME?</v>
      </c>
    </row>
    <row r="620" spans="1:8" x14ac:dyDescent="0.2">
      <c r="A620" s="1">
        <f t="shared" si="39"/>
        <v>46544</v>
      </c>
      <c r="B620" t="e" vm="2">
        <f t="shared" ca="1" si="36"/>
        <v>#NAME?</v>
      </c>
      <c r="C620" t="e" vm="2">
        <f t="shared" ca="1" si="37"/>
        <v>#NAME?</v>
      </c>
      <c r="D620" s="12" t="e" cm="1" vm="1">
        <f t="array" aca="1" ref="D620" ca="1">_xlfn.LET(
    _xlpm.d, A620,
    _xlpm.debut, DATE(2026,8,1),
    _xlpm.m, DATEDIF(_xlpm.debut, _xlpm.d, "m"),
    _xlpm.col, 1 + _xlpm.m*3,
    _xlpm.dates, INDEX('Calendrier 2026-2027'!$C$13:$BC$43,,_xlpm.col),
    _xlpm.titres, INDEX('Calendrier 2026-2027'!$D$13:$BD$43,,_xlpm.col),
    _xlpm.r, _xlfn.XLOOKUP(_xlpm.d, _xlpm.dates, _xlpm.titres),
    IF(_xlpm.r=0,"",_xlpm.r)
)</f>
        <v>#NAME?</v>
      </c>
      <c r="E620" t="e" vm="2">
        <f t="shared" ca="1" si="38"/>
        <v>#NAME?</v>
      </c>
      <c r="F620" t="str">
        <f>_xlfn.XLOOKUP('Fiche formation'!$C$8,SitesFormations[Site de formation principal],SitesFormations[Mail pour assiduité],"")</f>
        <v>cfa-ensuplr-um-fds@umontpellier.fr</v>
      </c>
      <c r="G620" t="s">
        <v>2019</v>
      </c>
      <c r="H620" t="e" vm="2">
        <f ca="1">_xlfn.TEXTJOIN(" ",TRUE,
'Fiche formation'!$C$18,
_xlfn.SWITCH('Fiche formation'!$C$18,"DNO","2A","DE AUDIO","3A",
_xlfn.SWITCH('Fiche formation'!$C$15,"DEUST","2A","DSCG","2A","MASTER","2A","BUT","3A","DCG","3A","LG","3A","LP","3A","INGE","3A",""))
)</f>
        <v>#NAME?</v>
      </c>
    </row>
    <row r="621" spans="1:8" x14ac:dyDescent="0.2">
      <c r="A621" s="1">
        <f t="shared" si="39"/>
        <v>46544</v>
      </c>
      <c r="B621" t="e" vm="2">
        <f t="shared" ca="1" si="36"/>
        <v>#NAME?</v>
      </c>
      <c r="C621" t="e" vm="2">
        <f t="shared" ca="1" si="37"/>
        <v>#NAME?</v>
      </c>
      <c r="D621" s="12" t="e" cm="1" vm="1">
        <f t="array" aca="1" ref="D621" ca="1">_xlfn.LET(
    _xlpm.d, A621,
    _xlpm.debut, DATE(2026,8,1),
    _xlpm.m, DATEDIF(_xlpm.debut, _xlpm.d, "m"),
    _xlpm.col, 1 + _xlpm.m*3,
    _xlpm.dates, INDEX('Calendrier 2026-2027'!$C$13:$BC$43,,_xlpm.col),
    _xlpm.titres, INDEX('Calendrier 2026-2027'!$D$13:$BD$43,,_xlpm.col),
    _xlpm.r, _xlfn.XLOOKUP(_xlpm.d, _xlpm.dates, _xlpm.titres),
    IF(_xlpm.r=0,"",_xlpm.r)
)</f>
        <v>#NAME?</v>
      </c>
      <c r="E621" t="e" vm="2">
        <f t="shared" ca="1" si="38"/>
        <v>#NAME?</v>
      </c>
      <c r="F621" t="str">
        <f>_xlfn.XLOOKUP('Fiche formation'!$C$8,SitesFormations[Site de formation principal],SitesFormations[Mail pour assiduité],"")</f>
        <v>cfa-ensuplr-um-fds@umontpellier.fr</v>
      </c>
      <c r="G621" t="s">
        <v>2019</v>
      </c>
      <c r="H621" t="e" vm="2">
        <f ca="1">_xlfn.TEXTJOIN(" ",TRUE,
'Fiche formation'!$C$18,
_xlfn.SWITCH('Fiche formation'!$C$18,"DNO","2A","DE AUDIO","3A",
_xlfn.SWITCH('Fiche formation'!$C$15,"DEUST","2A","DSCG","2A","MASTER","2A","BUT","3A","DCG","3A","LG","3A","LP","3A","INGE","3A",""))
)</f>
        <v>#NAME?</v>
      </c>
    </row>
    <row r="622" spans="1:8" x14ac:dyDescent="0.2">
      <c r="A622" s="1">
        <f t="shared" si="39"/>
        <v>46545</v>
      </c>
      <c r="B622" t="e" vm="2">
        <f t="shared" ca="1" si="36"/>
        <v>#NAME?</v>
      </c>
      <c r="C622" t="e" vm="2">
        <f t="shared" ca="1" si="37"/>
        <v>#NAME?</v>
      </c>
      <c r="D622" s="12" t="e" cm="1" vm="1">
        <f t="array" aca="1" ref="D622" ca="1">_xlfn.LET(
    _xlpm.d, A622,
    _xlpm.debut, DATE(2026,8,1),
    _xlpm.m, DATEDIF(_xlpm.debut, _xlpm.d, "m"),
    _xlpm.col, 1 + _xlpm.m*3,
    _xlpm.dates, INDEX('Calendrier 2026-2027'!$C$13:$BC$43,,_xlpm.col),
    _xlpm.titres, INDEX('Calendrier 2026-2027'!$D$13:$BD$43,,_xlpm.col),
    _xlpm.r, _xlfn.XLOOKUP(_xlpm.d, _xlpm.dates, _xlpm.titres),
    IF(_xlpm.r=0,"",_xlpm.r)
)</f>
        <v>#NAME?</v>
      </c>
      <c r="E622" t="e" vm="2">
        <f t="shared" ca="1" si="38"/>
        <v>#NAME?</v>
      </c>
      <c r="F622" t="str">
        <f>_xlfn.XLOOKUP('Fiche formation'!$C$8,SitesFormations[Site de formation principal],SitesFormations[Mail pour assiduité],"")</f>
        <v>cfa-ensuplr-um-fds@umontpellier.fr</v>
      </c>
      <c r="G622" t="s">
        <v>2019</v>
      </c>
      <c r="H622" t="e" vm="2">
        <f ca="1">_xlfn.TEXTJOIN(" ",TRUE,
'Fiche formation'!$C$18,
_xlfn.SWITCH('Fiche formation'!$C$18,"DNO","2A","DE AUDIO","3A",
_xlfn.SWITCH('Fiche formation'!$C$15,"DEUST","2A","DSCG","2A","MASTER","2A","BUT","3A","DCG","3A","LG","3A","LP","3A","INGE","3A",""))
)</f>
        <v>#NAME?</v>
      </c>
    </row>
    <row r="623" spans="1:8" x14ac:dyDescent="0.2">
      <c r="A623" s="1">
        <f t="shared" si="39"/>
        <v>46545</v>
      </c>
      <c r="B623" t="e" vm="2">
        <f t="shared" ca="1" si="36"/>
        <v>#NAME?</v>
      </c>
      <c r="C623" t="e" vm="2">
        <f t="shared" ca="1" si="37"/>
        <v>#NAME?</v>
      </c>
      <c r="D623" s="12" t="e" cm="1" vm="1">
        <f t="array" aca="1" ref="D623" ca="1">_xlfn.LET(
    _xlpm.d, A623,
    _xlpm.debut, DATE(2026,8,1),
    _xlpm.m, DATEDIF(_xlpm.debut, _xlpm.d, "m"),
    _xlpm.col, 1 + _xlpm.m*3,
    _xlpm.dates, INDEX('Calendrier 2026-2027'!$C$13:$BC$43,,_xlpm.col),
    _xlpm.titres, INDEX('Calendrier 2026-2027'!$D$13:$BD$43,,_xlpm.col),
    _xlpm.r, _xlfn.XLOOKUP(_xlpm.d, _xlpm.dates, _xlpm.titres),
    IF(_xlpm.r=0,"",_xlpm.r)
)</f>
        <v>#NAME?</v>
      </c>
      <c r="E623" t="e" vm="2">
        <f t="shared" ca="1" si="38"/>
        <v>#NAME?</v>
      </c>
      <c r="F623" t="str">
        <f>_xlfn.XLOOKUP('Fiche formation'!$C$8,SitesFormations[Site de formation principal],SitesFormations[Mail pour assiduité],"")</f>
        <v>cfa-ensuplr-um-fds@umontpellier.fr</v>
      </c>
      <c r="G623" t="s">
        <v>2019</v>
      </c>
      <c r="H623" t="e" vm="2">
        <f ca="1">_xlfn.TEXTJOIN(" ",TRUE,
'Fiche formation'!$C$18,
_xlfn.SWITCH('Fiche formation'!$C$18,"DNO","2A","DE AUDIO","3A",
_xlfn.SWITCH('Fiche formation'!$C$15,"DEUST","2A","DSCG","2A","MASTER","2A","BUT","3A","DCG","3A","LG","3A","LP","3A","INGE","3A",""))
)</f>
        <v>#NAME?</v>
      </c>
    </row>
    <row r="624" spans="1:8" x14ac:dyDescent="0.2">
      <c r="A624" s="1">
        <f t="shared" si="39"/>
        <v>46546</v>
      </c>
      <c r="B624" t="e" vm="2">
        <f t="shared" ca="1" si="36"/>
        <v>#NAME?</v>
      </c>
      <c r="C624" t="e" vm="2">
        <f t="shared" ca="1" si="37"/>
        <v>#NAME?</v>
      </c>
      <c r="D624" s="12" t="e" cm="1" vm="1">
        <f t="array" aca="1" ref="D624" ca="1">_xlfn.LET(
    _xlpm.d, A624,
    _xlpm.debut, DATE(2026,8,1),
    _xlpm.m, DATEDIF(_xlpm.debut, _xlpm.d, "m"),
    _xlpm.col, 1 + _xlpm.m*3,
    _xlpm.dates, INDEX('Calendrier 2026-2027'!$C$13:$BC$43,,_xlpm.col),
    _xlpm.titres, INDEX('Calendrier 2026-2027'!$D$13:$BD$43,,_xlpm.col),
    _xlpm.r, _xlfn.XLOOKUP(_xlpm.d, _xlpm.dates, _xlpm.titres),
    IF(_xlpm.r=0,"",_xlpm.r)
)</f>
        <v>#NAME?</v>
      </c>
      <c r="E624" t="e" vm="2">
        <f t="shared" ca="1" si="38"/>
        <v>#NAME?</v>
      </c>
      <c r="F624" t="str">
        <f>_xlfn.XLOOKUP('Fiche formation'!$C$8,SitesFormations[Site de formation principal],SitesFormations[Mail pour assiduité],"")</f>
        <v>cfa-ensuplr-um-fds@umontpellier.fr</v>
      </c>
      <c r="G624" t="s">
        <v>2019</v>
      </c>
      <c r="H624" t="e" vm="2">
        <f ca="1">_xlfn.TEXTJOIN(" ",TRUE,
'Fiche formation'!$C$18,
_xlfn.SWITCH('Fiche formation'!$C$18,"DNO","2A","DE AUDIO","3A",
_xlfn.SWITCH('Fiche formation'!$C$15,"DEUST","2A","DSCG","2A","MASTER","2A","BUT","3A","DCG","3A","LG","3A","LP","3A","INGE","3A",""))
)</f>
        <v>#NAME?</v>
      </c>
    </row>
    <row r="625" spans="1:8" x14ac:dyDescent="0.2">
      <c r="A625" s="1">
        <f t="shared" si="39"/>
        <v>46546</v>
      </c>
      <c r="B625" t="e" vm="2">
        <f t="shared" ca="1" si="36"/>
        <v>#NAME?</v>
      </c>
      <c r="C625" t="e" vm="2">
        <f t="shared" ca="1" si="37"/>
        <v>#NAME?</v>
      </c>
      <c r="D625" s="12" t="e" cm="1" vm="1">
        <f t="array" aca="1" ref="D625" ca="1">_xlfn.LET(
    _xlpm.d, A625,
    _xlpm.debut, DATE(2026,8,1),
    _xlpm.m, DATEDIF(_xlpm.debut, _xlpm.d, "m"),
    _xlpm.col, 1 + _xlpm.m*3,
    _xlpm.dates, INDEX('Calendrier 2026-2027'!$C$13:$BC$43,,_xlpm.col),
    _xlpm.titres, INDEX('Calendrier 2026-2027'!$D$13:$BD$43,,_xlpm.col),
    _xlpm.r, _xlfn.XLOOKUP(_xlpm.d, _xlpm.dates, _xlpm.titres),
    IF(_xlpm.r=0,"",_xlpm.r)
)</f>
        <v>#NAME?</v>
      </c>
      <c r="E625" t="e" vm="2">
        <f t="shared" ca="1" si="38"/>
        <v>#NAME?</v>
      </c>
      <c r="F625" t="str">
        <f>_xlfn.XLOOKUP('Fiche formation'!$C$8,SitesFormations[Site de formation principal],SitesFormations[Mail pour assiduité],"")</f>
        <v>cfa-ensuplr-um-fds@umontpellier.fr</v>
      </c>
      <c r="G625" t="s">
        <v>2019</v>
      </c>
      <c r="H625" t="e" vm="2">
        <f ca="1">_xlfn.TEXTJOIN(" ",TRUE,
'Fiche formation'!$C$18,
_xlfn.SWITCH('Fiche formation'!$C$18,"DNO","2A","DE AUDIO","3A",
_xlfn.SWITCH('Fiche formation'!$C$15,"DEUST","2A","DSCG","2A","MASTER","2A","BUT","3A","DCG","3A","LG","3A","LP","3A","INGE","3A",""))
)</f>
        <v>#NAME?</v>
      </c>
    </row>
    <row r="626" spans="1:8" x14ac:dyDescent="0.2">
      <c r="A626" s="1">
        <f t="shared" si="39"/>
        <v>46547</v>
      </c>
      <c r="B626" t="e" vm="2">
        <f t="shared" ca="1" si="36"/>
        <v>#NAME?</v>
      </c>
      <c r="C626" t="e" vm="2">
        <f t="shared" ca="1" si="37"/>
        <v>#NAME?</v>
      </c>
      <c r="D626" s="12" t="e" cm="1" vm="1">
        <f t="array" aca="1" ref="D626" ca="1">_xlfn.LET(
    _xlpm.d, A626,
    _xlpm.debut, DATE(2026,8,1),
    _xlpm.m, DATEDIF(_xlpm.debut, _xlpm.d, "m"),
    _xlpm.col, 1 + _xlpm.m*3,
    _xlpm.dates, INDEX('Calendrier 2026-2027'!$C$13:$BC$43,,_xlpm.col),
    _xlpm.titres, INDEX('Calendrier 2026-2027'!$D$13:$BD$43,,_xlpm.col),
    _xlpm.r, _xlfn.XLOOKUP(_xlpm.d, _xlpm.dates, _xlpm.titres),
    IF(_xlpm.r=0,"",_xlpm.r)
)</f>
        <v>#NAME?</v>
      </c>
      <c r="E626" t="e" vm="2">
        <f t="shared" ca="1" si="38"/>
        <v>#NAME?</v>
      </c>
      <c r="F626" t="str">
        <f>_xlfn.XLOOKUP('Fiche formation'!$C$8,SitesFormations[Site de formation principal],SitesFormations[Mail pour assiduité],"")</f>
        <v>cfa-ensuplr-um-fds@umontpellier.fr</v>
      </c>
      <c r="G626" t="s">
        <v>2019</v>
      </c>
      <c r="H626" t="e" vm="2">
        <f ca="1">_xlfn.TEXTJOIN(" ",TRUE,
'Fiche formation'!$C$18,
_xlfn.SWITCH('Fiche formation'!$C$18,"DNO","2A","DE AUDIO","3A",
_xlfn.SWITCH('Fiche formation'!$C$15,"DEUST","2A","DSCG","2A","MASTER","2A","BUT","3A","DCG","3A","LG","3A","LP","3A","INGE","3A",""))
)</f>
        <v>#NAME?</v>
      </c>
    </row>
    <row r="627" spans="1:8" x14ac:dyDescent="0.2">
      <c r="A627" s="1">
        <f t="shared" si="39"/>
        <v>46547</v>
      </c>
      <c r="B627" t="e" vm="2">
        <f t="shared" ca="1" si="36"/>
        <v>#NAME?</v>
      </c>
      <c r="C627" t="e" vm="2">
        <f t="shared" ca="1" si="37"/>
        <v>#NAME?</v>
      </c>
      <c r="D627" s="12" t="e" cm="1" vm="1">
        <f t="array" aca="1" ref="D627" ca="1">_xlfn.LET(
    _xlpm.d, A627,
    _xlpm.debut, DATE(2026,8,1),
    _xlpm.m, DATEDIF(_xlpm.debut, _xlpm.d, "m"),
    _xlpm.col, 1 + _xlpm.m*3,
    _xlpm.dates, INDEX('Calendrier 2026-2027'!$C$13:$BC$43,,_xlpm.col),
    _xlpm.titres, INDEX('Calendrier 2026-2027'!$D$13:$BD$43,,_xlpm.col),
    _xlpm.r, _xlfn.XLOOKUP(_xlpm.d, _xlpm.dates, _xlpm.titres),
    IF(_xlpm.r=0,"",_xlpm.r)
)</f>
        <v>#NAME?</v>
      </c>
      <c r="E627" t="e" vm="2">
        <f t="shared" ca="1" si="38"/>
        <v>#NAME?</v>
      </c>
      <c r="F627" t="str">
        <f>_xlfn.XLOOKUP('Fiche formation'!$C$8,SitesFormations[Site de formation principal],SitesFormations[Mail pour assiduité],"")</f>
        <v>cfa-ensuplr-um-fds@umontpellier.fr</v>
      </c>
      <c r="G627" t="s">
        <v>2019</v>
      </c>
      <c r="H627" t="e" vm="2">
        <f ca="1">_xlfn.TEXTJOIN(" ",TRUE,
'Fiche formation'!$C$18,
_xlfn.SWITCH('Fiche formation'!$C$18,"DNO","2A","DE AUDIO","3A",
_xlfn.SWITCH('Fiche formation'!$C$15,"DEUST","2A","DSCG","2A","MASTER","2A","BUT","3A","DCG","3A","LG","3A","LP","3A","INGE","3A",""))
)</f>
        <v>#NAME?</v>
      </c>
    </row>
    <row r="628" spans="1:8" x14ac:dyDescent="0.2">
      <c r="A628" s="1">
        <f t="shared" si="39"/>
        <v>46548</v>
      </c>
      <c r="B628" t="e" vm="2">
        <f t="shared" ca="1" si="36"/>
        <v>#NAME?</v>
      </c>
      <c r="C628" t="e" vm="2">
        <f t="shared" ca="1" si="37"/>
        <v>#NAME?</v>
      </c>
      <c r="D628" s="12" t="e" cm="1" vm="1">
        <f t="array" aca="1" ref="D628" ca="1">_xlfn.LET(
    _xlpm.d, A628,
    _xlpm.debut, DATE(2026,8,1),
    _xlpm.m, DATEDIF(_xlpm.debut, _xlpm.d, "m"),
    _xlpm.col, 1 + _xlpm.m*3,
    _xlpm.dates, INDEX('Calendrier 2026-2027'!$C$13:$BC$43,,_xlpm.col),
    _xlpm.titres, INDEX('Calendrier 2026-2027'!$D$13:$BD$43,,_xlpm.col),
    _xlpm.r, _xlfn.XLOOKUP(_xlpm.d, _xlpm.dates, _xlpm.titres),
    IF(_xlpm.r=0,"",_xlpm.r)
)</f>
        <v>#NAME?</v>
      </c>
      <c r="E628" t="e" vm="2">
        <f t="shared" ca="1" si="38"/>
        <v>#NAME?</v>
      </c>
      <c r="F628" t="str">
        <f>_xlfn.XLOOKUP('Fiche formation'!$C$8,SitesFormations[Site de formation principal],SitesFormations[Mail pour assiduité],"")</f>
        <v>cfa-ensuplr-um-fds@umontpellier.fr</v>
      </c>
      <c r="G628" t="s">
        <v>2019</v>
      </c>
      <c r="H628" t="e" vm="2">
        <f ca="1">_xlfn.TEXTJOIN(" ",TRUE,
'Fiche formation'!$C$18,
_xlfn.SWITCH('Fiche formation'!$C$18,"DNO","2A","DE AUDIO","3A",
_xlfn.SWITCH('Fiche formation'!$C$15,"DEUST","2A","DSCG","2A","MASTER","2A","BUT","3A","DCG","3A","LG","3A","LP","3A","INGE","3A",""))
)</f>
        <v>#NAME?</v>
      </c>
    </row>
    <row r="629" spans="1:8" x14ac:dyDescent="0.2">
      <c r="A629" s="1">
        <f t="shared" si="39"/>
        <v>46548</v>
      </c>
      <c r="B629" t="e" vm="2">
        <f t="shared" ca="1" si="36"/>
        <v>#NAME?</v>
      </c>
      <c r="C629" t="e" vm="2">
        <f t="shared" ca="1" si="37"/>
        <v>#NAME?</v>
      </c>
      <c r="D629" s="12" t="e" cm="1" vm="1">
        <f t="array" aca="1" ref="D629" ca="1">_xlfn.LET(
    _xlpm.d, A629,
    _xlpm.debut, DATE(2026,8,1),
    _xlpm.m, DATEDIF(_xlpm.debut, _xlpm.d, "m"),
    _xlpm.col, 1 + _xlpm.m*3,
    _xlpm.dates, INDEX('Calendrier 2026-2027'!$C$13:$BC$43,,_xlpm.col),
    _xlpm.titres, INDEX('Calendrier 2026-2027'!$D$13:$BD$43,,_xlpm.col),
    _xlpm.r, _xlfn.XLOOKUP(_xlpm.d, _xlpm.dates, _xlpm.titres),
    IF(_xlpm.r=0,"",_xlpm.r)
)</f>
        <v>#NAME?</v>
      </c>
      <c r="E629" t="e" vm="2">
        <f t="shared" ca="1" si="38"/>
        <v>#NAME?</v>
      </c>
      <c r="F629" t="str">
        <f>_xlfn.XLOOKUP('Fiche formation'!$C$8,SitesFormations[Site de formation principal],SitesFormations[Mail pour assiduité],"")</f>
        <v>cfa-ensuplr-um-fds@umontpellier.fr</v>
      </c>
      <c r="G629" t="s">
        <v>2019</v>
      </c>
      <c r="H629" t="e" vm="2">
        <f ca="1">_xlfn.TEXTJOIN(" ",TRUE,
'Fiche formation'!$C$18,
_xlfn.SWITCH('Fiche formation'!$C$18,"DNO","2A","DE AUDIO","3A",
_xlfn.SWITCH('Fiche formation'!$C$15,"DEUST","2A","DSCG","2A","MASTER","2A","BUT","3A","DCG","3A","LG","3A","LP","3A","INGE","3A",""))
)</f>
        <v>#NAME?</v>
      </c>
    </row>
    <row r="630" spans="1:8" x14ac:dyDescent="0.2">
      <c r="A630" s="1">
        <f t="shared" si="39"/>
        <v>46549</v>
      </c>
      <c r="B630" t="e" vm="2">
        <f t="shared" ca="1" si="36"/>
        <v>#NAME?</v>
      </c>
      <c r="C630" t="e" vm="2">
        <f t="shared" ca="1" si="37"/>
        <v>#NAME?</v>
      </c>
      <c r="D630" s="12" t="e" cm="1" vm="1">
        <f t="array" aca="1" ref="D630" ca="1">_xlfn.LET(
    _xlpm.d, A630,
    _xlpm.debut, DATE(2026,8,1),
    _xlpm.m, DATEDIF(_xlpm.debut, _xlpm.d, "m"),
    _xlpm.col, 1 + _xlpm.m*3,
    _xlpm.dates, INDEX('Calendrier 2026-2027'!$C$13:$BC$43,,_xlpm.col),
    _xlpm.titres, INDEX('Calendrier 2026-2027'!$D$13:$BD$43,,_xlpm.col),
    _xlpm.r, _xlfn.XLOOKUP(_xlpm.d, _xlpm.dates, _xlpm.titres),
    IF(_xlpm.r=0,"",_xlpm.r)
)</f>
        <v>#NAME?</v>
      </c>
      <c r="E630" t="e" vm="2">
        <f t="shared" ca="1" si="38"/>
        <v>#NAME?</v>
      </c>
      <c r="F630" t="str">
        <f>_xlfn.XLOOKUP('Fiche formation'!$C$8,SitesFormations[Site de formation principal],SitesFormations[Mail pour assiduité],"")</f>
        <v>cfa-ensuplr-um-fds@umontpellier.fr</v>
      </c>
      <c r="G630" t="s">
        <v>2019</v>
      </c>
      <c r="H630" t="e" vm="2">
        <f ca="1">_xlfn.TEXTJOIN(" ",TRUE,
'Fiche formation'!$C$18,
_xlfn.SWITCH('Fiche formation'!$C$18,"DNO","2A","DE AUDIO","3A",
_xlfn.SWITCH('Fiche formation'!$C$15,"DEUST","2A","DSCG","2A","MASTER","2A","BUT","3A","DCG","3A","LG","3A","LP","3A","INGE","3A",""))
)</f>
        <v>#NAME?</v>
      </c>
    </row>
    <row r="631" spans="1:8" x14ac:dyDescent="0.2">
      <c r="A631" s="1">
        <f t="shared" si="39"/>
        <v>46549</v>
      </c>
      <c r="B631" t="e" vm="2">
        <f t="shared" ca="1" si="36"/>
        <v>#NAME?</v>
      </c>
      <c r="C631" t="e" vm="2">
        <f t="shared" ca="1" si="37"/>
        <v>#NAME?</v>
      </c>
      <c r="D631" s="12" t="e" cm="1" vm="1">
        <f t="array" aca="1" ref="D631" ca="1">_xlfn.LET(
    _xlpm.d, A631,
    _xlpm.debut, DATE(2026,8,1),
    _xlpm.m, DATEDIF(_xlpm.debut, _xlpm.d, "m"),
    _xlpm.col, 1 + _xlpm.m*3,
    _xlpm.dates, INDEX('Calendrier 2026-2027'!$C$13:$BC$43,,_xlpm.col),
    _xlpm.titres, INDEX('Calendrier 2026-2027'!$D$13:$BD$43,,_xlpm.col),
    _xlpm.r, _xlfn.XLOOKUP(_xlpm.d, _xlpm.dates, _xlpm.titres),
    IF(_xlpm.r=0,"",_xlpm.r)
)</f>
        <v>#NAME?</v>
      </c>
      <c r="E631" t="e" vm="2">
        <f t="shared" ca="1" si="38"/>
        <v>#NAME?</v>
      </c>
      <c r="F631" t="str">
        <f>_xlfn.XLOOKUP('Fiche formation'!$C$8,SitesFormations[Site de formation principal],SitesFormations[Mail pour assiduité],"")</f>
        <v>cfa-ensuplr-um-fds@umontpellier.fr</v>
      </c>
      <c r="G631" t="s">
        <v>2019</v>
      </c>
      <c r="H631" t="e" vm="2">
        <f ca="1">_xlfn.TEXTJOIN(" ",TRUE,
'Fiche formation'!$C$18,
_xlfn.SWITCH('Fiche formation'!$C$18,"DNO","2A","DE AUDIO","3A",
_xlfn.SWITCH('Fiche formation'!$C$15,"DEUST","2A","DSCG","2A","MASTER","2A","BUT","3A","DCG","3A","LG","3A","LP","3A","INGE","3A",""))
)</f>
        <v>#NAME?</v>
      </c>
    </row>
    <row r="632" spans="1:8" x14ac:dyDescent="0.2">
      <c r="A632" s="1">
        <f t="shared" si="39"/>
        <v>46550</v>
      </c>
      <c r="B632" t="e" vm="2">
        <f t="shared" ca="1" si="36"/>
        <v>#NAME?</v>
      </c>
      <c r="C632" t="e" vm="2">
        <f t="shared" ca="1" si="37"/>
        <v>#NAME?</v>
      </c>
      <c r="D632" s="12" t="e" cm="1" vm="1">
        <f t="array" aca="1" ref="D632" ca="1">_xlfn.LET(
    _xlpm.d, A632,
    _xlpm.debut, DATE(2026,8,1),
    _xlpm.m, DATEDIF(_xlpm.debut, _xlpm.d, "m"),
    _xlpm.col, 1 + _xlpm.m*3,
    _xlpm.dates, INDEX('Calendrier 2026-2027'!$C$13:$BC$43,,_xlpm.col),
    _xlpm.titres, INDEX('Calendrier 2026-2027'!$D$13:$BD$43,,_xlpm.col),
    _xlpm.r, _xlfn.XLOOKUP(_xlpm.d, _xlpm.dates, _xlpm.titres),
    IF(_xlpm.r=0,"",_xlpm.r)
)</f>
        <v>#NAME?</v>
      </c>
      <c r="E632" t="e" vm="2">
        <f t="shared" ca="1" si="38"/>
        <v>#NAME?</v>
      </c>
      <c r="F632" t="str">
        <f>_xlfn.XLOOKUP('Fiche formation'!$C$8,SitesFormations[Site de formation principal],SitesFormations[Mail pour assiduité],"")</f>
        <v>cfa-ensuplr-um-fds@umontpellier.fr</v>
      </c>
      <c r="G632" t="s">
        <v>2019</v>
      </c>
      <c r="H632" t="e" vm="2">
        <f ca="1">_xlfn.TEXTJOIN(" ",TRUE,
'Fiche formation'!$C$18,
_xlfn.SWITCH('Fiche formation'!$C$18,"DNO","2A","DE AUDIO","3A",
_xlfn.SWITCH('Fiche formation'!$C$15,"DEUST","2A","DSCG","2A","MASTER","2A","BUT","3A","DCG","3A","LG","3A","LP","3A","INGE","3A",""))
)</f>
        <v>#NAME?</v>
      </c>
    </row>
    <row r="633" spans="1:8" x14ac:dyDescent="0.2">
      <c r="A633" s="1">
        <f t="shared" si="39"/>
        <v>46550</v>
      </c>
      <c r="B633" t="e" vm="2">
        <f t="shared" ca="1" si="36"/>
        <v>#NAME?</v>
      </c>
      <c r="C633" t="e" vm="2">
        <f t="shared" ca="1" si="37"/>
        <v>#NAME?</v>
      </c>
      <c r="D633" s="12" t="e" cm="1" vm="1">
        <f t="array" aca="1" ref="D633" ca="1">_xlfn.LET(
    _xlpm.d, A633,
    _xlpm.debut, DATE(2026,8,1),
    _xlpm.m, DATEDIF(_xlpm.debut, _xlpm.d, "m"),
    _xlpm.col, 1 + _xlpm.m*3,
    _xlpm.dates, INDEX('Calendrier 2026-2027'!$C$13:$BC$43,,_xlpm.col),
    _xlpm.titres, INDEX('Calendrier 2026-2027'!$D$13:$BD$43,,_xlpm.col),
    _xlpm.r, _xlfn.XLOOKUP(_xlpm.d, _xlpm.dates, _xlpm.titres),
    IF(_xlpm.r=0,"",_xlpm.r)
)</f>
        <v>#NAME?</v>
      </c>
      <c r="E633" t="e" vm="2">
        <f t="shared" ca="1" si="38"/>
        <v>#NAME?</v>
      </c>
      <c r="F633" t="str">
        <f>_xlfn.XLOOKUP('Fiche formation'!$C$8,SitesFormations[Site de formation principal],SitesFormations[Mail pour assiduité],"")</f>
        <v>cfa-ensuplr-um-fds@umontpellier.fr</v>
      </c>
      <c r="G633" t="s">
        <v>2019</v>
      </c>
      <c r="H633" t="e" vm="2">
        <f ca="1">_xlfn.TEXTJOIN(" ",TRUE,
'Fiche formation'!$C$18,
_xlfn.SWITCH('Fiche formation'!$C$18,"DNO","2A","DE AUDIO","3A",
_xlfn.SWITCH('Fiche formation'!$C$15,"DEUST","2A","DSCG","2A","MASTER","2A","BUT","3A","DCG","3A","LG","3A","LP","3A","INGE","3A",""))
)</f>
        <v>#NAME?</v>
      </c>
    </row>
    <row r="634" spans="1:8" x14ac:dyDescent="0.2">
      <c r="A634" s="1">
        <f t="shared" si="39"/>
        <v>46551</v>
      </c>
      <c r="B634" t="e" vm="2">
        <f t="shared" ca="1" si="36"/>
        <v>#NAME?</v>
      </c>
      <c r="C634" t="e" vm="2">
        <f t="shared" ca="1" si="37"/>
        <v>#NAME?</v>
      </c>
      <c r="D634" s="12" t="e" cm="1" vm="1">
        <f t="array" aca="1" ref="D634" ca="1">_xlfn.LET(
    _xlpm.d, A634,
    _xlpm.debut, DATE(2026,8,1),
    _xlpm.m, DATEDIF(_xlpm.debut, _xlpm.d, "m"),
    _xlpm.col, 1 + _xlpm.m*3,
    _xlpm.dates, INDEX('Calendrier 2026-2027'!$C$13:$BC$43,,_xlpm.col),
    _xlpm.titres, INDEX('Calendrier 2026-2027'!$D$13:$BD$43,,_xlpm.col),
    _xlpm.r, _xlfn.XLOOKUP(_xlpm.d, _xlpm.dates, _xlpm.titres),
    IF(_xlpm.r=0,"",_xlpm.r)
)</f>
        <v>#NAME?</v>
      </c>
      <c r="E634" t="e" vm="2">
        <f t="shared" ca="1" si="38"/>
        <v>#NAME?</v>
      </c>
      <c r="F634" t="str">
        <f>_xlfn.XLOOKUP('Fiche formation'!$C$8,SitesFormations[Site de formation principal],SitesFormations[Mail pour assiduité],"")</f>
        <v>cfa-ensuplr-um-fds@umontpellier.fr</v>
      </c>
      <c r="G634" t="s">
        <v>2019</v>
      </c>
      <c r="H634" t="e" vm="2">
        <f ca="1">_xlfn.TEXTJOIN(" ",TRUE,
'Fiche formation'!$C$18,
_xlfn.SWITCH('Fiche formation'!$C$18,"DNO","2A","DE AUDIO","3A",
_xlfn.SWITCH('Fiche formation'!$C$15,"DEUST","2A","DSCG","2A","MASTER","2A","BUT","3A","DCG","3A","LG","3A","LP","3A","INGE","3A",""))
)</f>
        <v>#NAME?</v>
      </c>
    </row>
    <row r="635" spans="1:8" x14ac:dyDescent="0.2">
      <c r="A635" s="1">
        <f t="shared" si="39"/>
        <v>46551</v>
      </c>
      <c r="B635" t="e" vm="2">
        <f t="shared" ca="1" si="36"/>
        <v>#NAME?</v>
      </c>
      <c r="C635" t="e" vm="2">
        <f t="shared" ca="1" si="37"/>
        <v>#NAME?</v>
      </c>
      <c r="D635" s="12" t="e" cm="1" vm="1">
        <f t="array" aca="1" ref="D635" ca="1">_xlfn.LET(
    _xlpm.d, A635,
    _xlpm.debut, DATE(2026,8,1),
    _xlpm.m, DATEDIF(_xlpm.debut, _xlpm.d, "m"),
    _xlpm.col, 1 + _xlpm.m*3,
    _xlpm.dates, INDEX('Calendrier 2026-2027'!$C$13:$BC$43,,_xlpm.col),
    _xlpm.titres, INDEX('Calendrier 2026-2027'!$D$13:$BD$43,,_xlpm.col),
    _xlpm.r, _xlfn.XLOOKUP(_xlpm.d, _xlpm.dates, _xlpm.titres),
    IF(_xlpm.r=0,"",_xlpm.r)
)</f>
        <v>#NAME?</v>
      </c>
      <c r="E635" t="e" vm="2">
        <f t="shared" ca="1" si="38"/>
        <v>#NAME?</v>
      </c>
      <c r="F635" t="str">
        <f>_xlfn.XLOOKUP('Fiche formation'!$C$8,SitesFormations[Site de formation principal],SitesFormations[Mail pour assiduité],"")</f>
        <v>cfa-ensuplr-um-fds@umontpellier.fr</v>
      </c>
      <c r="G635" t="s">
        <v>2019</v>
      </c>
      <c r="H635" t="e" vm="2">
        <f ca="1">_xlfn.TEXTJOIN(" ",TRUE,
'Fiche formation'!$C$18,
_xlfn.SWITCH('Fiche formation'!$C$18,"DNO","2A","DE AUDIO","3A",
_xlfn.SWITCH('Fiche formation'!$C$15,"DEUST","2A","DSCG","2A","MASTER","2A","BUT","3A","DCG","3A","LG","3A","LP","3A","INGE","3A",""))
)</f>
        <v>#NAME?</v>
      </c>
    </row>
    <row r="636" spans="1:8" x14ac:dyDescent="0.2">
      <c r="A636" s="1">
        <f t="shared" si="39"/>
        <v>46552</v>
      </c>
      <c r="B636" t="e" vm="2">
        <f t="shared" ca="1" si="36"/>
        <v>#NAME?</v>
      </c>
      <c r="C636" t="e" vm="2">
        <f t="shared" ca="1" si="37"/>
        <v>#NAME?</v>
      </c>
      <c r="D636" s="12" t="e" cm="1" vm="1">
        <f t="array" aca="1" ref="D636" ca="1">_xlfn.LET(
    _xlpm.d, A636,
    _xlpm.debut, DATE(2026,8,1),
    _xlpm.m, DATEDIF(_xlpm.debut, _xlpm.d, "m"),
    _xlpm.col, 1 + _xlpm.m*3,
    _xlpm.dates, INDEX('Calendrier 2026-2027'!$C$13:$BC$43,,_xlpm.col),
    _xlpm.titres, INDEX('Calendrier 2026-2027'!$D$13:$BD$43,,_xlpm.col),
    _xlpm.r, _xlfn.XLOOKUP(_xlpm.d, _xlpm.dates, _xlpm.titres),
    IF(_xlpm.r=0,"",_xlpm.r)
)</f>
        <v>#NAME?</v>
      </c>
      <c r="E636" t="e" vm="2">
        <f t="shared" ca="1" si="38"/>
        <v>#NAME?</v>
      </c>
      <c r="F636" t="str">
        <f>_xlfn.XLOOKUP('Fiche formation'!$C$8,SitesFormations[Site de formation principal],SitesFormations[Mail pour assiduité],"")</f>
        <v>cfa-ensuplr-um-fds@umontpellier.fr</v>
      </c>
      <c r="G636" t="s">
        <v>2019</v>
      </c>
      <c r="H636" t="e" vm="2">
        <f ca="1">_xlfn.TEXTJOIN(" ",TRUE,
'Fiche formation'!$C$18,
_xlfn.SWITCH('Fiche formation'!$C$18,"DNO","2A","DE AUDIO","3A",
_xlfn.SWITCH('Fiche formation'!$C$15,"DEUST","2A","DSCG","2A","MASTER","2A","BUT","3A","DCG","3A","LG","3A","LP","3A","INGE","3A",""))
)</f>
        <v>#NAME?</v>
      </c>
    </row>
    <row r="637" spans="1:8" x14ac:dyDescent="0.2">
      <c r="A637" s="1">
        <f t="shared" si="39"/>
        <v>46552</v>
      </c>
      <c r="B637" t="e" vm="2">
        <f t="shared" ca="1" si="36"/>
        <v>#NAME?</v>
      </c>
      <c r="C637" t="e" vm="2">
        <f t="shared" ca="1" si="37"/>
        <v>#NAME?</v>
      </c>
      <c r="D637" s="12" t="e" cm="1" vm="1">
        <f t="array" aca="1" ref="D637" ca="1">_xlfn.LET(
    _xlpm.d, A637,
    _xlpm.debut, DATE(2026,8,1),
    _xlpm.m, DATEDIF(_xlpm.debut, _xlpm.d, "m"),
    _xlpm.col, 1 + _xlpm.m*3,
    _xlpm.dates, INDEX('Calendrier 2026-2027'!$C$13:$BC$43,,_xlpm.col),
    _xlpm.titres, INDEX('Calendrier 2026-2027'!$D$13:$BD$43,,_xlpm.col),
    _xlpm.r, _xlfn.XLOOKUP(_xlpm.d, _xlpm.dates, _xlpm.titres),
    IF(_xlpm.r=0,"",_xlpm.r)
)</f>
        <v>#NAME?</v>
      </c>
      <c r="E637" t="e" vm="2">
        <f t="shared" ca="1" si="38"/>
        <v>#NAME?</v>
      </c>
      <c r="F637" t="str">
        <f>_xlfn.XLOOKUP('Fiche formation'!$C$8,SitesFormations[Site de formation principal],SitesFormations[Mail pour assiduité],"")</f>
        <v>cfa-ensuplr-um-fds@umontpellier.fr</v>
      </c>
      <c r="G637" t="s">
        <v>2019</v>
      </c>
      <c r="H637" t="e" vm="2">
        <f ca="1">_xlfn.TEXTJOIN(" ",TRUE,
'Fiche formation'!$C$18,
_xlfn.SWITCH('Fiche formation'!$C$18,"DNO","2A","DE AUDIO","3A",
_xlfn.SWITCH('Fiche formation'!$C$15,"DEUST","2A","DSCG","2A","MASTER","2A","BUT","3A","DCG","3A","LG","3A","LP","3A","INGE","3A",""))
)</f>
        <v>#NAME?</v>
      </c>
    </row>
    <row r="638" spans="1:8" x14ac:dyDescent="0.2">
      <c r="A638" s="1">
        <f t="shared" si="39"/>
        <v>46553</v>
      </c>
      <c r="B638" t="e" vm="2">
        <f t="shared" ca="1" si="36"/>
        <v>#NAME?</v>
      </c>
      <c r="C638" t="e" vm="2">
        <f t="shared" ca="1" si="37"/>
        <v>#NAME?</v>
      </c>
      <c r="D638" s="12" t="e" cm="1" vm="1">
        <f t="array" aca="1" ref="D638" ca="1">_xlfn.LET(
    _xlpm.d, A638,
    _xlpm.debut, DATE(2026,8,1),
    _xlpm.m, DATEDIF(_xlpm.debut, _xlpm.d, "m"),
    _xlpm.col, 1 + _xlpm.m*3,
    _xlpm.dates, INDEX('Calendrier 2026-2027'!$C$13:$BC$43,,_xlpm.col),
    _xlpm.titres, INDEX('Calendrier 2026-2027'!$D$13:$BD$43,,_xlpm.col),
    _xlpm.r, _xlfn.XLOOKUP(_xlpm.d, _xlpm.dates, _xlpm.titres),
    IF(_xlpm.r=0,"",_xlpm.r)
)</f>
        <v>#NAME?</v>
      </c>
      <c r="E638" t="e" vm="2">
        <f t="shared" ca="1" si="38"/>
        <v>#NAME?</v>
      </c>
      <c r="F638" t="str">
        <f>_xlfn.XLOOKUP('Fiche formation'!$C$8,SitesFormations[Site de formation principal],SitesFormations[Mail pour assiduité],"")</f>
        <v>cfa-ensuplr-um-fds@umontpellier.fr</v>
      </c>
      <c r="G638" t="s">
        <v>2019</v>
      </c>
      <c r="H638" t="e" vm="2">
        <f ca="1">_xlfn.TEXTJOIN(" ",TRUE,
'Fiche formation'!$C$18,
_xlfn.SWITCH('Fiche formation'!$C$18,"DNO","2A","DE AUDIO","3A",
_xlfn.SWITCH('Fiche formation'!$C$15,"DEUST","2A","DSCG","2A","MASTER","2A","BUT","3A","DCG","3A","LG","3A","LP","3A","INGE","3A",""))
)</f>
        <v>#NAME?</v>
      </c>
    </row>
    <row r="639" spans="1:8" x14ac:dyDescent="0.2">
      <c r="A639" s="1">
        <f t="shared" si="39"/>
        <v>46553</v>
      </c>
      <c r="B639" t="e" vm="2">
        <f t="shared" ca="1" si="36"/>
        <v>#NAME?</v>
      </c>
      <c r="C639" t="e" vm="2">
        <f t="shared" ca="1" si="37"/>
        <v>#NAME?</v>
      </c>
      <c r="D639" s="12" t="e" cm="1" vm="1">
        <f t="array" aca="1" ref="D639" ca="1">_xlfn.LET(
    _xlpm.d, A639,
    _xlpm.debut, DATE(2026,8,1),
    _xlpm.m, DATEDIF(_xlpm.debut, _xlpm.d, "m"),
    _xlpm.col, 1 + _xlpm.m*3,
    _xlpm.dates, INDEX('Calendrier 2026-2027'!$C$13:$BC$43,,_xlpm.col),
    _xlpm.titres, INDEX('Calendrier 2026-2027'!$D$13:$BD$43,,_xlpm.col),
    _xlpm.r, _xlfn.XLOOKUP(_xlpm.d, _xlpm.dates, _xlpm.titres),
    IF(_xlpm.r=0,"",_xlpm.r)
)</f>
        <v>#NAME?</v>
      </c>
      <c r="E639" t="e" vm="2">
        <f t="shared" ca="1" si="38"/>
        <v>#NAME?</v>
      </c>
      <c r="F639" t="str">
        <f>_xlfn.XLOOKUP('Fiche formation'!$C$8,SitesFormations[Site de formation principal],SitesFormations[Mail pour assiduité],"")</f>
        <v>cfa-ensuplr-um-fds@umontpellier.fr</v>
      </c>
      <c r="G639" t="s">
        <v>2019</v>
      </c>
      <c r="H639" t="e" vm="2">
        <f ca="1">_xlfn.TEXTJOIN(" ",TRUE,
'Fiche formation'!$C$18,
_xlfn.SWITCH('Fiche formation'!$C$18,"DNO","2A","DE AUDIO","3A",
_xlfn.SWITCH('Fiche formation'!$C$15,"DEUST","2A","DSCG","2A","MASTER","2A","BUT","3A","DCG","3A","LG","3A","LP","3A","INGE","3A",""))
)</f>
        <v>#NAME?</v>
      </c>
    </row>
    <row r="640" spans="1:8" x14ac:dyDescent="0.2">
      <c r="A640" s="1">
        <f t="shared" si="39"/>
        <v>46554</v>
      </c>
      <c r="B640" t="e" vm="2">
        <f t="shared" ca="1" si="36"/>
        <v>#NAME?</v>
      </c>
      <c r="C640" t="e" vm="2">
        <f t="shared" ca="1" si="37"/>
        <v>#NAME?</v>
      </c>
      <c r="D640" s="12" t="e" cm="1" vm="1">
        <f t="array" aca="1" ref="D640" ca="1">_xlfn.LET(
    _xlpm.d, A640,
    _xlpm.debut, DATE(2026,8,1),
    _xlpm.m, DATEDIF(_xlpm.debut, _xlpm.d, "m"),
    _xlpm.col, 1 + _xlpm.m*3,
    _xlpm.dates, INDEX('Calendrier 2026-2027'!$C$13:$BC$43,,_xlpm.col),
    _xlpm.titres, INDEX('Calendrier 2026-2027'!$D$13:$BD$43,,_xlpm.col),
    _xlpm.r, _xlfn.XLOOKUP(_xlpm.d, _xlpm.dates, _xlpm.titres),
    IF(_xlpm.r=0,"",_xlpm.r)
)</f>
        <v>#NAME?</v>
      </c>
      <c r="E640" t="e" vm="2">
        <f t="shared" ca="1" si="38"/>
        <v>#NAME?</v>
      </c>
      <c r="F640" t="str">
        <f>_xlfn.XLOOKUP('Fiche formation'!$C$8,SitesFormations[Site de formation principal],SitesFormations[Mail pour assiduité],"")</f>
        <v>cfa-ensuplr-um-fds@umontpellier.fr</v>
      </c>
      <c r="G640" t="s">
        <v>2019</v>
      </c>
      <c r="H640" t="e" vm="2">
        <f ca="1">_xlfn.TEXTJOIN(" ",TRUE,
'Fiche formation'!$C$18,
_xlfn.SWITCH('Fiche formation'!$C$18,"DNO","2A","DE AUDIO","3A",
_xlfn.SWITCH('Fiche formation'!$C$15,"DEUST","2A","DSCG","2A","MASTER","2A","BUT","3A","DCG","3A","LG","3A","LP","3A","INGE","3A",""))
)</f>
        <v>#NAME?</v>
      </c>
    </row>
    <row r="641" spans="1:8" x14ac:dyDescent="0.2">
      <c r="A641" s="1">
        <f t="shared" si="39"/>
        <v>46554</v>
      </c>
      <c r="B641" t="e" vm="2">
        <f t="shared" ca="1" si="36"/>
        <v>#NAME?</v>
      </c>
      <c r="C641" t="e" vm="2">
        <f t="shared" ca="1" si="37"/>
        <v>#NAME?</v>
      </c>
      <c r="D641" s="12" t="e" cm="1" vm="1">
        <f t="array" aca="1" ref="D641" ca="1">_xlfn.LET(
    _xlpm.d, A641,
    _xlpm.debut, DATE(2026,8,1),
    _xlpm.m, DATEDIF(_xlpm.debut, _xlpm.d, "m"),
    _xlpm.col, 1 + _xlpm.m*3,
    _xlpm.dates, INDEX('Calendrier 2026-2027'!$C$13:$BC$43,,_xlpm.col),
    _xlpm.titres, INDEX('Calendrier 2026-2027'!$D$13:$BD$43,,_xlpm.col),
    _xlpm.r, _xlfn.XLOOKUP(_xlpm.d, _xlpm.dates, _xlpm.titres),
    IF(_xlpm.r=0,"",_xlpm.r)
)</f>
        <v>#NAME?</v>
      </c>
      <c r="E641" t="e" vm="2">
        <f t="shared" ca="1" si="38"/>
        <v>#NAME?</v>
      </c>
      <c r="F641" t="str">
        <f>_xlfn.XLOOKUP('Fiche formation'!$C$8,SitesFormations[Site de formation principal],SitesFormations[Mail pour assiduité],"")</f>
        <v>cfa-ensuplr-um-fds@umontpellier.fr</v>
      </c>
      <c r="G641" t="s">
        <v>2019</v>
      </c>
      <c r="H641" t="e" vm="2">
        <f ca="1">_xlfn.TEXTJOIN(" ",TRUE,
'Fiche formation'!$C$18,
_xlfn.SWITCH('Fiche formation'!$C$18,"DNO","2A","DE AUDIO","3A",
_xlfn.SWITCH('Fiche formation'!$C$15,"DEUST","2A","DSCG","2A","MASTER","2A","BUT","3A","DCG","3A","LG","3A","LP","3A","INGE","3A",""))
)</f>
        <v>#NAME?</v>
      </c>
    </row>
    <row r="642" spans="1:8" x14ac:dyDescent="0.2">
      <c r="A642" s="1">
        <f t="shared" si="39"/>
        <v>46555</v>
      </c>
      <c r="B642" t="e" vm="2">
        <f t="shared" ca="1" si="36"/>
        <v>#NAME?</v>
      </c>
      <c r="C642" t="e" vm="2">
        <f t="shared" ca="1" si="37"/>
        <v>#NAME?</v>
      </c>
      <c r="D642" s="12" t="e" cm="1" vm="1">
        <f t="array" aca="1" ref="D642" ca="1">_xlfn.LET(
    _xlpm.d, A642,
    _xlpm.debut, DATE(2026,8,1),
    _xlpm.m, DATEDIF(_xlpm.debut, _xlpm.d, "m"),
    _xlpm.col, 1 + _xlpm.m*3,
    _xlpm.dates, INDEX('Calendrier 2026-2027'!$C$13:$BC$43,,_xlpm.col),
    _xlpm.titres, INDEX('Calendrier 2026-2027'!$D$13:$BD$43,,_xlpm.col),
    _xlpm.r, _xlfn.XLOOKUP(_xlpm.d, _xlpm.dates, _xlpm.titres),
    IF(_xlpm.r=0,"",_xlpm.r)
)</f>
        <v>#NAME?</v>
      </c>
      <c r="E642" t="e" vm="2">
        <f t="shared" ca="1" si="38"/>
        <v>#NAME?</v>
      </c>
      <c r="F642" t="str">
        <f>_xlfn.XLOOKUP('Fiche formation'!$C$8,SitesFormations[Site de formation principal],SitesFormations[Mail pour assiduité],"")</f>
        <v>cfa-ensuplr-um-fds@umontpellier.fr</v>
      </c>
      <c r="G642" t="s">
        <v>2019</v>
      </c>
      <c r="H642" t="e" vm="2">
        <f ca="1">_xlfn.TEXTJOIN(" ",TRUE,
'Fiche formation'!$C$18,
_xlfn.SWITCH('Fiche formation'!$C$18,"DNO","2A","DE AUDIO","3A",
_xlfn.SWITCH('Fiche formation'!$C$15,"DEUST","2A","DSCG","2A","MASTER","2A","BUT","3A","DCG","3A","LG","3A","LP","3A","INGE","3A",""))
)</f>
        <v>#NAME?</v>
      </c>
    </row>
    <row r="643" spans="1:8" x14ac:dyDescent="0.2">
      <c r="A643" s="1">
        <f t="shared" si="39"/>
        <v>46555</v>
      </c>
      <c r="B643" t="e" vm="2">
        <f t="shared" ref="B643:B706" ca="1" si="40">IF(D643="","",IF($A643=$A642,"14:00","08:00"))</f>
        <v>#NAME?</v>
      </c>
      <c r="C643" t="e" vm="2">
        <f t="shared" ref="C643:C706" ca="1" si="41">IF(D643="","",IF($A643=$A642,"17:00","12:00"))</f>
        <v>#NAME?</v>
      </c>
      <c r="D643" s="12" t="e" cm="1" vm="1">
        <f t="array" aca="1" ref="D643" ca="1">_xlfn.LET(
    _xlpm.d, A643,
    _xlpm.debut, DATE(2026,8,1),
    _xlpm.m, DATEDIF(_xlpm.debut, _xlpm.d, "m"),
    _xlpm.col, 1 + _xlpm.m*3,
    _xlpm.dates, INDEX('Calendrier 2026-2027'!$C$13:$BC$43,,_xlpm.col),
    _xlpm.titres, INDEX('Calendrier 2026-2027'!$D$13:$BD$43,,_xlpm.col),
    _xlpm.r, _xlfn.XLOOKUP(_xlpm.d, _xlpm.dates, _xlpm.titres),
    IF(_xlpm.r=0,"",_xlpm.r)
)</f>
        <v>#NAME?</v>
      </c>
      <c r="E643" t="e" vm="2">
        <f t="shared" ref="E643:E706" ca="1" si="42">IF(D643="","",IF(OR(D643="Entreprise",D643="Révisions (Etp)"),0,1))</f>
        <v>#NAME?</v>
      </c>
      <c r="F643" t="str">
        <f>_xlfn.XLOOKUP('Fiche formation'!$C$8,SitesFormations[Site de formation principal],SitesFormations[Mail pour assiduité],"")</f>
        <v>cfa-ensuplr-um-fds@umontpellier.fr</v>
      </c>
      <c r="G643" t="s">
        <v>2019</v>
      </c>
      <c r="H643" t="e" vm="2">
        <f ca="1">_xlfn.TEXTJOIN(" ",TRUE,
'Fiche formation'!$C$18,
_xlfn.SWITCH('Fiche formation'!$C$18,"DNO","2A","DE AUDIO","3A",
_xlfn.SWITCH('Fiche formation'!$C$15,"DEUST","2A","DSCG","2A","MASTER","2A","BUT","3A","DCG","3A","LG","3A","LP","3A","INGE","3A",""))
)</f>
        <v>#NAME?</v>
      </c>
    </row>
    <row r="644" spans="1:8" x14ac:dyDescent="0.2">
      <c r="A644" s="1">
        <f t="shared" ref="A644:A707" si="43">IF(A643=A642,A643+1,A643)</f>
        <v>46556</v>
      </c>
      <c r="B644" t="e" vm="2">
        <f t="shared" ca="1" si="40"/>
        <v>#NAME?</v>
      </c>
      <c r="C644" t="e" vm="2">
        <f t="shared" ca="1" si="41"/>
        <v>#NAME?</v>
      </c>
      <c r="D644" s="12" t="e" cm="1" vm="1">
        <f t="array" aca="1" ref="D644" ca="1">_xlfn.LET(
    _xlpm.d, A644,
    _xlpm.debut, DATE(2026,8,1),
    _xlpm.m, DATEDIF(_xlpm.debut, _xlpm.d, "m"),
    _xlpm.col, 1 + _xlpm.m*3,
    _xlpm.dates, INDEX('Calendrier 2026-2027'!$C$13:$BC$43,,_xlpm.col),
    _xlpm.titres, INDEX('Calendrier 2026-2027'!$D$13:$BD$43,,_xlpm.col),
    _xlpm.r, _xlfn.XLOOKUP(_xlpm.d, _xlpm.dates, _xlpm.titres),
    IF(_xlpm.r=0,"",_xlpm.r)
)</f>
        <v>#NAME?</v>
      </c>
      <c r="E644" t="e" vm="2">
        <f t="shared" ca="1" si="42"/>
        <v>#NAME?</v>
      </c>
      <c r="F644" t="str">
        <f>_xlfn.XLOOKUP('Fiche formation'!$C$8,SitesFormations[Site de formation principal],SitesFormations[Mail pour assiduité],"")</f>
        <v>cfa-ensuplr-um-fds@umontpellier.fr</v>
      </c>
      <c r="G644" t="s">
        <v>2019</v>
      </c>
      <c r="H644" t="e" vm="2">
        <f ca="1">_xlfn.TEXTJOIN(" ",TRUE,
'Fiche formation'!$C$18,
_xlfn.SWITCH('Fiche formation'!$C$18,"DNO","2A","DE AUDIO","3A",
_xlfn.SWITCH('Fiche formation'!$C$15,"DEUST","2A","DSCG","2A","MASTER","2A","BUT","3A","DCG","3A","LG","3A","LP","3A","INGE","3A",""))
)</f>
        <v>#NAME?</v>
      </c>
    </row>
    <row r="645" spans="1:8" x14ac:dyDescent="0.2">
      <c r="A645" s="1">
        <f t="shared" si="43"/>
        <v>46556</v>
      </c>
      <c r="B645" t="e" vm="2">
        <f t="shared" ca="1" si="40"/>
        <v>#NAME?</v>
      </c>
      <c r="C645" t="e" vm="2">
        <f t="shared" ca="1" si="41"/>
        <v>#NAME?</v>
      </c>
      <c r="D645" s="12" t="e" cm="1" vm="1">
        <f t="array" aca="1" ref="D645" ca="1">_xlfn.LET(
    _xlpm.d, A645,
    _xlpm.debut, DATE(2026,8,1),
    _xlpm.m, DATEDIF(_xlpm.debut, _xlpm.d, "m"),
    _xlpm.col, 1 + _xlpm.m*3,
    _xlpm.dates, INDEX('Calendrier 2026-2027'!$C$13:$BC$43,,_xlpm.col),
    _xlpm.titres, INDEX('Calendrier 2026-2027'!$D$13:$BD$43,,_xlpm.col),
    _xlpm.r, _xlfn.XLOOKUP(_xlpm.d, _xlpm.dates, _xlpm.titres),
    IF(_xlpm.r=0,"",_xlpm.r)
)</f>
        <v>#NAME?</v>
      </c>
      <c r="E645" t="e" vm="2">
        <f t="shared" ca="1" si="42"/>
        <v>#NAME?</v>
      </c>
      <c r="F645" t="str">
        <f>_xlfn.XLOOKUP('Fiche formation'!$C$8,SitesFormations[Site de formation principal],SitesFormations[Mail pour assiduité],"")</f>
        <v>cfa-ensuplr-um-fds@umontpellier.fr</v>
      </c>
      <c r="G645" t="s">
        <v>2019</v>
      </c>
      <c r="H645" t="e" vm="2">
        <f ca="1">_xlfn.TEXTJOIN(" ",TRUE,
'Fiche formation'!$C$18,
_xlfn.SWITCH('Fiche formation'!$C$18,"DNO","2A","DE AUDIO","3A",
_xlfn.SWITCH('Fiche formation'!$C$15,"DEUST","2A","DSCG","2A","MASTER","2A","BUT","3A","DCG","3A","LG","3A","LP","3A","INGE","3A",""))
)</f>
        <v>#NAME?</v>
      </c>
    </row>
    <row r="646" spans="1:8" x14ac:dyDescent="0.2">
      <c r="A646" s="1">
        <f t="shared" si="43"/>
        <v>46557</v>
      </c>
      <c r="B646" t="e" vm="2">
        <f t="shared" ca="1" si="40"/>
        <v>#NAME?</v>
      </c>
      <c r="C646" t="e" vm="2">
        <f t="shared" ca="1" si="41"/>
        <v>#NAME?</v>
      </c>
      <c r="D646" s="12" t="e" cm="1" vm="1">
        <f t="array" aca="1" ref="D646" ca="1">_xlfn.LET(
    _xlpm.d, A646,
    _xlpm.debut, DATE(2026,8,1),
    _xlpm.m, DATEDIF(_xlpm.debut, _xlpm.d, "m"),
    _xlpm.col, 1 + _xlpm.m*3,
    _xlpm.dates, INDEX('Calendrier 2026-2027'!$C$13:$BC$43,,_xlpm.col),
    _xlpm.titres, INDEX('Calendrier 2026-2027'!$D$13:$BD$43,,_xlpm.col),
    _xlpm.r, _xlfn.XLOOKUP(_xlpm.d, _xlpm.dates, _xlpm.titres),
    IF(_xlpm.r=0,"",_xlpm.r)
)</f>
        <v>#NAME?</v>
      </c>
      <c r="E646" t="e" vm="2">
        <f t="shared" ca="1" si="42"/>
        <v>#NAME?</v>
      </c>
      <c r="F646" t="str">
        <f>_xlfn.XLOOKUP('Fiche formation'!$C$8,SitesFormations[Site de formation principal],SitesFormations[Mail pour assiduité],"")</f>
        <v>cfa-ensuplr-um-fds@umontpellier.fr</v>
      </c>
      <c r="G646" t="s">
        <v>2019</v>
      </c>
      <c r="H646" t="e" vm="2">
        <f ca="1">_xlfn.TEXTJOIN(" ",TRUE,
'Fiche formation'!$C$18,
_xlfn.SWITCH('Fiche formation'!$C$18,"DNO","2A","DE AUDIO","3A",
_xlfn.SWITCH('Fiche formation'!$C$15,"DEUST","2A","DSCG","2A","MASTER","2A","BUT","3A","DCG","3A","LG","3A","LP","3A","INGE","3A",""))
)</f>
        <v>#NAME?</v>
      </c>
    </row>
    <row r="647" spans="1:8" x14ac:dyDescent="0.2">
      <c r="A647" s="1">
        <f t="shared" si="43"/>
        <v>46557</v>
      </c>
      <c r="B647" t="e" vm="2">
        <f t="shared" ca="1" si="40"/>
        <v>#NAME?</v>
      </c>
      <c r="C647" t="e" vm="2">
        <f t="shared" ca="1" si="41"/>
        <v>#NAME?</v>
      </c>
      <c r="D647" s="12" t="e" cm="1" vm="1">
        <f t="array" aca="1" ref="D647" ca="1">_xlfn.LET(
    _xlpm.d, A647,
    _xlpm.debut, DATE(2026,8,1),
    _xlpm.m, DATEDIF(_xlpm.debut, _xlpm.d, "m"),
    _xlpm.col, 1 + _xlpm.m*3,
    _xlpm.dates, INDEX('Calendrier 2026-2027'!$C$13:$BC$43,,_xlpm.col),
    _xlpm.titres, INDEX('Calendrier 2026-2027'!$D$13:$BD$43,,_xlpm.col),
    _xlpm.r, _xlfn.XLOOKUP(_xlpm.d, _xlpm.dates, _xlpm.titres),
    IF(_xlpm.r=0,"",_xlpm.r)
)</f>
        <v>#NAME?</v>
      </c>
      <c r="E647" t="e" vm="2">
        <f t="shared" ca="1" si="42"/>
        <v>#NAME?</v>
      </c>
      <c r="F647" t="str">
        <f>_xlfn.XLOOKUP('Fiche formation'!$C$8,SitesFormations[Site de formation principal],SitesFormations[Mail pour assiduité],"")</f>
        <v>cfa-ensuplr-um-fds@umontpellier.fr</v>
      </c>
      <c r="G647" t="s">
        <v>2019</v>
      </c>
      <c r="H647" t="e" vm="2">
        <f ca="1">_xlfn.TEXTJOIN(" ",TRUE,
'Fiche formation'!$C$18,
_xlfn.SWITCH('Fiche formation'!$C$18,"DNO","2A","DE AUDIO","3A",
_xlfn.SWITCH('Fiche formation'!$C$15,"DEUST","2A","DSCG","2A","MASTER","2A","BUT","3A","DCG","3A","LG","3A","LP","3A","INGE","3A",""))
)</f>
        <v>#NAME?</v>
      </c>
    </row>
    <row r="648" spans="1:8" x14ac:dyDescent="0.2">
      <c r="A648" s="1">
        <f t="shared" si="43"/>
        <v>46558</v>
      </c>
      <c r="B648" t="e" vm="2">
        <f t="shared" ca="1" si="40"/>
        <v>#NAME?</v>
      </c>
      <c r="C648" t="e" vm="2">
        <f t="shared" ca="1" si="41"/>
        <v>#NAME?</v>
      </c>
      <c r="D648" s="12" t="e" cm="1" vm="1">
        <f t="array" aca="1" ref="D648" ca="1">_xlfn.LET(
    _xlpm.d, A648,
    _xlpm.debut, DATE(2026,8,1),
    _xlpm.m, DATEDIF(_xlpm.debut, _xlpm.d, "m"),
    _xlpm.col, 1 + _xlpm.m*3,
    _xlpm.dates, INDEX('Calendrier 2026-2027'!$C$13:$BC$43,,_xlpm.col),
    _xlpm.titres, INDEX('Calendrier 2026-2027'!$D$13:$BD$43,,_xlpm.col),
    _xlpm.r, _xlfn.XLOOKUP(_xlpm.d, _xlpm.dates, _xlpm.titres),
    IF(_xlpm.r=0,"",_xlpm.r)
)</f>
        <v>#NAME?</v>
      </c>
      <c r="E648" t="e" vm="2">
        <f t="shared" ca="1" si="42"/>
        <v>#NAME?</v>
      </c>
      <c r="F648" t="str">
        <f>_xlfn.XLOOKUP('Fiche formation'!$C$8,SitesFormations[Site de formation principal],SitesFormations[Mail pour assiduité],"")</f>
        <v>cfa-ensuplr-um-fds@umontpellier.fr</v>
      </c>
      <c r="G648" t="s">
        <v>2019</v>
      </c>
      <c r="H648" t="e" vm="2">
        <f ca="1">_xlfn.TEXTJOIN(" ",TRUE,
'Fiche formation'!$C$18,
_xlfn.SWITCH('Fiche formation'!$C$18,"DNO","2A","DE AUDIO","3A",
_xlfn.SWITCH('Fiche formation'!$C$15,"DEUST","2A","DSCG","2A","MASTER","2A","BUT","3A","DCG","3A","LG","3A","LP","3A","INGE","3A",""))
)</f>
        <v>#NAME?</v>
      </c>
    </row>
    <row r="649" spans="1:8" x14ac:dyDescent="0.2">
      <c r="A649" s="1">
        <f t="shared" si="43"/>
        <v>46558</v>
      </c>
      <c r="B649" t="e" vm="2">
        <f t="shared" ca="1" si="40"/>
        <v>#NAME?</v>
      </c>
      <c r="C649" t="e" vm="2">
        <f t="shared" ca="1" si="41"/>
        <v>#NAME?</v>
      </c>
      <c r="D649" s="12" t="e" cm="1" vm="1">
        <f t="array" aca="1" ref="D649" ca="1">_xlfn.LET(
    _xlpm.d, A649,
    _xlpm.debut, DATE(2026,8,1),
    _xlpm.m, DATEDIF(_xlpm.debut, _xlpm.d, "m"),
    _xlpm.col, 1 + _xlpm.m*3,
    _xlpm.dates, INDEX('Calendrier 2026-2027'!$C$13:$BC$43,,_xlpm.col),
    _xlpm.titres, INDEX('Calendrier 2026-2027'!$D$13:$BD$43,,_xlpm.col),
    _xlpm.r, _xlfn.XLOOKUP(_xlpm.d, _xlpm.dates, _xlpm.titres),
    IF(_xlpm.r=0,"",_xlpm.r)
)</f>
        <v>#NAME?</v>
      </c>
      <c r="E649" t="e" vm="2">
        <f t="shared" ca="1" si="42"/>
        <v>#NAME?</v>
      </c>
      <c r="F649" t="str">
        <f>_xlfn.XLOOKUP('Fiche formation'!$C$8,SitesFormations[Site de formation principal],SitesFormations[Mail pour assiduité],"")</f>
        <v>cfa-ensuplr-um-fds@umontpellier.fr</v>
      </c>
      <c r="G649" t="s">
        <v>2019</v>
      </c>
      <c r="H649" t="e" vm="2">
        <f ca="1">_xlfn.TEXTJOIN(" ",TRUE,
'Fiche formation'!$C$18,
_xlfn.SWITCH('Fiche formation'!$C$18,"DNO","2A","DE AUDIO","3A",
_xlfn.SWITCH('Fiche formation'!$C$15,"DEUST","2A","DSCG","2A","MASTER","2A","BUT","3A","DCG","3A","LG","3A","LP","3A","INGE","3A",""))
)</f>
        <v>#NAME?</v>
      </c>
    </row>
    <row r="650" spans="1:8" x14ac:dyDescent="0.2">
      <c r="A650" s="1">
        <f t="shared" si="43"/>
        <v>46559</v>
      </c>
      <c r="B650" t="e" vm="2">
        <f t="shared" ca="1" si="40"/>
        <v>#NAME?</v>
      </c>
      <c r="C650" t="e" vm="2">
        <f t="shared" ca="1" si="41"/>
        <v>#NAME?</v>
      </c>
      <c r="D650" s="12" t="e" cm="1" vm="1">
        <f t="array" aca="1" ref="D650" ca="1">_xlfn.LET(
    _xlpm.d, A650,
    _xlpm.debut, DATE(2026,8,1),
    _xlpm.m, DATEDIF(_xlpm.debut, _xlpm.d, "m"),
    _xlpm.col, 1 + _xlpm.m*3,
    _xlpm.dates, INDEX('Calendrier 2026-2027'!$C$13:$BC$43,,_xlpm.col),
    _xlpm.titres, INDEX('Calendrier 2026-2027'!$D$13:$BD$43,,_xlpm.col),
    _xlpm.r, _xlfn.XLOOKUP(_xlpm.d, _xlpm.dates, _xlpm.titres),
    IF(_xlpm.r=0,"",_xlpm.r)
)</f>
        <v>#NAME?</v>
      </c>
      <c r="E650" t="e" vm="2">
        <f t="shared" ca="1" si="42"/>
        <v>#NAME?</v>
      </c>
      <c r="F650" t="str">
        <f>_xlfn.XLOOKUP('Fiche formation'!$C$8,SitesFormations[Site de formation principal],SitesFormations[Mail pour assiduité],"")</f>
        <v>cfa-ensuplr-um-fds@umontpellier.fr</v>
      </c>
      <c r="G650" t="s">
        <v>2019</v>
      </c>
      <c r="H650" t="e" vm="2">
        <f ca="1">_xlfn.TEXTJOIN(" ",TRUE,
'Fiche formation'!$C$18,
_xlfn.SWITCH('Fiche formation'!$C$18,"DNO","2A","DE AUDIO","3A",
_xlfn.SWITCH('Fiche formation'!$C$15,"DEUST","2A","DSCG","2A","MASTER","2A","BUT","3A","DCG","3A","LG","3A","LP","3A","INGE","3A",""))
)</f>
        <v>#NAME?</v>
      </c>
    </row>
    <row r="651" spans="1:8" x14ac:dyDescent="0.2">
      <c r="A651" s="1">
        <f t="shared" si="43"/>
        <v>46559</v>
      </c>
      <c r="B651" t="e" vm="2">
        <f t="shared" ca="1" si="40"/>
        <v>#NAME?</v>
      </c>
      <c r="C651" t="e" vm="2">
        <f t="shared" ca="1" si="41"/>
        <v>#NAME?</v>
      </c>
      <c r="D651" s="12" t="e" cm="1" vm="1">
        <f t="array" aca="1" ref="D651" ca="1">_xlfn.LET(
    _xlpm.d, A651,
    _xlpm.debut, DATE(2026,8,1),
    _xlpm.m, DATEDIF(_xlpm.debut, _xlpm.d, "m"),
    _xlpm.col, 1 + _xlpm.m*3,
    _xlpm.dates, INDEX('Calendrier 2026-2027'!$C$13:$BC$43,,_xlpm.col),
    _xlpm.titres, INDEX('Calendrier 2026-2027'!$D$13:$BD$43,,_xlpm.col),
    _xlpm.r, _xlfn.XLOOKUP(_xlpm.d, _xlpm.dates, _xlpm.titres),
    IF(_xlpm.r=0,"",_xlpm.r)
)</f>
        <v>#NAME?</v>
      </c>
      <c r="E651" t="e" vm="2">
        <f t="shared" ca="1" si="42"/>
        <v>#NAME?</v>
      </c>
      <c r="F651" t="str">
        <f>_xlfn.XLOOKUP('Fiche formation'!$C$8,SitesFormations[Site de formation principal],SitesFormations[Mail pour assiduité],"")</f>
        <v>cfa-ensuplr-um-fds@umontpellier.fr</v>
      </c>
      <c r="G651" t="s">
        <v>2019</v>
      </c>
      <c r="H651" t="e" vm="2">
        <f ca="1">_xlfn.TEXTJOIN(" ",TRUE,
'Fiche formation'!$C$18,
_xlfn.SWITCH('Fiche formation'!$C$18,"DNO","2A","DE AUDIO","3A",
_xlfn.SWITCH('Fiche formation'!$C$15,"DEUST","2A","DSCG","2A","MASTER","2A","BUT","3A","DCG","3A","LG","3A","LP","3A","INGE","3A",""))
)</f>
        <v>#NAME?</v>
      </c>
    </row>
    <row r="652" spans="1:8" x14ac:dyDescent="0.2">
      <c r="A652" s="1">
        <f t="shared" si="43"/>
        <v>46560</v>
      </c>
      <c r="B652" t="e" vm="2">
        <f t="shared" ca="1" si="40"/>
        <v>#NAME?</v>
      </c>
      <c r="C652" t="e" vm="2">
        <f t="shared" ca="1" si="41"/>
        <v>#NAME?</v>
      </c>
      <c r="D652" s="12" t="e" cm="1" vm="1">
        <f t="array" aca="1" ref="D652" ca="1">_xlfn.LET(
    _xlpm.d, A652,
    _xlpm.debut, DATE(2026,8,1),
    _xlpm.m, DATEDIF(_xlpm.debut, _xlpm.d, "m"),
    _xlpm.col, 1 + _xlpm.m*3,
    _xlpm.dates, INDEX('Calendrier 2026-2027'!$C$13:$BC$43,,_xlpm.col),
    _xlpm.titres, INDEX('Calendrier 2026-2027'!$D$13:$BD$43,,_xlpm.col),
    _xlpm.r, _xlfn.XLOOKUP(_xlpm.d, _xlpm.dates, _xlpm.titres),
    IF(_xlpm.r=0,"",_xlpm.r)
)</f>
        <v>#NAME?</v>
      </c>
      <c r="E652" t="e" vm="2">
        <f t="shared" ca="1" si="42"/>
        <v>#NAME?</v>
      </c>
      <c r="F652" t="str">
        <f>_xlfn.XLOOKUP('Fiche formation'!$C$8,SitesFormations[Site de formation principal],SitesFormations[Mail pour assiduité],"")</f>
        <v>cfa-ensuplr-um-fds@umontpellier.fr</v>
      </c>
      <c r="G652" t="s">
        <v>2019</v>
      </c>
      <c r="H652" t="e" vm="2">
        <f ca="1">_xlfn.TEXTJOIN(" ",TRUE,
'Fiche formation'!$C$18,
_xlfn.SWITCH('Fiche formation'!$C$18,"DNO","2A","DE AUDIO","3A",
_xlfn.SWITCH('Fiche formation'!$C$15,"DEUST","2A","DSCG","2A","MASTER","2A","BUT","3A","DCG","3A","LG","3A","LP","3A","INGE","3A",""))
)</f>
        <v>#NAME?</v>
      </c>
    </row>
    <row r="653" spans="1:8" x14ac:dyDescent="0.2">
      <c r="A653" s="1">
        <f t="shared" si="43"/>
        <v>46560</v>
      </c>
      <c r="B653" t="e" vm="2">
        <f t="shared" ca="1" si="40"/>
        <v>#NAME?</v>
      </c>
      <c r="C653" t="e" vm="2">
        <f t="shared" ca="1" si="41"/>
        <v>#NAME?</v>
      </c>
      <c r="D653" s="12" t="e" cm="1" vm="1">
        <f t="array" aca="1" ref="D653" ca="1">_xlfn.LET(
    _xlpm.d, A653,
    _xlpm.debut, DATE(2026,8,1),
    _xlpm.m, DATEDIF(_xlpm.debut, _xlpm.d, "m"),
    _xlpm.col, 1 + _xlpm.m*3,
    _xlpm.dates, INDEX('Calendrier 2026-2027'!$C$13:$BC$43,,_xlpm.col),
    _xlpm.titres, INDEX('Calendrier 2026-2027'!$D$13:$BD$43,,_xlpm.col),
    _xlpm.r, _xlfn.XLOOKUP(_xlpm.d, _xlpm.dates, _xlpm.titres),
    IF(_xlpm.r=0,"",_xlpm.r)
)</f>
        <v>#NAME?</v>
      </c>
      <c r="E653" t="e" vm="2">
        <f t="shared" ca="1" si="42"/>
        <v>#NAME?</v>
      </c>
      <c r="F653" t="str">
        <f>_xlfn.XLOOKUP('Fiche formation'!$C$8,SitesFormations[Site de formation principal],SitesFormations[Mail pour assiduité],"")</f>
        <v>cfa-ensuplr-um-fds@umontpellier.fr</v>
      </c>
      <c r="G653" t="s">
        <v>2019</v>
      </c>
      <c r="H653" t="e" vm="2">
        <f ca="1">_xlfn.TEXTJOIN(" ",TRUE,
'Fiche formation'!$C$18,
_xlfn.SWITCH('Fiche formation'!$C$18,"DNO","2A","DE AUDIO","3A",
_xlfn.SWITCH('Fiche formation'!$C$15,"DEUST","2A","DSCG","2A","MASTER","2A","BUT","3A","DCG","3A","LG","3A","LP","3A","INGE","3A",""))
)</f>
        <v>#NAME?</v>
      </c>
    </row>
    <row r="654" spans="1:8" x14ac:dyDescent="0.2">
      <c r="A654" s="1">
        <f t="shared" si="43"/>
        <v>46561</v>
      </c>
      <c r="B654" t="e" vm="2">
        <f t="shared" ca="1" si="40"/>
        <v>#NAME?</v>
      </c>
      <c r="C654" t="e" vm="2">
        <f t="shared" ca="1" si="41"/>
        <v>#NAME?</v>
      </c>
      <c r="D654" s="12" t="e" cm="1" vm="1">
        <f t="array" aca="1" ref="D654" ca="1">_xlfn.LET(
    _xlpm.d, A654,
    _xlpm.debut, DATE(2026,8,1),
    _xlpm.m, DATEDIF(_xlpm.debut, _xlpm.d, "m"),
    _xlpm.col, 1 + _xlpm.m*3,
    _xlpm.dates, INDEX('Calendrier 2026-2027'!$C$13:$BC$43,,_xlpm.col),
    _xlpm.titres, INDEX('Calendrier 2026-2027'!$D$13:$BD$43,,_xlpm.col),
    _xlpm.r, _xlfn.XLOOKUP(_xlpm.d, _xlpm.dates, _xlpm.titres),
    IF(_xlpm.r=0,"",_xlpm.r)
)</f>
        <v>#NAME?</v>
      </c>
      <c r="E654" t="e" vm="2">
        <f t="shared" ca="1" si="42"/>
        <v>#NAME?</v>
      </c>
      <c r="F654" t="str">
        <f>_xlfn.XLOOKUP('Fiche formation'!$C$8,SitesFormations[Site de formation principal],SitesFormations[Mail pour assiduité],"")</f>
        <v>cfa-ensuplr-um-fds@umontpellier.fr</v>
      </c>
      <c r="G654" t="s">
        <v>2019</v>
      </c>
      <c r="H654" t="e" vm="2">
        <f ca="1">_xlfn.TEXTJOIN(" ",TRUE,
'Fiche formation'!$C$18,
_xlfn.SWITCH('Fiche formation'!$C$18,"DNO","2A","DE AUDIO","3A",
_xlfn.SWITCH('Fiche formation'!$C$15,"DEUST","2A","DSCG","2A","MASTER","2A","BUT","3A","DCG","3A","LG","3A","LP","3A","INGE","3A",""))
)</f>
        <v>#NAME?</v>
      </c>
    </row>
    <row r="655" spans="1:8" x14ac:dyDescent="0.2">
      <c r="A655" s="1">
        <f t="shared" si="43"/>
        <v>46561</v>
      </c>
      <c r="B655" t="e" vm="2">
        <f t="shared" ca="1" si="40"/>
        <v>#NAME?</v>
      </c>
      <c r="C655" t="e" vm="2">
        <f t="shared" ca="1" si="41"/>
        <v>#NAME?</v>
      </c>
      <c r="D655" s="12" t="e" cm="1" vm="1">
        <f t="array" aca="1" ref="D655" ca="1">_xlfn.LET(
    _xlpm.d, A655,
    _xlpm.debut, DATE(2026,8,1),
    _xlpm.m, DATEDIF(_xlpm.debut, _xlpm.d, "m"),
    _xlpm.col, 1 + _xlpm.m*3,
    _xlpm.dates, INDEX('Calendrier 2026-2027'!$C$13:$BC$43,,_xlpm.col),
    _xlpm.titres, INDEX('Calendrier 2026-2027'!$D$13:$BD$43,,_xlpm.col),
    _xlpm.r, _xlfn.XLOOKUP(_xlpm.d, _xlpm.dates, _xlpm.titres),
    IF(_xlpm.r=0,"",_xlpm.r)
)</f>
        <v>#NAME?</v>
      </c>
      <c r="E655" t="e" vm="2">
        <f t="shared" ca="1" si="42"/>
        <v>#NAME?</v>
      </c>
      <c r="F655" t="str">
        <f>_xlfn.XLOOKUP('Fiche formation'!$C$8,SitesFormations[Site de formation principal],SitesFormations[Mail pour assiduité],"")</f>
        <v>cfa-ensuplr-um-fds@umontpellier.fr</v>
      </c>
      <c r="G655" t="s">
        <v>2019</v>
      </c>
      <c r="H655" t="e" vm="2">
        <f ca="1">_xlfn.TEXTJOIN(" ",TRUE,
'Fiche formation'!$C$18,
_xlfn.SWITCH('Fiche formation'!$C$18,"DNO","2A","DE AUDIO","3A",
_xlfn.SWITCH('Fiche formation'!$C$15,"DEUST","2A","DSCG","2A","MASTER","2A","BUT","3A","DCG","3A","LG","3A","LP","3A","INGE","3A",""))
)</f>
        <v>#NAME?</v>
      </c>
    </row>
    <row r="656" spans="1:8" x14ac:dyDescent="0.2">
      <c r="A656" s="1">
        <f t="shared" si="43"/>
        <v>46562</v>
      </c>
      <c r="B656" t="e" vm="2">
        <f t="shared" ca="1" si="40"/>
        <v>#NAME?</v>
      </c>
      <c r="C656" t="e" vm="2">
        <f t="shared" ca="1" si="41"/>
        <v>#NAME?</v>
      </c>
      <c r="D656" s="12" t="e" cm="1" vm="1">
        <f t="array" aca="1" ref="D656" ca="1">_xlfn.LET(
    _xlpm.d, A656,
    _xlpm.debut, DATE(2026,8,1),
    _xlpm.m, DATEDIF(_xlpm.debut, _xlpm.d, "m"),
    _xlpm.col, 1 + _xlpm.m*3,
    _xlpm.dates, INDEX('Calendrier 2026-2027'!$C$13:$BC$43,,_xlpm.col),
    _xlpm.titres, INDEX('Calendrier 2026-2027'!$D$13:$BD$43,,_xlpm.col),
    _xlpm.r, _xlfn.XLOOKUP(_xlpm.d, _xlpm.dates, _xlpm.titres),
    IF(_xlpm.r=0,"",_xlpm.r)
)</f>
        <v>#NAME?</v>
      </c>
      <c r="E656" t="e" vm="2">
        <f t="shared" ca="1" si="42"/>
        <v>#NAME?</v>
      </c>
      <c r="F656" t="str">
        <f>_xlfn.XLOOKUP('Fiche formation'!$C$8,SitesFormations[Site de formation principal],SitesFormations[Mail pour assiduité],"")</f>
        <v>cfa-ensuplr-um-fds@umontpellier.fr</v>
      </c>
      <c r="G656" t="s">
        <v>2019</v>
      </c>
      <c r="H656" t="e" vm="2">
        <f ca="1">_xlfn.TEXTJOIN(" ",TRUE,
'Fiche formation'!$C$18,
_xlfn.SWITCH('Fiche formation'!$C$18,"DNO","2A","DE AUDIO","3A",
_xlfn.SWITCH('Fiche formation'!$C$15,"DEUST","2A","DSCG","2A","MASTER","2A","BUT","3A","DCG","3A","LG","3A","LP","3A","INGE","3A",""))
)</f>
        <v>#NAME?</v>
      </c>
    </row>
    <row r="657" spans="1:8" x14ac:dyDescent="0.2">
      <c r="A657" s="1">
        <f t="shared" si="43"/>
        <v>46562</v>
      </c>
      <c r="B657" t="e" vm="2">
        <f t="shared" ca="1" si="40"/>
        <v>#NAME?</v>
      </c>
      <c r="C657" t="e" vm="2">
        <f t="shared" ca="1" si="41"/>
        <v>#NAME?</v>
      </c>
      <c r="D657" s="12" t="e" cm="1" vm="1">
        <f t="array" aca="1" ref="D657" ca="1">_xlfn.LET(
    _xlpm.d, A657,
    _xlpm.debut, DATE(2026,8,1),
    _xlpm.m, DATEDIF(_xlpm.debut, _xlpm.d, "m"),
    _xlpm.col, 1 + _xlpm.m*3,
    _xlpm.dates, INDEX('Calendrier 2026-2027'!$C$13:$BC$43,,_xlpm.col),
    _xlpm.titres, INDEX('Calendrier 2026-2027'!$D$13:$BD$43,,_xlpm.col),
    _xlpm.r, _xlfn.XLOOKUP(_xlpm.d, _xlpm.dates, _xlpm.titres),
    IF(_xlpm.r=0,"",_xlpm.r)
)</f>
        <v>#NAME?</v>
      </c>
      <c r="E657" t="e" vm="2">
        <f t="shared" ca="1" si="42"/>
        <v>#NAME?</v>
      </c>
      <c r="F657" t="str">
        <f>_xlfn.XLOOKUP('Fiche formation'!$C$8,SitesFormations[Site de formation principal],SitesFormations[Mail pour assiduité],"")</f>
        <v>cfa-ensuplr-um-fds@umontpellier.fr</v>
      </c>
      <c r="G657" t="s">
        <v>2019</v>
      </c>
      <c r="H657" t="e" vm="2">
        <f ca="1">_xlfn.TEXTJOIN(" ",TRUE,
'Fiche formation'!$C$18,
_xlfn.SWITCH('Fiche formation'!$C$18,"DNO","2A","DE AUDIO","3A",
_xlfn.SWITCH('Fiche formation'!$C$15,"DEUST","2A","DSCG","2A","MASTER","2A","BUT","3A","DCG","3A","LG","3A","LP","3A","INGE","3A",""))
)</f>
        <v>#NAME?</v>
      </c>
    </row>
    <row r="658" spans="1:8" x14ac:dyDescent="0.2">
      <c r="A658" s="1">
        <f t="shared" si="43"/>
        <v>46563</v>
      </c>
      <c r="B658" t="e" vm="2">
        <f t="shared" ca="1" si="40"/>
        <v>#NAME?</v>
      </c>
      <c r="C658" t="e" vm="2">
        <f t="shared" ca="1" si="41"/>
        <v>#NAME?</v>
      </c>
      <c r="D658" s="12" t="e" cm="1" vm="1">
        <f t="array" aca="1" ref="D658" ca="1">_xlfn.LET(
    _xlpm.d, A658,
    _xlpm.debut, DATE(2026,8,1),
    _xlpm.m, DATEDIF(_xlpm.debut, _xlpm.d, "m"),
    _xlpm.col, 1 + _xlpm.m*3,
    _xlpm.dates, INDEX('Calendrier 2026-2027'!$C$13:$BC$43,,_xlpm.col),
    _xlpm.titres, INDEX('Calendrier 2026-2027'!$D$13:$BD$43,,_xlpm.col),
    _xlpm.r, _xlfn.XLOOKUP(_xlpm.d, _xlpm.dates, _xlpm.titres),
    IF(_xlpm.r=0,"",_xlpm.r)
)</f>
        <v>#NAME?</v>
      </c>
      <c r="E658" t="e" vm="2">
        <f t="shared" ca="1" si="42"/>
        <v>#NAME?</v>
      </c>
      <c r="F658" t="str">
        <f>_xlfn.XLOOKUP('Fiche formation'!$C$8,SitesFormations[Site de formation principal],SitesFormations[Mail pour assiduité],"")</f>
        <v>cfa-ensuplr-um-fds@umontpellier.fr</v>
      </c>
      <c r="G658" t="s">
        <v>2019</v>
      </c>
      <c r="H658" t="e" vm="2">
        <f ca="1">_xlfn.TEXTJOIN(" ",TRUE,
'Fiche formation'!$C$18,
_xlfn.SWITCH('Fiche formation'!$C$18,"DNO","2A","DE AUDIO","3A",
_xlfn.SWITCH('Fiche formation'!$C$15,"DEUST","2A","DSCG","2A","MASTER","2A","BUT","3A","DCG","3A","LG","3A","LP","3A","INGE","3A",""))
)</f>
        <v>#NAME?</v>
      </c>
    </row>
    <row r="659" spans="1:8" x14ac:dyDescent="0.2">
      <c r="A659" s="1">
        <f t="shared" si="43"/>
        <v>46563</v>
      </c>
      <c r="B659" t="e" vm="2">
        <f t="shared" ca="1" si="40"/>
        <v>#NAME?</v>
      </c>
      <c r="C659" t="e" vm="2">
        <f t="shared" ca="1" si="41"/>
        <v>#NAME?</v>
      </c>
      <c r="D659" s="12" t="e" cm="1" vm="1">
        <f t="array" aca="1" ref="D659" ca="1">_xlfn.LET(
    _xlpm.d, A659,
    _xlpm.debut, DATE(2026,8,1),
    _xlpm.m, DATEDIF(_xlpm.debut, _xlpm.d, "m"),
    _xlpm.col, 1 + _xlpm.m*3,
    _xlpm.dates, INDEX('Calendrier 2026-2027'!$C$13:$BC$43,,_xlpm.col),
    _xlpm.titres, INDEX('Calendrier 2026-2027'!$D$13:$BD$43,,_xlpm.col),
    _xlpm.r, _xlfn.XLOOKUP(_xlpm.d, _xlpm.dates, _xlpm.titres),
    IF(_xlpm.r=0,"",_xlpm.r)
)</f>
        <v>#NAME?</v>
      </c>
      <c r="E659" t="e" vm="2">
        <f t="shared" ca="1" si="42"/>
        <v>#NAME?</v>
      </c>
      <c r="F659" t="str">
        <f>_xlfn.XLOOKUP('Fiche formation'!$C$8,SitesFormations[Site de formation principal],SitesFormations[Mail pour assiduité],"")</f>
        <v>cfa-ensuplr-um-fds@umontpellier.fr</v>
      </c>
      <c r="G659" t="s">
        <v>2019</v>
      </c>
      <c r="H659" t="e" vm="2">
        <f ca="1">_xlfn.TEXTJOIN(" ",TRUE,
'Fiche formation'!$C$18,
_xlfn.SWITCH('Fiche formation'!$C$18,"DNO","2A","DE AUDIO","3A",
_xlfn.SWITCH('Fiche formation'!$C$15,"DEUST","2A","DSCG","2A","MASTER","2A","BUT","3A","DCG","3A","LG","3A","LP","3A","INGE","3A",""))
)</f>
        <v>#NAME?</v>
      </c>
    </row>
    <row r="660" spans="1:8" x14ac:dyDescent="0.2">
      <c r="A660" s="1">
        <f t="shared" si="43"/>
        <v>46564</v>
      </c>
      <c r="B660" t="e" vm="2">
        <f t="shared" ca="1" si="40"/>
        <v>#NAME?</v>
      </c>
      <c r="C660" t="e" vm="2">
        <f t="shared" ca="1" si="41"/>
        <v>#NAME?</v>
      </c>
      <c r="D660" s="12" t="e" cm="1" vm="1">
        <f t="array" aca="1" ref="D660" ca="1">_xlfn.LET(
    _xlpm.d, A660,
    _xlpm.debut, DATE(2026,8,1),
    _xlpm.m, DATEDIF(_xlpm.debut, _xlpm.d, "m"),
    _xlpm.col, 1 + _xlpm.m*3,
    _xlpm.dates, INDEX('Calendrier 2026-2027'!$C$13:$BC$43,,_xlpm.col),
    _xlpm.titres, INDEX('Calendrier 2026-2027'!$D$13:$BD$43,,_xlpm.col),
    _xlpm.r, _xlfn.XLOOKUP(_xlpm.d, _xlpm.dates, _xlpm.titres),
    IF(_xlpm.r=0,"",_xlpm.r)
)</f>
        <v>#NAME?</v>
      </c>
      <c r="E660" t="e" vm="2">
        <f t="shared" ca="1" si="42"/>
        <v>#NAME?</v>
      </c>
      <c r="F660" t="str">
        <f>_xlfn.XLOOKUP('Fiche formation'!$C$8,SitesFormations[Site de formation principal],SitesFormations[Mail pour assiduité],"")</f>
        <v>cfa-ensuplr-um-fds@umontpellier.fr</v>
      </c>
      <c r="G660" t="s">
        <v>2019</v>
      </c>
      <c r="H660" t="e" vm="2">
        <f ca="1">_xlfn.TEXTJOIN(" ",TRUE,
'Fiche formation'!$C$18,
_xlfn.SWITCH('Fiche formation'!$C$18,"DNO","2A","DE AUDIO","3A",
_xlfn.SWITCH('Fiche formation'!$C$15,"DEUST","2A","DSCG","2A","MASTER","2A","BUT","3A","DCG","3A","LG","3A","LP","3A","INGE","3A",""))
)</f>
        <v>#NAME?</v>
      </c>
    </row>
    <row r="661" spans="1:8" x14ac:dyDescent="0.2">
      <c r="A661" s="1">
        <f t="shared" si="43"/>
        <v>46564</v>
      </c>
      <c r="B661" t="e" vm="2">
        <f t="shared" ca="1" si="40"/>
        <v>#NAME?</v>
      </c>
      <c r="C661" t="e" vm="2">
        <f t="shared" ca="1" si="41"/>
        <v>#NAME?</v>
      </c>
      <c r="D661" s="12" t="e" cm="1" vm="1">
        <f t="array" aca="1" ref="D661" ca="1">_xlfn.LET(
    _xlpm.d, A661,
    _xlpm.debut, DATE(2026,8,1),
    _xlpm.m, DATEDIF(_xlpm.debut, _xlpm.d, "m"),
    _xlpm.col, 1 + _xlpm.m*3,
    _xlpm.dates, INDEX('Calendrier 2026-2027'!$C$13:$BC$43,,_xlpm.col),
    _xlpm.titres, INDEX('Calendrier 2026-2027'!$D$13:$BD$43,,_xlpm.col),
    _xlpm.r, _xlfn.XLOOKUP(_xlpm.d, _xlpm.dates, _xlpm.titres),
    IF(_xlpm.r=0,"",_xlpm.r)
)</f>
        <v>#NAME?</v>
      </c>
      <c r="E661" t="e" vm="2">
        <f t="shared" ca="1" si="42"/>
        <v>#NAME?</v>
      </c>
      <c r="F661" t="str">
        <f>_xlfn.XLOOKUP('Fiche formation'!$C$8,SitesFormations[Site de formation principal],SitesFormations[Mail pour assiduité],"")</f>
        <v>cfa-ensuplr-um-fds@umontpellier.fr</v>
      </c>
      <c r="G661" t="s">
        <v>2019</v>
      </c>
      <c r="H661" t="e" vm="2">
        <f ca="1">_xlfn.TEXTJOIN(" ",TRUE,
'Fiche formation'!$C$18,
_xlfn.SWITCH('Fiche formation'!$C$18,"DNO","2A","DE AUDIO","3A",
_xlfn.SWITCH('Fiche formation'!$C$15,"DEUST","2A","DSCG","2A","MASTER","2A","BUT","3A","DCG","3A","LG","3A","LP","3A","INGE","3A",""))
)</f>
        <v>#NAME?</v>
      </c>
    </row>
    <row r="662" spans="1:8" x14ac:dyDescent="0.2">
      <c r="A662" s="1">
        <f t="shared" si="43"/>
        <v>46565</v>
      </c>
      <c r="B662" t="e" vm="2">
        <f t="shared" ca="1" si="40"/>
        <v>#NAME?</v>
      </c>
      <c r="C662" t="e" vm="2">
        <f t="shared" ca="1" si="41"/>
        <v>#NAME?</v>
      </c>
      <c r="D662" s="12" t="e" cm="1" vm="1">
        <f t="array" aca="1" ref="D662" ca="1">_xlfn.LET(
    _xlpm.d, A662,
    _xlpm.debut, DATE(2026,8,1),
    _xlpm.m, DATEDIF(_xlpm.debut, _xlpm.d, "m"),
    _xlpm.col, 1 + _xlpm.m*3,
    _xlpm.dates, INDEX('Calendrier 2026-2027'!$C$13:$BC$43,,_xlpm.col),
    _xlpm.titres, INDEX('Calendrier 2026-2027'!$D$13:$BD$43,,_xlpm.col),
    _xlpm.r, _xlfn.XLOOKUP(_xlpm.d, _xlpm.dates, _xlpm.titres),
    IF(_xlpm.r=0,"",_xlpm.r)
)</f>
        <v>#NAME?</v>
      </c>
      <c r="E662" t="e" vm="2">
        <f t="shared" ca="1" si="42"/>
        <v>#NAME?</v>
      </c>
      <c r="F662" t="str">
        <f>_xlfn.XLOOKUP('Fiche formation'!$C$8,SitesFormations[Site de formation principal],SitesFormations[Mail pour assiduité],"")</f>
        <v>cfa-ensuplr-um-fds@umontpellier.fr</v>
      </c>
      <c r="G662" t="s">
        <v>2019</v>
      </c>
      <c r="H662" t="e" vm="2">
        <f ca="1">_xlfn.TEXTJOIN(" ",TRUE,
'Fiche formation'!$C$18,
_xlfn.SWITCH('Fiche formation'!$C$18,"DNO","2A","DE AUDIO","3A",
_xlfn.SWITCH('Fiche formation'!$C$15,"DEUST","2A","DSCG","2A","MASTER","2A","BUT","3A","DCG","3A","LG","3A","LP","3A","INGE","3A",""))
)</f>
        <v>#NAME?</v>
      </c>
    </row>
    <row r="663" spans="1:8" x14ac:dyDescent="0.2">
      <c r="A663" s="1">
        <f t="shared" si="43"/>
        <v>46565</v>
      </c>
      <c r="B663" t="e" vm="2">
        <f t="shared" ca="1" si="40"/>
        <v>#NAME?</v>
      </c>
      <c r="C663" t="e" vm="2">
        <f t="shared" ca="1" si="41"/>
        <v>#NAME?</v>
      </c>
      <c r="D663" s="12" t="e" cm="1" vm="1">
        <f t="array" aca="1" ref="D663" ca="1">_xlfn.LET(
    _xlpm.d, A663,
    _xlpm.debut, DATE(2026,8,1),
    _xlpm.m, DATEDIF(_xlpm.debut, _xlpm.d, "m"),
    _xlpm.col, 1 + _xlpm.m*3,
    _xlpm.dates, INDEX('Calendrier 2026-2027'!$C$13:$BC$43,,_xlpm.col),
    _xlpm.titres, INDEX('Calendrier 2026-2027'!$D$13:$BD$43,,_xlpm.col),
    _xlpm.r, _xlfn.XLOOKUP(_xlpm.d, _xlpm.dates, _xlpm.titres),
    IF(_xlpm.r=0,"",_xlpm.r)
)</f>
        <v>#NAME?</v>
      </c>
      <c r="E663" t="e" vm="2">
        <f t="shared" ca="1" si="42"/>
        <v>#NAME?</v>
      </c>
      <c r="F663" t="str">
        <f>_xlfn.XLOOKUP('Fiche formation'!$C$8,SitesFormations[Site de formation principal],SitesFormations[Mail pour assiduité],"")</f>
        <v>cfa-ensuplr-um-fds@umontpellier.fr</v>
      </c>
      <c r="G663" t="s">
        <v>2019</v>
      </c>
      <c r="H663" t="e" vm="2">
        <f ca="1">_xlfn.TEXTJOIN(" ",TRUE,
'Fiche formation'!$C$18,
_xlfn.SWITCH('Fiche formation'!$C$18,"DNO","2A","DE AUDIO","3A",
_xlfn.SWITCH('Fiche formation'!$C$15,"DEUST","2A","DSCG","2A","MASTER","2A","BUT","3A","DCG","3A","LG","3A","LP","3A","INGE","3A",""))
)</f>
        <v>#NAME?</v>
      </c>
    </row>
    <row r="664" spans="1:8" x14ac:dyDescent="0.2">
      <c r="A664" s="1">
        <f t="shared" si="43"/>
        <v>46566</v>
      </c>
      <c r="B664" t="e" vm="2">
        <f t="shared" ca="1" si="40"/>
        <v>#NAME?</v>
      </c>
      <c r="C664" t="e" vm="2">
        <f t="shared" ca="1" si="41"/>
        <v>#NAME?</v>
      </c>
      <c r="D664" s="12" t="e" cm="1" vm="1">
        <f t="array" aca="1" ref="D664" ca="1">_xlfn.LET(
    _xlpm.d, A664,
    _xlpm.debut, DATE(2026,8,1),
    _xlpm.m, DATEDIF(_xlpm.debut, _xlpm.d, "m"),
    _xlpm.col, 1 + _xlpm.m*3,
    _xlpm.dates, INDEX('Calendrier 2026-2027'!$C$13:$BC$43,,_xlpm.col),
    _xlpm.titres, INDEX('Calendrier 2026-2027'!$D$13:$BD$43,,_xlpm.col),
    _xlpm.r, _xlfn.XLOOKUP(_xlpm.d, _xlpm.dates, _xlpm.titres),
    IF(_xlpm.r=0,"",_xlpm.r)
)</f>
        <v>#NAME?</v>
      </c>
      <c r="E664" t="e" vm="2">
        <f t="shared" ca="1" si="42"/>
        <v>#NAME?</v>
      </c>
      <c r="F664" t="str">
        <f>_xlfn.XLOOKUP('Fiche formation'!$C$8,SitesFormations[Site de formation principal],SitesFormations[Mail pour assiduité],"")</f>
        <v>cfa-ensuplr-um-fds@umontpellier.fr</v>
      </c>
      <c r="G664" t="s">
        <v>2019</v>
      </c>
      <c r="H664" t="e" vm="2">
        <f ca="1">_xlfn.TEXTJOIN(" ",TRUE,
'Fiche formation'!$C$18,
_xlfn.SWITCH('Fiche formation'!$C$18,"DNO","2A","DE AUDIO","3A",
_xlfn.SWITCH('Fiche formation'!$C$15,"DEUST","2A","DSCG","2A","MASTER","2A","BUT","3A","DCG","3A","LG","3A","LP","3A","INGE","3A",""))
)</f>
        <v>#NAME?</v>
      </c>
    </row>
    <row r="665" spans="1:8" x14ac:dyDescent="0.2">
      <c r="A665" s="1">
        <f t="shared" si="43"/>
        <v>46566</v>
      </c>
      <c r="B665" t="e" vm="2">
        <f t="shared" ca="1" si="40"/>
        <v>#NAME?</v>
      </c>
      <c r="C665" t="e" vm="2">
        <f t="shared" ca="1" si="41"/>
        <v>#NAME?</v>
      </c>
      <c r="D665" s="12" t="e" cm="1" vm="1">
        <f t="array" aca="1" ref="D665" ca="1">_xlfn.LET(
    _xlpm.d, A665,
    _xlpm.debut, DATE(2026,8,1),
    _xlpm.m, DATEDIF(_xlpm.debut, _xlpm.d, "m"),
    _xlpm.col, 1 + _xlpm.m*3,
    _xlpm.dates, INDEX('Calendrier 2026-2027'!$C$13:$BC$43,,_xlpm.col),
    _xlpm.titres, INDEX('Calendrier 2026-2027'!$D$13:$BD$43,,_xlpm.col),
    _xlpm.r, _xlfn.XLOOKUP(_xlpm.d, _xlpm.dates, _xlpm.titres),
    IF(_xlpm.r=0,"",_xlpm.r)
)</f>
        <v>#NAME?</v>
      </c>
      <c r="E665" t="e" vm="2">
        <f t="shared" ca="1" si="42"/>
        <v>#NAME?</v>
      </c>
      <c r="F665" t="str">
        <f>_xlfn.XLOOKUP('Fiche formation'!$C$8,SitesFormations[Site de formation principal],SitesFormations[Mail pour assiduité],"")</f>
        <v>cfa-ensuplr-um-fds@umontpellier.fr</v>
      </c>
      <c r="G665" t="s">
        <v>2019</v>
      </c>
      <c r="H665" t="e" vm="2">
        <f ca="1">_xlfn.TEXTJOIN(" ",TRUE,
'Fiche formation'!$C$18,
_xlfn.SWITCH('Fiche formation'!$C$18,"DNO","2A","DE AUDIO","3A",
_xlfn.SWITCH('Fiche formation'!$C$15,"DEUST","2A","DSCG","2A","MASTER","2A","BUT","3A","DCG","3A","LG","3A","LP","3A","INGE","3A",""))
)</f>
        <v>#NAME?</v>
      </c>
    </row>
    <row r="666" spans="1:8" x14ac:dyDescent="0.2">
      <c r="A666" s="1">
        <f t="shared" si="43"/>
        <v>46567</v>
      </c>
      <c r="B666" t="e" vm="2">
        <f t="shared" ca="1" si="40"/>
        <v>#NAME?</v>
      </c>
      <c r="C666" t="e" vm="2">
        <f t="shared" ca="1" si="41"/>
        <v>#NAME?</v>
      </c>
      <c r="D666" s="12" t="e" cm="1" vm="1">
        <f t="array" aca="1" ref="D666" ca="1">_xlfn.LET(
    _xlpm.d, A666,
    _xlpm.debut, DATE(2026,8,1),
    _xlpm.m, DATEDIF(_xlpm.debut, _xlpm.d, "m"),
    _xlpm.col, 1 + _xlpm.m*3,
    _xlpm.dates, INDEX('Calendrier 2026-2027'!$C$13:$BC$43,,_xlpm.col),
    _xlpm.titres, INDEX('Calendrier 2026-2027'!$D$13:$BD$43,,_xlpm.col),
    _xlpm.r, _xlfn.XLOOKUP(_xlpm.d, _xlpm.dates, _xlpm.titres),
    IF(_xlpm.r=0,"",_xlpm.r)
)</f>
        <v>#NAME?</v>
      </c>
      <c r="E666" t="e" vm="2">
        <f t="shared" ca="1" si="42"/>
        <v>#NAME?</v>
      </c>
      <c r="F666" t="str">
        <f>_xlfn.XLOOKUP('Fiche formation'!$C$8,SitesFormations[Site de formation principal],SitesFormations[Mail pour assiduité],"")</f>
        <v>cfa-ensuplr-um-fds@umontpellier.fr</v>
      </c>
      <c r="G666" t="s">
        <v>2019</v>
      </c>
      <c r="H666" t="e" vm="2">
        <f ca="1">_xlfn.TEXTJOIN(" ",TRUE,
'Fiche formation'!$C$18,
_xlfn.SWITCH('Fiche formation'!$C$18,"DNO","2A","DE AUDIO","3A",
_xlfn.SWITCH('Fiche formation'!$C$15,"DEUST","2A","DSCG","2A","MASTER","2A","BUT","3A","DCG","3A","LG","3A","LP","3A","INGE","3A",""))
)</f>
        <v>#NAME?</v>
      </c>
    </row>
    <row r="667" spans="1:8" x14ac:dyDescent="0.2">
      <c r="A667" s="1">
        <f t="shared" si="43"/>
        <v>46567</v>
      </c>
      <c r="B667" t="e" vm="2">
        <f t="shared" ca="1" si="40"/>
        <v>#NAME?</v>
      </c>
      <c r="C667" t="e" vm="2">
        <f t="shared" ca="1" si="41"/>
        <v>#NAME?</v>
      </c>
      <c r="D667" s="12" t="e" cm="1" vm="1">
        <f t="array" aca="1" ref="D667" ca="1">_xlfn.LET(
    _xlpm.d, A667,
    _xlpm.debut, DATE(2026,8,1),
    _xlpm.m, DATEDIF(_xlpm.debut, _xlpm.d, "m"),
    _xlpm.col, 1 + _xlpm.m*3,
    _xlpm.dates, INDEX('Calendrier 2026-2027'!$C$13:$BC$43,,_xlpm.col),
    _xlpm.titres, INDEX('Calendrier 2026-2027'!$D$13:$BD$43,,_xlpm.col),
    _xlpm.r, _xlfn.XLOOKUP(_xlpm.d, _xlpm.dates, _xlpm.titres),
    IF(_xlpm.r=0,"",_xlpm.r)
)</f>
        <v>#NAME?</v>
      </c>
      <c r="E667" t="e" vm="2">
        <f t="shared" ca="1" si="42"/>
        <v>#NAME?</v>
      </c>
      <c r="F667" t="str">
        <f>_xlfn.XLOOKUP('Fiche formation'!$C$8,SitesFormations[Site de formation principal],SitesFormations[Mail pour assiduité],"")</f>
        <v>cfa-ensuplr-um-fds@umontpellier.fr</v>
      </c>
      <c r="G667" t="s">
        <v>2019</v>
      </c>
      <c r="H667" t="e" vm="2">
        <f ca="1">_xlfn.TEXTJOIN(" ",TRUE,
'Fiche formation'!$C$18,
_xlfn.SWITCH('Fiche formation'!$C$18,"DNO","2A","DE AUDIO","3A",
_xlfn.SWITCH('Fiche formation'!$C$15,"DEUST","2A","DSCG","2A","MASTER","2A","BUT","3A","DCG","3A","LG","3A","LP","3A","INGE","3A",""))
)</f>
        <v>#NAME?</v>
      </c>
    </row>
    <row r="668" spans="1:8" x14ac:dyDescent="0.2">
      <c r="A668" s="1">
        <f t="shared" si="43"/>
        <v>46568</v>
      </c>
      <c r="B668" t="e" vm="2">
        <f t="shared" ca="1" si="40"/>
        <v>#NAME?</v>
      </c>
      <c r="C668" t="e" vm="2">
        <f t="shared" ca="1" si="41"/>
        <v>#NAME?</v>
      </c>
      <c r="D668" s="12" t="e" cm="1" vm="1">
        <f t="array" aca="1" ref="D668" ca="1">_xlfn.LET(
    _xlpm.d, A668,
    _xlpm.debut, DATE(2026,8,1),
    _xlpm.m, DATEDIF(_xlpm.debut, _xlpm.d, "m"),
    _xlpm.col, 1 + _xlpm.m*3,
    _xlpm.dates, INDEX('Calendrier 2026-2027'!$C$13:$BC$43,,_xlpm.col),
    _xlpm.titres, INDEX('Calendrier 2026-2027'!$D$13:$BD$43,,_xlpm.col),
    _xlpm.r, _xlfn.XLOOKUP(_xlpm.d, _xlpm.dates, _xlpm.titres),
    IF(_xlpm.r=0,"",_xlpm.r)
)</f>
        <v>#NAME?</v>
      </c>
      <c r="E668" t="e" vm="2">
        <f t="shared" ca="1" si="42"/>
        <v>#NAME?</v>
      </c>
      <c r="F668" t="str">
        <f>_xlfn.XLOOKUP('Fiche formation'!$C$8,SitesFormations[Site de formation principal],SitesFormations[Mail pour assiduité],"")</f>
        <v>cfa-ensuplr-um-fds@umontpellier.fr</v>
      </c>
      <c r="G668" t="s">
        <v>2019</v>
      </c>
      <c r="H668" t="e" vm="2">
        <f ca="1">_xlfn.TEXTJOIN(" ",TRUE,
'Fiche formation'!$C$18,
_xlfn.SWITCH('Fiche formation'!$C$18,"DNO","2A","DE AUDIO","3A",
_xlfn.SWITCH('Fiche formation'!$C$15,"DEUST","2A","DSCG","2A","MASTER","2A","BUT","3A","DCG","3A","LG","3A","LP","3A","INGE","3A",""))
)</f>
        <v>#NAME?</v>
      </c>
    </row>
    <row r="669" spans="1:8" x14ac:dyDescent="0.2">
      <c r="A669" s="1">
        <f t="shared" si="43"/>
        <v>46568</v>
      </c>
      <c r="B669" t="e" vm="2">
        <f t="shared" ca="1" si="40"/>
        <v>#NAME?</v>
      </c>
      <c r="C669" t="e" vm="2">
        <f t="shared" ca="1" si="41"/>
        <v>#NAME?</v>
      </c>
      <c r="D669" s="12" t="e" cm="1" vm="1">
        <f t="array" aca="1" ref="D669" ca="1">_xlfn.LET(
    _xlpm.d, A669,
    _xlpm.debut, DATE(2026,8,1),
    _xlpm.m, DATEDIF(_xlpm.debut, _xlpm.d, "m"),
    _xlpm.col, 1 + _xlpm.m*3,
    _xlpm.dates, INDEX('Calendrier 2026-2027'!$C$13:$BC$43,,_xlpm.col),
    _xlpm.titres, INDEX('Calendrier 2026-2027'!$D$13:$BD$43,,_xlpm.col),
    _xlpm.r, _xlfn.XLOOKUP(_xlpm.d, _xlpm.dates, _xlpm.titres),
    IF(_xlpm.r=0,"",_xlpm.r)
)</f>
        <v>#NAME?</v>
      </c>
      <c r="E669" t="e" vm="2">
        <f t="shared" ca="1" si="42"/>
        <v>#NAME?</v>
      </c>
      <c r="F669" t="str">
        <f>_xlfn.XLOOKUP('Fiche formation'!$C$8,SitesFormations[Site de formation principal],SitesFormations[Mail pour assiduité],"")</f>
        <v>cfa-ensuplr-um-fds@umontpellier.fr</v>
      </c>
      <c r="G669" t="s">
        <v>2019</v>
      </c>
      <c r="H669" t="e" vm="2">
        <f ca="1">_xlfn.TEXTJOIN(" ",TRUE,
'Fiche formation'!$C$18,
_xlfn.SWITCH('Fiche formation'!$C$18,"DNO","2A","DE AUDIO","3A",
_xlfn.SWITCH('Fiche formation'!$C$15,"DEUST","2A","DSCG","2A","MASTER","2A","BUT","3A","DCG","3A","LG","3A","LP","3A","INGE","3A",""))
)</f>
        <v>#NAME?</v>
      </c>
    </row>
    <row r="670" spans="1:8" x14ac:dyDescent="0.2">
      <c r="A670" s="1">
        <f t="shared" si="43"/>
        <v>46569</v>
      </c>
      <c r="B670" t="e" vm="2">
        <f t="shared" ca="1" si="40"/>
        <v>#NAME?</v>
      </c>
      <c r="C670" t="e" vm="2">
        <f t="shared" ca="1" si="41"/>
        <v>#NAME?</v>
      </c>
      <c r="D670" s="12" t="e" cm="1" vm="1">
        <f t="array" aca="1" ref="D670" ca="1">_xlfn.LET(
    _xlpm.d, A670,
    _xlpm.debut, DATE(2026,8,1),
    _xlpm.m, DATEDIF(_xlpm.debut, _xlpm.d, "m"),
    _xlpm.col, 1 + _xlpm.m*3,
    _xlpm.dates, INDEX('Calendrier 2026-2027'!$C$13:$BC$43,,_xlpm.col),
    _xlpm.titres, INDEX('Calendrier 2026-2027'!$D$13:$BD$43,,_xlpm.col),
    _xlpm.r, _xlfn.XLOOKUP(_xlpm.d, _xlpm.dates, _xlpm.titres),
    IF(_xlpm.r=0,"",_xlpm.r)
)</f>
        <v>#NAME?</v>
      </c>
      <c r="E670" t="e" vm="2">
        <f t="shared" ca="1" si="42"/>
        <v>#NAME?</v>
      </c>
      <c r="F670" t="str">
        <f>_xlfn.XLOOKUP('Fiche formation'!$C$8,SitesFormations[Site de formation principal],SitesFormations[Mail pour assiduité],"")</f>
        <v>cfa-ensuplr-um-fds@umontpellier.fr</v>
      </c>
      <c r="G670" t="s">
        <v>2019</v>
      </c>
      <c r="H670" t="e" vm="2">
        <f ca="1">_xlfn.TEXTJOIN(" ",TRUE,
'Fiche formation'!$C$18,
_xlfn.SWITCH('Fiche formation'!$C$18,"DNO","2A","DE AUDIO","3A",
_xlfn.SWITCH('Fiche formation'!$C$15,"DEUST","2A","DSCG","2A","MASTER","2A","BUT","3A","DCG","3A","LG","3A","LP","3A","INGE","3A",""))
)</f>
        <v>#NAME?</v>
      </c>
    </row>
    <row r="671" spans="1:8" x14ac:dyDescent="0.2">
      <c r="A671" s="1">
        <f t="shared" si="43"/>
        <v>46569</v>
      </c>
      <c r="B671" t="e" vm="2">
        <f t="shared" ca="1" si="40"/>
        <v>#NAME?</v>
      </c>
      <c r="C671" t="e" vm="2">
        <f t="shared" ca="1" si="41"/>
        <v>#NAME?</v>
      </c>
      <c r="D671" s="12" t="e" cm="1" vm="1">
        <f t="array" aca="1" ref="D671" ca="1">_xlfn.LET(
    _xlpm.d, A671,
    _xlpm.debut, DATE(2026,8,1),
    _xlpm.m, DATEDIF(_xlpm.debut, _xlpm.d, "m"),
    _xlpm.col, 1 + _xlpm.m*3,
    _xlpm.dates, INDEX('Calendrier 2026-2027'!$C$13:$BC$43,,_xlpm.col),
    _xlpm.titres, INDEX('Calendrier 2026-2027'!$D$13:$BD$43,,_xlpm.col),
    _xlpm.r, _xlfn.XLOOKUP(_xlpm.d, _xlpm.dates, _xlpm.titres),
    IF(_xlpm.r=0,"",_xlpm.r)
)</f>
        <v>#NAME?</v>
      </c>
      <c r="E671" t="e" vm="2">
        <f t="shared" ca="1" si="42"/>
        <v>#NAME?</v>
      </c>
      <c r="F671" t="str">
        <f>_xlfn.XLOOKUP('Fiche formation'!$C$8,SitesFormations[Site de formation principal],SitesFormations[Mail pour assiduité],"")</f>
        <v>cfa-ensuplr-um-fds@umontpellier.fr</v>
      </c>
      <c r="G671" t="s">
        <v>2019</v>
      </c>
      <c r="H671" t="e" vm="2">
        <f ca="1">_xlfn.TEXTJOIN(" ",TRUE,
'Fiche formation'!$C$18,
_xlfn.SWITCH('Fiche formation'!$C$18,"DNO","2A","DE AUDIO","3A",
_xlfn.SWITCH('Fiche formation'!$C$15,"DEUST","2A","DSCG","2A","MASTER","2A","BUT","3A","DCG","3A","LG","3A","LP","3A","INGE","3A",""))
)</f>
        <v>#NAME?</v>
      </c>
    </row>
    <row r="672" spans="1:8" x14ac:dyDescent="0.2">
      <c r="A672" s="1">
        <f t="shared" si="43"/>
        <v>46570</v>
      </c>
      <c r="B672" t="e" vm="2">
        <f t="shared" ca="1" si="40"/>
        <v>#NAME?</v>
      </c>
      <c r="C672" t="e" vm="2">
        <f t="shared" ca="1" si="41"/>
        <v>#NAME?</v>
      </c>
      <c r="D672" s="12" t="e" cm="1" vm="1">
        <f t="array" aca="1" ref="D672" ca="1">_xlfn.LET(
    _xlpm.d, A672,
    _xlpm.debut, DATE(2026,8,1),
    _xlpm.m, DATEDIF(_xlpm.debut, _xlpm.d, "m"),
    _xlpm.col, 1 + _xlpm.m*3,
    _xlpm.dates, INDEX('Calendrier 2026-2027'!$C$13:$BC$43,,_xlpm.col),
    _xlpm.titres, INDEX('Calendrier 2026-2027'!$D$13:$BD$43,,_xlpm.col),
    _xlpm.r, _xlfn.XLOOKUP(_xlpm.d, _xlpm.dates, _xlpm.titres),
    IF(_xlpm.r=0,"",_xlpm.r)
)</f>
        <v>#NAME?</v>
      </c>
      <c r="E672" t="e" vm="2">
        <f t="shared" ca="1" si="42"/>
        <v>#NAME?</v>
      </c>
      <c r="F672" t="str">
        <f>_xlfn.XLOOKUP('Fiche formation'!$C$8,SitesFormations[Site de formation principal],SitesFormations[Mail pour assiduité],"")</f>
        <v>cfa-ensuplr-um-fds@umontpellier.fr</v>
      </c>
      <c r="G672" t="s">
        <v>2019</v>
      </c>
      <c r="H672" t="e" vm="2">
        <f ca="1">_xlfn.TEXTJOIN(" ",TRUE,
'Fiche formation'!$C$18,
_xlfn.SWITCH('Fiche formation'!$C$18,"DNO","2A","DE AUDIO","3A",
_xlfn.SWITCH('Fiche formation'!$C$15,"DEUST","2A","DSCG","2A","MASTER","2A","BUT","3A","DCG","3A","LG","3A","LP","3A","INGE","3A",""))
)</f>
        <v>#NAME?</v>
      </c>
    </row>
    <row r="673" spans="1:8" x14ac:dyDescent="0.2">
      <c r="A673" s="1">
        <f t="shared" si="43"/>
        <v>46570</v>
      </c>
      <c r="B673" t="e" vm="2">
        <f t="shared" ca="1" si="40"/>
        <v>#NAME?</v>
      </c>
      <c r="C673" t="e" vm="2">
        <f t="shared" ca="1" si="41"/>
        <v>#NAME?</v>
      </c>
      <c r="D673" s="12" t="e" cm="1" vm="1">
        <f t="array" aca="1" ref="D673" ca="1">_xlfn.LET(
    _xlpm.d, A673,
    _xlpm.debut, DATE(2026,8,1),
    _xlpm.m, DATEDIF(_xlpm.debut, _xlpm.d, "m"),
    _xlpm.col, 1 + _xlpm.m*3,
    _xlpm.dates, INDEX('Calendrier 2026-2027'!$C$13:$BC$43,,_xlpm.col),
    _xlpm.titres, INDEX('Calendrier 2026-2027'!$D$13:$BD$43,,_xlpm.col),
    _xlpm.r, _xlfn.XLOOKUP(_xlpm.d, _xlpm.dates, _xlpm.titres),
    IF(_xlpm.r=0,"",_xlpm.r)
)</f>
        <v>#NAME?</v>
      </c>
      <c r="E673" t="e" vm="2">
        <f t="shared" ca="1" si="42"/>
        <v>#NAME?</v>
      </c>
      <c r="F673" t="str">
        <f>_xlfn.XLOOKUP('Fiche formation'!$C$8,SitesFormations[Site de formation principal],SitesFormations[Mail pour assiduité],"")</f>
        <v>cfa-ensuplr-um-fds@umontpellier.fr</v>
      </c>
      <c r="G673" t="s">
        <v>2019</v>
      </c>
      <c r="H673" t="e" vm="2">
        <f ca="1">_xlfn.TEXTJOIN(" ",TRUE,
'Fiche formation'!$C$18,
_xlfn.SWITCH('Fiche formation'!$C$18,"DNO","2A","DE AUDIO","3A",
_xlfn.SWITCH('Fiche formation'!$C$15,"DEUST","2A","DSCG","2A","MASTER","2A","BUT","3A","DCG","3A","LG","3A","LP","3A","INGE","3A",""))
)</f>
        <v>#NAME?</v>
      </c>
    </row>
    <row r="674" spans="1:8" x14ac:dyDescent="0.2">
      <c r="A674" s="1">
        <f t="shared" si="43"/>
        <v>46571</v>
      </c>
      <c r="B674" t="e" vm="2">
        <f t="shared" ca="1" si="40"/>
        <v>#NAME?</v>
      </c>
      <c r="C674" t="e" vm="2">
        <f t="shared" ca="1" si="41"/>
        <v>#NAME?</v>
      </c>
      <c r="D674" s="12" t="e" cm="1" vm="1">
        <f t="array" aca="1" ref="D674" ca="1">_xlfn.LET(
    _xlpm.d, A674,
    _xlpm.debut, DATE(2026,8,1),
    _xlpm.m, DATEDIF(_xlpm.debut, _xlpm.d, "m"),
    _xlpm.col, 1 + _xlpm.m*3,
    _xlpm.dates, INDEX('Calendrier 2026-2027'!$C$13:$BC$43,,_xlpm.col),
    _xlpm.titres, INDEX('Calendrier 2026-2027'!$D$13:$BD$43,,_xlpm.col),
    _xlpm.r, _xlfn.XLOOKUP(_xlpm.d, _xlpm.dates, _xlpm.titres),
    IF(_xlpm.r=0,"",_xlpm.r)
)</f>
        <v>#NAME?</v>
      </c>
      <c r="E674" t="e" vm="2">
        <f t="shared" ca="1" si="42"/>
        <v>#NAME?</v>
      </c>
      <c r="F674" t="str">
        <f>_xlfn.XLOOKUP('Fiche formation'!$C$8,SitesFormations[Site de formation principal],SitesFormations[Mail pour assiduité],"")</f>
        <v>cfa-ensuplr-um-fds@umontpellier.fr</v>
      </c>
      <c r="G674" t="s">
        <v>2019</v>
      </c>
      <c r="H674" t="e" vm="2">
        <f ca="1">_xlfn.TEXTJOIN(" ",TRUE,
'Fiche formation'!$C$18,
_xlfn.SWITCH('Fiche formation'!$C$18,"DNO","2A","DE AUDIO","3A",
_xlfn.SWITCH('Fiche formation'!$C$15,"DEUST","2A","DSCG","2A","MASTER","2A","BUT","3A","DCG","3A","LG","3A","LP","3A","INGE","3A",""))
)</f>
        <v>#NAME?</v>
      </c>
    </row>
    <row r="675" spans="1:8" x14ac:dyDescent="0.2">
      <c r="A675" s="1">
        <f t="shared" si="43"/>
        <v>46571</v>
      </c>
      <c r="B675" t="e" vm="2">
        <f t="shared" ca="1" si="40"/>
        <v>#NAME?</v>
      </c>
      <c r="C675" t="e" vm="2">
        <f t="shared" ca="1" si="41"/>
        <v>#NAME?</v>
      </c>
      <c r="D675" s="12" t="e" cm="1" vm="1">
        <f t="array" aca="1" ref="D675" ca="1">_xlfn.LET(
    _xlpm.d, A675,
    _xlpm.debut, DATE(2026,8,1),
    _xlpm.m, DATEDIF(_xlpm.debut, _xlpm.d, "m"),
    _xlpm.col, 1 + _xlpm.m*3,
    _xlpm.dates, INDEX('Calendrier 2026-2027'!$C$13:$BC$43,,_xlpm.col),
    _xlpm.titres, INDEX('Calendrier 2026-2027'!$D$13:$BD$43,,_xlpm.col),
    _xlpm.r, _xlfn.XLOOKUP(_xlpm.d, _xlpm.dates, _xlpm.titres),
    IF(_xlpm.r=0,"",_xlpm.r)
)</f>
        <v>#NAME?</v>
      </c>
      <c r="E675" t="e" vm="2">
        <f t="shared" ca="1" si="42"/>
        <v>#NAME?</v>
      </c>
      <c r="F675" t="str">
        <f>_xlfn.XLOOKUP('Fiche formation'!$C$8,SitesFormations[Site de formation principal],SitesFormations[Mail pour assiduité],"")</f>
        <v>cfa-ensuplr-um-fds@umontpellier.fr</v>
      </c>
      <c r="G675" t="s">
        <v>2019</v>
      </c>
      <c r="H675" t="e" vm="2">
        <f ca="1">_xlfn.TEXTJOIN(" ",TRUE,
'Fiche formation'!$C$18,
_xlfn.SWITCH('Fiche formation'!$C$18,"DNO","2A","DE AUDIO","3A",
_xlfn.SWITCH('Fiche formation'!$C$15,"DEUST","2A","DSCG","2A","MASTER","2A","BUT","3A","DCG","3A","LG","3A","LP","3A","INGE","3A",""))
)</f>
        <v>#NAME?</v>
      </c>
    </row>
    <row r="676" spans="1:8" x14ac:dyDescent="0.2">
      <c r="A676" s="1">
        <f t="shared" si="43"/>
        <v>46572</v>
      </c>
      <c r="B676" t="e" vm="2">
        <f t="shared" ca="1" si="40"/>
        <v>#NAME?</v>
      </c>
      <c r="C676" t="e" vm="2">
        <f t="shared" ca="1" si="41"/>
        <v>#NAME?</v>
      </c>
      <c r="D676" s="12" t="e" cm="1" vm="1">
        <f t="array" aca="1" ref="D676" ca="1">_xlfn.LET(
    _xlpm.d, A676,
    _xlpm.debut, DATE(2026,8,1),
    _xlpm.m, DATEDIF(_xlpm.debut, _xlpm.d, "m"),
    _xlpm.col, 1 + _xlpm.m*3,
    _xlpm.dates, INDEX('Calendrier 2026-2027'!$C$13:$BC$43,,_xlpm.col),
    _xlpm.titres, INDEX('Calendrier 2026-2027'!$D$13:$BD$43,,_xlpm.col),
    _xlpm.r, _xlfn.XLOOKUP(_xlpm.d, _xlpm.dates, _xlpm.titres),
    IF(_xlpm.r=0,"",_xlpm.r)
)</f>
        <v>#NAME?</v>
      </c>
      <c r="E676" t="e" vm="2">
        <f t="shared" ca="1" si="42"/>
        <v>#NAME?</v>
      </c>
      <c r="F676" t="str">
        <f>_xlfn.XLOOKUP('Fiche formation'!$C$8,SitesFormations[Site de formation principal],SitesFormations[Mail pour assiduité],"")</f>
        <v>cfa-ensuplr-um-fds@umontpellier.fr</v>
      </c>
      <c r="G676" t="s">
        <v>2019</v>
      </c>
      <c r="H676" t="e" vm="2">
        <f ca="1">_xlfn.TEXTJOIN(" ",TRUE,
'Fiche formation'!$C$18,
_xlfn.SWITCH('Fiche formation'!$C$18,"DNO","2A","DE AUDIO","3A",
_xlfn.SWITCH('Fiche formation'!$C$15,"DEUST","2A","DSCG","2A","MASTER","2A","BUT","3A","DCG","3A","LG","3A","LP","3A","INGE","3A",""))
)</f>
        <v>#NAME?</v>
      </c>
    </row>
    <row r="677" spans="1:8" x14ac:dyDescent="0.2">
      <c r="A677" s="1">
        <f t="shared" si="43"/>
        <v>46572</v>
      </c>
      <c r="B677" t="e" vm="2">
        <f t="shared" ca="1" si="40"/>
        <v>#NAME?</v>
      </c>
      <c r="C677" t="e" vm="2">
        <f t="shared" ca="1" si="41"/>
        <v>#NAME?</v>
      </c>
      <c r="D677" s="12" t="e" cm="1" vm="1">
        <f t="array" aca="1" ref="D677" ca="1">_xlfn.LET(
    _xlpm.d, A677,
    _xlpm.debut, DATE(2026,8,1),
    _xlpm.m, DATEDIF(_xlpm.debut, _xlpm.d, "m"),
    _xlpm.col, 1 + _xlpm.m*3,
    _xlpm.dates, INDEX('Calendrier 2026-2027'!$C$13:$BC$43,,_xlpm.col),
    _xlpm.titres, INDEX('Calendrier 2026-2027'!$D$13:$BD$43,,_xlpm.col),
    _xlpm.r, _xlfn.XLOOKUP(_xlpm.d, _xlpm.dates, _xlpm.titres),
    IF(_xlpm.r=0,"",_xlpm.r)
)</f>
        <v>#NAME?</v>
      </c>
      <c r="E677" t="e" vm="2">
        <f t="shared" ca="1" si="42"/>
        <v>#NAME?</v>
      </c>
      <c r="F677" t="str">
        <f>_xlfn.XLOOKUP('Fiche formation'!$C$8,SitesFormations[Site de formation principal],SitesFormations[Mail pour assiduité],"")</f>
        <v>cfa-ensuplr-um-fds@umontpellier.fr</v>
      </c>
      <c r="G677" t="s">
        <v>2019</v>
      </c>
      <c r="H677" t="e" vm="2">
        <f ca="1">_xlfn.TEXTJOIN(" ",TRUE,
'Fiche formation'!$C$18,
_xlfn.SWITCH('Fiche formation'!$C$18,"DNO","2A","DE AUDIO","3A",
_xlfn.SWITCH('Fiche formation'!$C$15,"DEUST","2A","DSCG","2A","MASTER","2A","BUT","3A","DCG","3A","LG","3A","LP","3A","INGE","3A",""))
)</f>
        <v>#NAME?</v>
      </c>
    </row>
    <row r="678" spans="1:8" x14ac:dyDescent="0.2">
      <c r="A678" s="1">
        <f t="shared" si="43"/>
        <v>46573</v>
      </c>
      <c r="B678" t="e" vm="2">
        <f t="shared" ca="1" si="40"/>
        <v>#NAME?</v>
      </c>
      <c r="C678" t="e" vm="2">
        <f t="shared" ca="1" si="41"/>
        <v>#NAME?</v>
      </c>
      <c r="D678" s="12" t="e" cm="1" vm="1">
        <f t="array" aca="1" ref="D678" ca="1">_xlfn.LET(
    _xlpm.d, A678,
    _xlpm.debut, DATE(2026,8,1),
    _xlpm.m, DATEDIF(_xlpm.debut, _xlpm.d, "m"),
    _xlpm.col, 1 + _xlpm.m*3,
    _xlpm.dates, INDEX('Calendrier 2026-2027'!$C$13:$BC$43,,_xlpm.col),
    _xlpm.titres, INDEX('Calendrier 2026-2027'!$D$13:$BD$43,,_xlpm.col),
    _xlpm.r, _xlfn.XLOOKUP(_xlpm.d, _xlpm.dates, _xlpm.titres),
    IF(_xlpm.r=0,"",_xlpm.r)
)</f>
        <v>#NAME?</v>
      </c>
      <c r="E678" t="e" vm="2">
        <f t="shared" ca="1" si="42"/>
        <v>#NAME?</v>
      </c>
      <c r="F678" t="str">
        <f>_xlfn.XLOOKUP('Fiche formation'!$C$8,SitesFormations[Site de formation principal],SitesFormations[Mail pour assiduité],"")</f>
        <v>cfa-ensuplr-um-fds@umontpellier.fr</v>
      </c>
      <c r="G678" t="s">
        <v>2019</v>
      </c>
      <c r="H678" t="e" vm="2">
        <f ca="1">_xlfn.TEXTJOIN(" ",TRUE,
'Fiche formation'!$C$18,
_xlfn.SWITCH('Fiche formation'!$C$18,"DNO","2A","DE AUDIO","3A",
_xlfn.SWITCH('Fiche formation'!$C$15,"DEUST","2A","DSCG","2A","MASTER","2A","BUT","3A","DCG","3A","LG","3A","LP","3A","INGE","3A",""))
)</f>
        <v>#NAME?</v>
      </c>
    </row>
    <row r="679" spans="1:8" x14ac:dyDescent="0.2">
      <c r="A679" s="1">
        <f t="shared" si="43"/>
        <v>46573</v>
      </c>
      <c r="B679" t="e" vm="2">
        <f t="shared" ca="1" si="40"/>
        <v>#NAME?</v>
      </c>
      <c r="C679" t="e" vm="2">
        <f t="shared" ca="1" si="41"/>
        <v>#NAME?</v>
      </c>
      <c r="D679" s="12" t="e" cm="1" vm="1">
        <f t="array" aca="1" ref="D679" ca="1">_xlfn.LET(
    _xlpm.d, A679,
    _xlpm.debut, DATE(2026,8,1),
    _xlpm.m, DATEDIF(_xlpm.debut, _xlpm.d, "m"),
    _xlpm.col, 1 + _xlpm.m*3,
    _xlpm.dates, INDEX('Calendrier 2026-2027'!$C$13:$BC$43,,_xlpm.col),
    _xlpm.titres, INDEX('Calendrier 2026-2027'!$D$13:$BD$43,,_xlpm.col),
    _xlpm.r, _xlfn.XLOOKUP(_xlpm.d, _xlpm.dates, _xlpm.titres),
    IF(_xlpm.r=0,"",_xlpm.r)
)</f>
        <v>#NAME?</v>
      </c>
      <c r="E679" t="e" vm="2">
        <f t="shared" ca="1" si="42"/>
        <v>#NAME?</v>
      </c>
      <c r="F679" t="str">
        <f>_xlfn.XLOOKUP('Fiche formation'!$C$8,SitesFormations[Site de formation principal],SitesFormations[Mail pour assiduité],"")</f>
        <v>cfa-ensuplr-um-fds@umontpellier.fr</v>
      </c>
      <c r="G679" t="s">
        <v>2019</v>
      </c>
      <c r="H679" t="e" vm="2">
        <f ca="1">_xlfn.TEXTJOIN(" ",TRUE,
'Fiche formation'!$C$18,
_xlfn.SWITCH('Fiche formation'!$C$18,"DNO","2A","DE AUDIO","3A",
_xlfn.SWITCH('Fiche formation'!$C$15,"DEUST","2A","DSCG","2A","MASTER","2A","BUT","3A","DCG","3A","LG","3A","LP","3A","INGE","3A",""))
)</f>
        <v>#NAME?</v>
      </c>
    </row>
    <row r="680" spans="1:8" x14ac:dyDescent="0.2">
      <c r="A680" s="1">
        <f t="shared" si="43"/>
        <v>46574</v>
      </c>
      <c r="B680" t="e" vm="2">
        <f t="shared" ca="1" si="40"/>
        <v>#NAME?</v>
      </c>
      <c r="C680" t="e" vm="2">
        <f t="shared" ca="1" si="41"/>
        <v>#NAME?</v>
      </c>
      <c r="D680" s="12" t="e" cm="1" vm="1">
        <f t="array" aca="1" ref="D680" ca="1">_xlfn.LET(
    _xlpm.d, A680,
    _xlpm.debut, DATE(2026,8,1),
    _xlpm.m, DATEDIF(_xlpm.debut, _xlpm.d, "m"),
    _xlpm.col, 1 + _xlpm.m*3,
    _xlpm.dates, INDEX('Calendrier 2026-2027'!$C$13:$BC$43,,_xlpm.col),
    _xlpm.titres, INDEX('Calendrier 2026-2027'!$D$13:$BD$43,,_xlpm.col),
    _xlpm.r, _xlfn.XLOOKUP(_xlpm.d, _xlpm.dates, _xlpm.titres),
    IF(_xlpm.r=0,"",_xlpm.r)
)</f>
        <v>#NAME?</v>
      </c>
      <c r="E680" t="e" vm="2">
        <f t="shared" ca="1" si="42"/>
        <v>#NAME?</v>
      </c>
      <c r="F680" t="str">
        <f>_xlfn.XLOOKUP('Fiche formation'!$C$8,SitesFormations[Site de formation principal],SitesFormations[Mail pour assiduité],"")</f>
        <v>cfa-ensuplr-um-fds@umontpellier.fr</v>
      </c>
      <c r="G680" t="s">
        <v>2019</v>
      </c>
      <c r="H680" t="e" vm="2">
        <f ca="1">_xlfn.TEXTJOIN(" ",TRUE,
'Fiche formation'!$C$18,
_xlfn.SWITCH('Fiche formation'!$C$18,"DNO","2A","DE AUDIO","3A",
_xlfn.SWITCH('Fiche formation'!$C$15,"DEUST","2A","DSCG","2A","MASTER","2A","BUT","3A","DCG","3A","LG","3A","LP","3A","INGE","3A",""))
)</f>
        <v>#NAME?</v>
      </c>
    </row>
    <row r="681" spans="1:8" x14ac:dyDescent="0.2">
      <c r="A681" s="1">
        <f t="shared" si="43"/>
        <v>46574</v>
      </c>
      <c r="B681" t="e" vm="2">
        <f t="shared" ca="1" si="40"/>
        <v>#NAME?</v>
      </c>
      <c r="C681" t="e" vm="2">
        <f t="shared" ca="1" si="41"/>
        <v>#NAME?</v>
      </c>
      <c r="D681" s="12" t="e" cm="1" vm="1">
        <f t="array" aca="1" ref="D681" ca="1">_xlfn.LET(
    _xlpm.d, A681,
    _xlpm.debut, DATE(2026,8,1),
    _xlpm.m, DATEDIF(_xlpm.debut, _xlpm.d, "m"),
    _xlpm.col, 1 + _xlpm.m*3,
    _xlpm.dates, INDEX('Calendrier 2026-2027'!$C$13:$BC$43,,_xlpm.col),
    _xlpm.titres, INDEX('Calendrier 2026-2027'!$D$13:$BD$43,,_xlpm.col),
    _xlpm.r, _xlfn.XLOOKUP(_xlpm.d, _xlpm.dates, _xlpm.titres),
    IF(_xlpm.r=0,"",_xlpm.r)
)</f>
        <v>#NAME?</v>
      </c>
      <c r="E681" t="e" vm="2">
        <f t="shared" ca="1" si="42"/>
        <v>#NAME?</v>
      </c>
      <c r="F681" t="str">
        <f>_xlfn.XLOOKUP('Fiche formation'!$C$8,SitesFormations[Site de formation principal],SitesFormations[Mail pour assiduité],"")</f>
        <v>cfa-ensuplr-um-fds@umontpellier.fr</v>
      </c>
      <c r="G681" t="s">
        <v>2019</v>
      </c>
      <c r="H681" t="e" vm="2">
        <f ca="1">_xlfn.TEXTJOIN(" ",TRUE,
'Fiche formation'!$C$18,
_xlfn.SWITCH('Fiche formation'!$C$18,"DNO","2A","DE AUDIO","3A",
_xlfn.SWITCH('Fiche formation'!$C$15,"DEUST","2A","DSCG","2A","MASTER","2A","BUT","3A","DCG","3A","LG","3A","LP","3A","INGE","3A",""))
)</f>
        <v>#NAME?</v>
      </c>
    </row>
    <row r="682" spans="1:8" x14ac:dyDescent="0.2">
      <c r="A682" s="1">
        <f t="shared" si="43"/>
        <v>46575</v>
      </c>
      <c r="B682" t="e" vm="2">
        <f t="shared" ca="1" si="40"/>
        <v>#NAME?</v>
      </c>
      <c r="C682" t="e" vm="2">
        <f t="shared" ca="1" si="41"/>
        <v>#NAME?</v>
      </c>
      <c r="D682" s="12" t="e" cm="1" vm="1">
        <f t="array" aca="1" ref="D682" ca="1">_xlfn.LET(
    _xlpm.d, A682,
    _xlpm.debut, DATE(2026,8,1),
    _xlpm.m, DATEDIF(_xlpm.debut, _xlpm.d, "m"),
    _xlpm.col, 1 + _xlpm.m*3,
    _xlpm.dates, INDEX('Calendrier 2026-2027'!$C$13:$BC$43,,_xlpm.col),
    _xlpm.titres, INDEX('Calendrier 2026-2027'!$D$13:$BD$43,,_xlpm.col),
    _xlpm.r, _xlfn.XLOOKUP(_xlpm.d, _xlpm.dates, _xlpm.titres),
    IF(_xlpm.r=0,"",_xlpm.r)
)</f>
        <v>#NAME?</v>
      </c>
      <c r="E682" t="e" vm="2">
        <f t="shared" ca="1" si="42"/>
        <v>#NAME?</v>
      </c>
      <c r="F682" t="str">
        <f>_xlfn.XLOOKUP('Fiche formation'!$C$8,SitesFormations[Site de formation principal],SitesFormations[Mail pour assiduité],"")</f>
        <v>cfa-ensuplr-um-fds@umontpellier.fr</v>
      </c>
      <c r="G682" t="s">
        <v>2019</v>
      </c>
      <c r="H682" t="e" vm="2">
        <f ca="1">_xlfn.TEXTJOIN(" ",TRUE,
'Fiche formation'!$C$18,
_xlfn.SWITCH('Fiche formation'!$C$18,"DNO","2A","DE AUDIO","3A",
_xlfn.SWITCH('Fiche formation'!$C$15,"DEUST","2A","DSCG","2A","MASTER","2A","BUT","3A","DCG","3A","LG","3A","LP","3A","INGE","3A",""))
)</f>
        <v>#NAME?</v>
      </c>
    </row>
    <row r="683" spans="1:8" x14ac:dyDescent="0.2">
      <c r="A683" s="1">
        <f t="shared" si="43"/>
        <v>46575</v>
      </c>
      <c r="B683" t="e" vm="2">
        <f t="shared" ca="1" si="40"/>
        <v>#NAME?</v>
      </c>
      <c r="C683" t="e" vm="2">
        <f t="shared" ca="1" si="41"/>
        <v>#NAME?</v>
      </c>
      <c r="D683" s="12" t="e" cm="1" vm="1">
        <f t="array" aca="1" ref="D683" ca="1">_xlfn.LET(
    _xlpm.d, A683,
    _xlpm.debut, DATE(2026,8,1),
    _xlpm.m, DATEDIF(_xlpm.debut, _xlpm.d, "m"),
    _xlpm.col, 1 + _xlpm.m*3,
    _xlpm.dates, INDEX('Calendrier 2026-2027'!$C$13:$BC$43,,_xlpm.col),
    _xlpm.titres, INDEX('Calendrier 2026-2027'!$D$13:$BD$43,,_xlpm.col),
    _xlpm.r, _xlfn.XLOOKUP(_xlpm.d, _xlpm.dates, _xlpm.titres),
    IF(_xlpm.r=0,"",_xlpm.r)
)</f>
        <v>#NAME?</v>
      </c>
      <c r="E683" t="e" vm="2">
        <f t="shared" ca="1" si="42"/>
        <v>#NAME?</v>
      </c>
      <c r="F683" t="str">
        <f>_xlfn.XLOOKUP('Fiche formation'!$C$8,SitesFormations[Site de formation principal],SitesFormations[Mail pour assiduité],"")</f>
        <v>cfa-ensuplr-um-fds@umontpellier.fr</v>
      </c>
      <c r="G683" t="s">
        <v>2019</v>
      </c>
      <c r="H683" t="e" vm="2">
        <f ca="1">_xlfn.TEXTJOIN(" ",TRUE,
'Fiche formation'!$C$18,
_xlfn.SWITCH('Fiche formation'!$C$18,"DNO","2A","DE AUDIO","3A",
_xlfn.SWITCH('Fiche formation'!$C$15,"DEUST","2A","DSCG","2A","MASTER","2A","BUT","3A","DCG","3A","LG","3A","LP","3A","INGE","3A",""))
)</f>
        <v>#NAME?</v>
      </c>
    </row>
    <row r="684" spans="1:8" x14ac:dyDescent="0.2">
      <c r="A684" s="1">
        <f t="shared" si="43"/>
        <v>46576</v>
      </c>
      <c r="B684" t="e" vm="2">
        <f t="shared" ca="1" si="40"/>
        <v>#NAME?</v>
      </c>
      <c r="C684" t="e" vm="2">
        <f t="shared" ca="1" si="41"/>
        <v>#NAME?</v>
      </c>
      <c r="D684" s="12" t="e" cm="1" vm="1">
        <f t="array" aca="1" ref="D684" ca="1">_xlfn.LET(
    _xlpm.d, A684,
    _xlpm.debut, DATE(2026,8,1),
    _xlpm.m, DATEDIF(_xlpm.debut, _xlpm.d, "m"),
    _xlpm.col, 1 + _xlpm.m*3,
    _xlpm.dates, INDEX('Calendrier 2026-2027'!$C$13:$BC$43,,_xlpm.col),
    _xlpm.titres, INDEX('Calendrier 2026-2027'!$D$13:$BD$43,,_xlpm.col),
    _xlpm.r, _xlfn.XLOOKUP(_xlpm.d, _xlpm.dates, _xlpm.titres),
    IF(_xlpm.r=0,"",_xlpm.r)
)</f>
        <v>#NAME?</v>
      </c>
      <c r="E684" t="e" vm="2">
        <f t="shared" ca="1" si="42"/>
        <v>#NAME?</v>
      </c>
      <c r="F684" t="str">
        <f>_xlfn.XLOOKUP('Fiche formation'!$C$8,SitesFormations[Site de formation principal],SitesFormations[Mail pour assiduité],"")</f>
        <v>cfa-ensuplr-um-fds@umontpellier.fr</v>
      </c>
      <c r="G684" t="s">
        <v>2019</v>
      </c>
      <c r="H684" t="e" vm="2">
        <f ca="1">_xlfn.TEXTJOIN(" ",TRUE,
'Fiche formation'!$C$18,
_xlfn.SWITCH('Fiche formation'!$C$18,"DNO","2A","DE AUDIO","3A",
_xlfn.SWITCH('Fiche formation'!$C$15,"DEUST","2A","DSCG","2A","MASTER","2A","BUT","3A","DCG","3A","LG","3A","LP","3A","INGE","3A",""))
)</f>
        <v>#NAME?</v>
      </c>
    </row>
    <row r="685" spans="1:8" x14ac:dyDescent="0.2">
      <c r="A685" s="1">
        <f t="shared" si="43"/>
        <v>46576</v>
      </c>
      <c r="B685" t="e" vm="2">
        <f t="shared" ca="1" si="40"/>
        <v>#NAME?</v>
      </c>
      <c r="C685" t="e" vm="2">
        <f t="shared" ca="1" si="41"/>
        <v>#NAME?</v>
      </c>
      <c r="D685" s="12" t="e" cm="1" vm="1">
        <f t="array" aca="1" ref="D685" ca="1">_xlfn.LET(
    _xlpm.d, A685,
    _xlpm.debut, DATE(2026,8,1),
    _xlpm.m, DATEDIF(_xlpm.debut, _xlpm.d, "m"),
    _xlpm.col, 1 + _xlpm.m*3,
    _xlpm.dates, INDEX('Calendrier 2026-2027'!$C$13:$BC$43,,_xlpm.col),
    _xlpm.titres, INDEX('Calendrier 2026-2027'!$D$13:$BD$43,,_xlpm.col),
    _xlpm.r, _xlfn.XLOOKUP(_xlpm.d, _xlpm.dates, _xlpm.titres),
    IF(_xlpm.r=0,"",_xlpm.r)
)</f>
        <v>#NAME?</v>
      </c>
      <c r="E685" t="e" vm="2">
        <f t="shared" ca="1" si="42"/>
        <v>#NAME?</v>
      </c>
      <c r="F685" t="str">
        <f>_xlfn.XLOOKUP('Fiche formation'!$C$8,SitesFormations[Site de formation principal],SitesFormations[Mail pour assiduité],"")</f>
        <v>cfa-ensuplr-um-fds@umontpellier.fr</v>
      </c>
      <c r="G685" t="s">
        <v>2019</v>
      </c>
      <c r="H685" t="e" vm="2">
        <f ca="1">_xlfn.TEXTJOIN(" ",TRUE,
'Fiche formation'!$C$18,
_xlfn.SWITCH('Fiche formation'!$C$18,"DNO","2A","DE AUDIO","3A",
_xlfn.SWITCH('Fiche formation'!$C$15,"DEUST","2A","DSCG","2A","MASTER","2A","BUT","3A","DCG","3A","LG","3A","LP","3A","INGE","3A",""))
)</f>
        <v>#NAME?</v>
      </c>
    </row>
    <row r="686" spans="1:8" x14ac:dyDescent="0.2">
      <c r="A686" s="1">
        <f t="shared" si="43"/>
        <v>46577</v>
      </c>
      <c r="B686" t="e" vm="2">
        <f t="shared" ca="1" si="40"/>
        <v>#NAME?</v>
      </c>
      <c r="C686" t="e" vm="2">
        <f t="shared" ca="1" si="41"/>
        <v>#NAME?</v>
      </c>
      <c r="D686" s="12" t="e" cm="1" vm="1">
        <f t="array" aca="1" ref="D686" ca="1">_xlfn.LET(
    _xlpm.d, A686,
    _xlpm.debut, DATE(2026,8,1),
    _xlpm.m, DATEDIF(_xlpm.debut, _xlpm.d, "m"),
    _xlpm.col, 1 + _xlpm.m*3,
    _xlpm.dates, INDEX('Calendrier 2026-2027'!$C$13:$BC$43,,_xlpm.col),
    _xlpm.titres, INDEX('Calendrier 2026-2027'!$D$13:$BD$43,,_xlpm.col),
    _xlpm.r, _xlfn.XLOOKUP(_xlpm.d, _xlpm.dates, _xlpm.titres),
    IF(_xlpm.r=0,"",_xlpm.r)
)</f>
        <v>#NAME?</v>
      </c>
      <c r="E686" t="e" vm="2">
        <f t="shared" ca="1" si="42"/>
        <v>#NAME?</v>
      </c>
      <c r="F686" t="str">
        <f>_xlfn.XLOOKUP('Fiche formation'!$C$8,SitesFormations[Site de formation principal],SitesFormations[Mail pour assiduité],"")</f>
        <v>cfa-ensuplr-um-fds@umontpellier.fr</v>
      </c>
      <c r="G686" t="s">
        <v>2019</v>
      </c>
      <c r="H686" t="e" vm="2">
        <f ca="1">_xlfn.TEXTJOIN(" ",TRUE,
'Fiche formation'!$C$18,
_xlfn.SWITCH('Fiche formation'!$C$18,"DNO","2A","DE AUDIO","3A",
_xlfn.SWITCH('Fiche formation'!$C$15,"DEUST","2A","DSCG","2A","MASTER","2A","BUT","3A","DCG","3A","LG","3A","LP","3A","INGE","3A",""))
)</f>
        <v>#NAME?</v>
      </c>
    </row>
    <row r="687" spans="1:8" x14ac:dyDescent="0.2">
      <c r="A687" s="1">
        <f t="shared" si="43"/>
        <v>46577</v>
      </c>
      <c r="B687" t="e" vm="2">
        <f t="shared" ca="1" si="40"/>
        <v>#NAME?</v>
      </c>
      <c r="C687" t="e" vm="2">
        <f t="shared" ca="1" si="41"/>
        <v>#NAME?</v>
      </c>
      <c r="D687" s="12" t="e" cm="1" vm="1">
        <f t="array" aca="1" ref="D687" ca="1">_xlfn.LET(
    _xlpm.d, A687,
    _xlpm.debut, DATE(2026,8,1),
    _xlpm.m, DATEDIF(_xlpm.debut, _xlpm.d, "m"),
    _xlpm.col, 1 + _xlpm.m*3,
    _xlpm.dates, INDEX('Calendrier 2026-2027'!$C$13:$BC$43,,_xlpm.col),
    _xlpm.titres, INDEX('Calendrier 2026-2027'!$D$13:$BD$43,,_xlpm.col),
    _xlpm.r, _xlfn.XLOOKUP(_xlpm.d, _xlpm.dates, _xlpm.titres),
    IF(_xlpm.r=0,"",_xlpm.r)
)</f>
        <v>#NAME?</v>
      </c>
      <c r="E687" t="e" vm="2">
        <f t="shared" ca="1" si="42"/>
        <v>#NAME?</v>
      </c>
      <c r="F687" t="str">
        <f>_xlfn.XLOOKUP('Fiche formation'!$C$8,SitesFormations[Site de formation principal],SitesFormations[Mail pour assiduité],"")</f>
        <v>cfa-ensuplr-um-fds@umontpellier.fr</v>
      </c>
      <c r="G687" t="s">
        <v>2019</v>
      </c>
      <c r="H687" t="e" vm="2">
        <f ca="1">_xlfn.TEXTJOIN(" ",TRUE,
'Fiche formation'!$C$18,
_xlfn.SWITCH('Fiche formation'!$C$18,"DNO","2A","DE AUDIO","3A",
_xlfn.SWITCH('Fiche formation'!$C$15,"DEUST","2A","DSCG","2A","MASTER","2A","BUT","3A","DCG","3A","LG","3A","LP","3A","INGE","3A",""))
)</f>
        <v>#NAME?</v>
      </c>
    </row>
    <row r="688" spans="1:8" x14ac:dyDescent="0.2">
      <c r="A688" s="1">
        <f t="shared" si="43"/>
        <v>46578</v>
      </c>
      <c r="B688" t="e" vm="2">
        <f t="shared" ca="1" si="40"/>
        <v>#NAME?</v>
      </c>
      <c r="C688" t="e" vm="2">
        <f t="shared" ca="1" si="41"/>
        <v>#NAME?</v>
      </c>
      <c r="D688" s="12" t="e" cm="1" vm="1">
        <f t="array" aca="1" ref="D688" ca="1">_xlfn.LET(
    _xlpm.d, A688,
    _xlpm.debut, DATE(2026,8,1),
    _xlpm.m, DATEDIF(_xlpm.debut, _xlpm.d, "m"),
    _xlpm.col, 1 + _xlpm.m*3,
    _xlpm.dates, INDEX('Calendrier 2026-2027'!$C$13:$BC$43,,_xlpm.col),
    _xlpm.titres, INDEX('Calendrier 2026-2027'!$D$13:$BD$43,,_xlpm.col),
    _xlpm.r, _xlfn.XLOOKUP(_xlpm.d, _xlpm.dates, _xlpm.titres),
    IF(_xlpm.r=0,"",_xlpm.r)
)</f>
        <v>#NAME?</v>
      </c>
      <c r="E688" t="e" vm="2">
        <f t="shared" ca="1" si="42"/>
        <v>#NAME?</v>
      </c>
      <c r="F688" t="str">
        <f>_xlfn.XLOOKUP('Fiche formation'!$C$8,SitesFormations[Site de formation principal],SitesFormations[Mail pour assiduité],"")</f>
        <v>cfa-ensuplr-um-fds@umontpellier.fr</v>
      </c>
      <c r="G688" t="s">
        <v>2019</v>
      </c>
      <c r="H688" t="e" vm="2">
        <f ca="1">_xlfn.TEXTJOIN(" ",TRUE,
'Fiche formation'!$C$18,
_xlfn.SWITCH('Fiche formation'!$C$18,"DNO","2A","DE AUDIO","3A",
_xlfn.SWITCH('Fiche formation'!$C$15,"DEUST","2A","DSCG","2A","MASTER","2A","BUT","3A","DCG","3A","LG","3A","LP","3A","INGE","3A",""))
)</f>
        <v>#NAME?</v>
      </c>
    </row>
    <row r="689" spans="1:8" x14ac:dyDescent="0.2">
      <c r="A689" s="1">
        <f t="shared" si="43"/>
        <v>46578</v>
      </c>
      <c r="B689" t="e" vm="2">
        <f t="shared" ca="1" si="40"/>
        <v>#NAME?</v>
      </c>
      <c r="C689" t="e" vm="2">
        <f t="shared" ca="1" si="41"/>
        <v>#NAME?</v>
      </c>
      <c r="D689" s="12" t="e" cm="1" vm="1">
        <f t="array" aca="1" ref="D689" ca="1">_xlfn.LET(
    _xlpm.d, A689,
    _xlpm.debut, DATE(2026,8,1),
    _xlpm.m, DATEDIF(_xlpm.debut, _xlpm.d, "m"),
    _xlpm.col, 1 + _xlpm.m*3,
    _xlpm.dates, INDEX('Calendrier 2026-2027'!$C$13:$BC$43,,_xlpm.col),
    _xlpm.titres, INDEX('Calendrier 2026-2027'!$D$13:$BD$43,,_xlpm.col),
    _xlpm.r, _xlfn.XLOOKUP(_xlpm.d, _xlpm.dates, _xlpm.titres),
    IF(_xlpm.r=0,"",_xlpm.r)
)</f>
        <v>#NAME?</v>
      </c>
      <c r="E689" t="e" vm="2">
        <f t="shared" ca="1" si="42"/>
        <v>#NAME?</v>
      </c>
      <c r="F689" t="str">
        <f>_xlfn.XLOOKUP('Fiche formation'!$C$8,SitesFormations[Site de formation principal],SitesFormations[Mail pour assiduité],"")</f>
        <v>cfa-ensuplr-um-fds@umontpellier.fr</v>
      </c>
      <c r="G689" t="s">
        <v>2019</v>
      </c>
      <c r="H689" t="e" vm="2">
        <f ca="1">_xlfn.TEXTJOIN(" ",TRUE,
'Fiche formation'!$C$18,
_xlfn.SWITCH('Fiche formation'!$C$18,"DNO","2A","DE AUDIO","3A",
_xlfn.SWITCH('Fiche formation'!$C$15,"DEUST","2A","DSCG","2A","MASTER","2A","BUT","3A","DCG","3A","LG","3A","LP","3A","INGE","3A",""))
)</f>
        <v>#NAME?</v>
      </c>
    </row>
    <row r="690" spans="1:8" x14ac:dyDescent="0.2">
      <c r="A690" s="1">
        <f t="shared" si="43"/>
        <v>46579</v>
      </c>
      <c r="B690" t="e" vm="2">
        <f t="shared" ca="1" si="40"/>
        <v>#NAME?</v>
      </c>
      <c r="C690" t="e" vm="2">
        <f t="shared" ca="1" si="41"/>
        <v>#NAME?</v>
      </c>
      <c r="D690" s="12" t="e" cm="1" vm="1">
        <f t="array" aca="1" ref="D690" ca="1">_xlfn.LET(
    _xlpm.d, A690,
    _xlpm.debut, DATE(2026,8,1),
    _xlpm.m, DATEDIF(_xlpm.debut, _xlpm.d, "m"),
    _xlpm.col, 1 + _xlpm.m*3,
    _xlpm.dates, INDEX('Calendrier 2026-2027'!$C$13:$BC$43,,_xlpm.col),
    _xlpm.titres, INDEX('Calendrier 2026-2027'!$D$13:$BD$43,,_xlpm.col),
    _xlpm.r, _xlfn.XLOOKUP(_xlpm.d, _xlpm.dates, _xlpm.titres),
    IF(_xlpm.r=0,"",_xlpm.r)
)</f>
        <v>#NAME?</v>
      </c>
      <c r="E690" t="e" vm="2">
        <f t="shared" ca="1" si="42"/>
        <v>#NAME?</v>
      </c>
      <c r="F690" t="str">
        <f>_xlfn.XLOOKUP('Fiche formation'!$C$8,SitesFormations[Site de formation principal],SitesFormations[Mail pour assiduité],"")</f>
        <v>cfa-ensuplr-um-fds@umontpellier.fr</v>
      </c>
      <c r="G690" t="s">
        <v>2019</v>
      </c>
      <c r="H690" t="e" vm="2">
        <f ca="1">_xlfn.TEXTJOIN(" ",TRUE,
'Fiche formation'!$C$18,
_xlfn.SWITCH('Fiche formation'!$C$18,"DNO","2A","DE AUDIO","3A",
_xlfn.SWITCH('Fiche formation'!$C$15,"DEUST","2A","DSCG","2A","MASTER","2A","BUT","3A","DCG","3A","LG","3A","LP","3A","INGE","3A",""))
)</f>
        <v>#NAME?</v>
      </c>
    </row>
    <row r="691" spans="1:8" x14ac:dyDescent="0.2">
      <c r="A691" s="1">
        <f t="shared" si="43"/>
        <v>46579</v>
      </c>
      <c r="B691" t="e" vm="2">
        <f t="shared" ca="1" si="40"/>
        <v>#NAME?</v>
      </c>
      <c r="C691" t="e" vm="2">
        <f t="shared" ca="1" si="41"/>
        <v>#NAME?</v>
      </c>
      <c r="D691" s="12" t="e" cm="1" vm="1">
        <f t="array" aca="1" ref="D691" ca="1">_xlfn.LET(
    _xlpm.d, A691,
    _xlpm.debut, DATE(2026,8,1),
    _xlpm.m, DATEDIF(_xlpm.debut, _xlpm.d, "m"),
    _xlpm.col, 1 + _xlpm.m*3,
    _xlpm.dates, INDEX('Calendrier 2026-2027'!$C$13:$BC$43,,_xlpm.col),
    _xlpm.titres, INDEX('Calendrier 2026-2027'!$D$13:$BD$43,,_xlpm.col),
    _xlpm.r, _xlfn.XLOOKUP(_xlpm.d, _xlpm.dates, _xlpm.titres),
    IF(_xlpm.r=0,"",_xlpm.r)
)</f>
        <v>#NAME?</v>
      </c>
      <c r="E691" t="e" vm="2">
        <f t="shared" ca="1" si="42"/>
        <v>#NAME?</v>
      </c>
      <c r="F691" t="str">
        <f>_xlfn.XLOOKUP('Fiche formation'!$C$8,SitesFormations[Site de formation principal],SitesFormations[Mail pour assiduité],"")</f>
        <v>cfa-ensuplr-um-fds@umontpellier.fr</v>
      </c>
      <c r="G691" t="s">
        <v>2019</v>
      </c>
      <c r="H691" t="e" vm="2">
        <f ca="1">_xlfn.TEXTJOIN(" ",TRUE,
'Fiche formation'!$C$18,
_xlfn.SWITCH('Fiche formation'!$C$18,"DNO","2A","DE AUDIO","3A",
_xlfn.SWITCH('Fiche formation'!$C$15,"DEUST","2A","DSCG","2A","MASTER","2A","BUT","3A","DCG","3A","LG","3A","LP","3A","INGE","3A",""))
)</f>
        <v>#NAME?</v>
      </c>
    </row>
    <row r="692" spans="1:8" x14ac:dyDescent="0.2">
      <c r="A692" s="1">
        <f t="shared" si="43"/>
        <v>46580</v>
      </c>
      <c r="B692" t="e" vm="2">
        <f t="shared" ca="1" si="40"/>
        <v>#NAME?</v>
      </c>
      <c r="C692" t="e" vm="2">
        <f t="shared" ca="1" si="41"/>
        <v>#NAME?</v>
      </c>
      <c r="D692" s="12" t="e" cm="1" vm="1">
        <f t="array" aca="1" ref="D692" ca="1">_xlfn.LET(
    _xlpm.d, A692,
    _xlpm.debut, DATE(2026,8,1),
    _xlpm.m, DATEDIF(_xlpm.debut, _xlpm.d, "m"),
    _xlpm.col, 1 + _xlpm.m*3,
    _xlpm.dates, INDEX('Calendrier 2026-2027'!$C$13:$BC$43,,_xlpm.col),
    _xlpm.titres, INDEX('Calendrier 2026-2027'!$D$13:$BD$43,,_xlpm.col),
    _xlpm.r, _xlfn.XLOOKUP(_xlpm.d, _xlpm.dates, _xlpm.titres),
    IF(_xlpm.r=0,"",_xlpm.r)
)</f>
        <v>#NAME?</v>
      </c>
      <c r="E692" t="e" vm="2">
        <f t="shared" ca="1" si="42"/>
        <v>#NAME?</v>
      </c>
      <c r="F692" t="str">
        <f>_xlfn.XLOOKUP('Fiche formation'!$C$8,SitesFormations[Site de formation principal],SitesFormations[Mail pour assiduité],"")</f>
        <v>cfa-ensuplr-um-fds@umontpellier.fr</v>
      </c>
      <c r="G692" t="s">
        <v>2019</v>
      </c>
      <c r="H692" t="e" vm="2">
        <f ca="1">_xlfn.TEXTJOIN(" ",TRUE,
'Fiche formation'!$C$18,
_xlfn.SWITCH('Fiche formation'!$C$18,"DNO","2A","DE AUDIO","3A",
_xlfn.SWITCH('Fiche formation'!$C$15,"DEUST","2A","DSCG","2A","MASTER","2A","BUT","3A","DCG","3A","LG","3A","LP","3A","INGE","3A",""))
)</f>
        <v>#NAME?</v>
      </c>
    </row>
    <row r="693" spans="1:8" x14ac:dyDescent="0.2">
      <c r="A693" s="1">
        <f t="shared" si="43"/>
        <v>46580</v>
      </c>
      <c r="B693" t="e" vm="2">
        <f t="shared" ca="1" si="40"/>
        <v>#NAME?</v>
      </c>
      <c r="C693" t="e" vm="2">
        <f t="shared" ca="1" si="41"/>
        <v>#NAME?</v>
      </c>
      <c r="D693" s="12" t="e" cm="1" vm="1">
        <f t="array" aca="1" ref="D693" ca="1">_xlfn.LET(
    _xlpm.d, A693,
    _xlpm.debut, DATE(2026,8,1),
    _xlpm.m, DATEDIF(_xlpm.debut, _xlpm.d, "m"),
    _xlpm.col, 1 + _xlpm.m*3,
    _xlpm.dates, INDEX('Calendrier 2026-2027'!$C$13:$BC$43,,_xlpm.col),
    _xlpm.titres, INDEX('Calendrier 2026-2027'!$D$13:$BD$43,,_xlpm.col),
    _xlpm.r, _xlfn.XLOOKUP(_xlpm.d, _xlpm.dates, _xlpm.titres),
    IF(_xlpm.r=0,"",_xlpm.r)
)</f>
        <v>#NAME?</v>
      </c>
      <c r="E693" t="e" vm="2">
        <f t="shared" ca="1" si="42"/>
        <v>#NAME?</v>
      </c>
      <c r="F693" t="str">
        <f>_xlfn.XLOOKUP('Fiche formation'!$C$8,SitesFormations[Site de formation principal],SitesFormations[Mail pour assiduité],"")</f>
        <v>cfa-ensuplr-um-fds@umontpellier.fr</v>
      </c>
      <c r="G693" t="s">
        <v>2019</v>
      </c>
      <c r="H693" t="e" vm="2">
        <f ca="1">_xlfn.TEXTJOIN(" ",TRUE,
'Fiche formation'!$C$18,
_xlfn.SWITCH('Fiche formation'!$C$18,"DNO","2A","DE AUDIO","3A",
_xlfn.SWITCH('Fiche formation'!$C$15,"DEUST","2A","DSCG","2A","MASTER","2A","BUT","3A","DCG","3A","LG","3A","LP","3A","INGE","3A",""))
)</f>
        <v>#NAME?</v>
      </c>
    </row>
    <row r="694" spans="1:8" x14ac:dyDescent="0.2">
      <c r="A694" s="1">
        <f t="shared" si="43"/>
        <v>46581</v>
      </c>
      <c r="B694" t="e" vm="2">
        <f t="shared" ca="1" si="40"/>
        <v>#NAME?</v>
      </c>
      <c r="C694" t="e" vm="2">
        <f t="shared" ca="1" si="41"/>
        <v>#NAME?</v>
      </c>
      <c r="D694" s="12" t="e" cm="1" vm="1">
        <f t="array" aca="1" ref="D694" ca="1">_xlfn.LET(
    _xlpm.d, A694,
    _xlpm.debut, DATE(2026,8,1),
    _xlpm.m, DATEDIF(_xlpm.debut, _xlpm.d, "m"),
    _xlpm.col, 1 + _xlpm.m*3,
    _xlpm.dates, INDEX('Calendrier 2026-2027'!$C$13:$BC$43,,_xlpm.col),
    _xlpm.titres, INDEX('Calendrier 2026-2027'!$D$13:$BD$43,,_xlpm.col),
    _xlpm.r, _xlfn.XLOOKUP(_xlpm.d, _xlpm.dates, _xlpm.titres),
    IF(_xlpm.r=0,"",_xlpm.r)
)</f>
        <v>#NAME?</v>
      </c>
      <c r="E694" t="e" vm="2">
        <f t="shared" ca="1" si="42"/>
        <v>#NAME?</v>
      </c>
      <c r="F694" t="str">
        <f>_xlfn.XLOOKUP('Fiche formation'!$C$8,SitesFormations[Site de formation principal],SitesFormations[Mail pour assiduité],"")</f>
        <v>cfa-ensuplr-um-fds@umontpellier.fr</v>
      </c>
      <c r="G694" t="s">
        <v>2019</v>
      </c>
      <c r="H694" t="e" vm="2">
        <f ca="1">_xlfn.TEXTJOIN(" ",TRUE,
'Fiche formation'!$C$18,
_xlfn.SWITCH('Fiche formation'!$C$18,"DNO","2A","DE AUDIO","3A",
_xlfn.SWITCH('Fiche formation'!$C$15,"DEUST","2A","DSCG","2A","MASTER","2A","BUT","3A","DCG","3A","LG","3A","LP","3A","INGE","3A",""))
)</f>
        <v>#NAME?</v>
      </c>
    </row>
    <row r="695" spans="1:8" x14ac:dyDescent="0.2">
      <c r="A695" s="1">
        <f t="shared" si="43"/>
        <v>46581</v>
      </c>
      <c r="B695" t="e" vm="2">
        <f t="shared" ca="1" si="40"/>
        <v>#NAME?</v>
      </c>
      <c r="C695" t="e" vm="2">
        <f t="shared" ca="1" si="41"/>
        <v>#NAME?</v>
      </c>
      <c r="D695" s="12" t="e" cm="1" vm="1">
        <f t="array" aca="1" ref="D695" ca="1">_xlfn.LET(
    _xlpm.d, A695,
    _xlpm.debut, DATE(2026,8,1),
    _xlpm.m, DATEDIF(_xlpm.debut, _xlpm.d, "m"),
    _xlpm.col, 1 + _xlpm.m*3,
    _xlpm.dates, INDEX('Calendrier 2026-2027'!$C$13:$BC$43,,_xlpm.col),
    _xlpm.titres, INDEX('Calendrier 2026-2027'!$D$13:$BD$43,,_xlpm.col),
    _xlpm.r, _xlfn.XLOOKUP(_xlpm.d, _xlpm.dates, _xlpm.titres),
    IF(_xlpm.r=0,"",_xlpm.r)
)</f>
        <v>#NAME?</v>
      </c>
      <c r="E695" t="e" vm="2">
        <f t="shared" ca="1" si="42"/>
        <v>#NAME?</v>
      </c>
      <c r="F695" t="str">
        <f>_xlfn.XLOOKUP('Fiche formation'!$C$8,SitesFormations[Site de formation principal],SitesFormations[Mail pour assiduité],"")</f>
        <v>cfa-ensuplr-um-fds@umontpellier.fr</v>
      </c>
      <c r="G695" t="s">
        <v>2019</v>
      </c>
      <c r="H695" t="e" vm="2">
        <f ca="1">_xlfn.TEXTJOIN(" ",TRUE,
'Fiche formation'!$C$18,
_xlfn.SWITCH('Fiche formation'!$C$18,"DNO","2A","DE AUDIO","3A",
_xlfn.SWITCH('Fiche formation'!$C$15,"DEUST","2A","DSCG","2A","MASTER","2A","BUT","3A","DCG","3A","LG","3A","LP","3A","INGE","3A",""))
)</f>
        <v>#NAME?</v>
      </c>
    </row>
    <row r="696" spans="1:8" x14ac:dyDescent="0.2">
      <c r="A696" s="1">
        <f t="shared" si="43"/>
        <v>46582</v>
      </c>
      <c r="B696" t="e" vm="2">
        <f t="shared" ca="1" si="40"/>
        <v>#NAME?</v>
      </c>
      <c r="C696" t="e" vm="2">
        <f t="shared" ca="1" si="41"/>
        <v>#NAME?</v>
      </c>
      <c r="D696" s="12" t="e" cm="1" vm="1">
        <f t="array" aca="1" ref="D696" ca="1">_xlfn.LET(
    _xlpm.d, A696,
    _xlpm.debut, DATE(2026,8,1),
    _xlpm.m, DATEDIF(_xlpm.debut, _xlpm.d, "m"),
    _xlpm.col, 1 + _xlpm.m*3,
    _xlpm.dates, INDEX('Calendrier 2026-2027'!$C$13:$BC$43,,_xlpm.col),
    _xlpm.titres, INDEX('Calendrier 2026-2027'!$D$13:$BD$43,,_xlpm.col),
    _xlpm.r, _xlfn.XLOOKUP(_xlpm.d, _xlpm.dates, _xlpm.titres),
    IF(_xlpm.r=0,"",_xlpm.r)
)</f>
        <v>#NAME?</v>
      </c>
      <c r="E696" t="e" vm="2">
        <f t="shared" ca="1" si="42"/>
        <v>#NAME?</v>
      </c>
      <c r="F696" t="str">
        <f>_xlfn.XLOOKUP('Fiche formation'!$C$8,SitesFormations[Site de formation principal],SitesFormations[Mail pour assiduité],"")</f>
        <v>cfa-ensuplr-um-fds@umontpellier.fr</v>
      </c>
      <c r="G696" t="s">
        <v>2019</v>
      </c>
      <c r="H696" t="e" vm="2">
        <f ca="1">_xlfn.TEXTJOIN(" ",TRUE,
'Fiche formation'!$C$18,
_xlfn.SWITCH('Fiche formation'!$C$18,"DNO","2A","DE AUDIO","3A",
_xlfn.SWITCH('Fiche formation'!$C$15,"DEUST","2A","DSCG","2A","MASTER","2A","BUT","3A","DCG","3A","LG","3A","LP","3A","INGE","3A",""))
)</f>
        <v>#NAME?</v>
      </c>
    </row>
    <row r="697" spans="1:8" x14ac:dyDescent="0.2">
      <c r="A697" s="1">
        <f t="shared" si="43"/>
        <v>46582</v>
      </c>
      <c r="B697" t="e" vm="2">
        <f t="shared" ca="1" si="40"/>
        <v>#NAME?</v>
      </c>
      <c r="C697" t="e" vm="2">
        <f t="shared" ca="1" si="41"/>
        <v>#NAME?</v>
      </c>
      <c r="D697" s="12" t="e" cm="1" vm="1">
        <f t="array" aca="1" ref="D697" ca="1">_xlfn.LET(
    _xlpm.d, A697,
    _xlpm.debut, DATE(2026,8,1),
    _xlpm.m, DATEDIF(_xlpm.debut, _xlpm.d, "m"),
    _xlpm.col, 1 + _xlpm.m*3,
    _xlpm.dates, INDEX('Calendrier 2026-2027'!$C$13:$BC$43,,_xlpm.col),
    _xlpm.titres, INDEX('Calendrier 2026-2027'!$D$13:$BD$43,,_xlpm.col),
    _xlpm.r, _xlfn.XLOOKUP(_xlpm.d, _xlpm.dates, _xlpm.titres),
    IF(_xlpm.r=0,"",_xlpm.r)
)</f>
        <v>#NAME?</v>
      </c>
      <c r="E697" t="e" vm="2">
        <f t="shared" ca="1" si="42"/>
        <v>#NAME?</v>
      </c>
      <c r="F697" t="str">
        <f>_xlfn.XLOOKUP('Fiche formation'!$C$8,SitesFormations[Site de formation principal],SitesFormations[Mail pour assiduité],"")</f>
        <v>cfa-ensuplr-um-fds@umontpellier.fr</v>
      </c>
      <c r="G697" t="s">
        <v>2019</v>
      </c>
      <c r="H697" t="e" vm="2">
        <f ca="1">_xlfn.TEXTJOIN(" ",TRUE,
'Fiche formation'!$C$18,
_xlfn.SWITCH('Fiche formation'!$C$18,"DNO","2A","DE AUDIO","3A",
_xlfn.SWITCH('Fiche formation'!$C$15,"DEUST","2A","DSCG","2A","MASTER","2A","BUT","3A","DCG","3A","LG","3A","LP","3A","INGE","3A",""))
)</f>
        <v>#NAME?</v>
      </c>
    </row>
    <row r="698" spans="1:8" x14ac:dyDescent="0.2">
      <c r="A698" s="1">
        <f t="shared" si="43"/>
        <v>46583</v>
      </c>
      <c r="B698" t="e" vm="2">
        <f t="shared" ca="1" si="40"/>
        <v>#NAME?</v>
      </c>
      <c r="C698" t="e" vm="2">
        <f t="shared" ca="1" si="41"/>
        <v>#NAME?</v>
      </c>
      <c r="D698" s="12" t="e" cm="1" vm="1">
        <f t="array" aca="1" ref="D698" ca="1">_xlfn.LET(
    _xlpm.d, A698,
    _xlpm.debut, DATE(2026,8,1),
    _xlpm.m, DATEDIF(_xlpm.debut, _xlpm.d, "m"),
    _xlpm.col, 1 + _xlpm.m*3,
    _xlpm.dates, INDEX('Calendrier 2026-2027'!$C$13:$BC$43,,_xlpm.col),
    _xlpm.titres, INDEX('Calendrier 2026-2027'!$D$13:$BD$43,,_xlpm.col),
    _xlpm.r, _xlfn.XLOOKUP(_xlpm.d, _xlpm.dates, _xlpm.titres),
    IF(_xlpm.r=0,"",_xlpm.r)
)</f>
        <v>#NAME?</v>
      </c>
      <c r="E698" t="e" vm="2">
        <f t="shared" ca="1" si="42"/>
        <v>#NAME?</v>
      </c>
      <c r="F698" t="str">
        <f>_xlfn.XLOOKUP('Fiche formation'!$C$8,SitesFormations[Site de formation principal],SitesFormations[Mail pour assiduité],"")</f>
        <v>cfa-ensuplr-um-fds@umontpellier.fr</v>
      </c>
      <c r="G698" t="s">
        <v>2019</v>
      </c>
      <c r="H698" t="e" vm="2">
        <f ca="1">_xlfn.TEXTJOIN(" ",TRUE,
'Fiche formation'!$C$18,
_xlfn.SWITCH('Fiche formation'!$C$18,"DNO","2A","DE AUDIO","3A",
_xlfn.SWITCH('Fiche formation'!$C$15,"DEUST","2A","DSCG","2A","MASTER","2A","BUT","3A","DCG","3A","LG","3A","LP","3A","INGE","3A",""))
)</f>
        <v>#NAME?</v>
      </c>
    </row>
    <row r="699" spans="1:8" x14ac:dyDescent="0.2">
      <c r="A699" s="1">
        <f t="shared" si="43"/>
        <v>46583</v>
      </c>
      <c r="B699" t="e" vm="2">
        <f t="shared" ca="1" si="40"/>
        <v>#NAME?</v>
      </c>
      <c r="C699" t="e" vm="2">
        <f t="shared" ca="1" si="41"/>
        <v>#NAME?</v>
      </c>
      <c r="D699" s="12" t="e" cm="1" vm="1">
        <f t="array" aca="1" ref="D699" ca="1">_xlfn.LET(
    _xlpm.d, A699,
    _xlpm.debut, DATE(2026,8,1),
    _xlpm.m, DATEDIF(_xlpm.debut, _xlpm.d, "m"),
    _xlpm.col, 1 + _xlpm.m*3,
    _xlpm.dates, INDEX('Calendrier 2026-2027'!$C$13:$BC$43,,_xlpm.col),
    _xlpm.titres, INDEX('Calendrier 2026-2027'!$D$13:$BD$43,,_xlpm.col),
    _xlpm.r, _xlfn.XLOOKUP(_xlpm.d, _xlpm.dates, _xlpm.titres),
    IF(_xlpm.r=0,"",_xlpm.r)
)</f>
        <v>#NAME?</v>
      </c>
      <c r="E699" t="e" vm="2">
        <f t="shared" ca="1" si="42"/>
        <v>#NAME?</v>
      </c>
      <c r="F699" t="str">
        <f>_xlfn.XLOOKUP('Fiche formation'!$C$8,SitesFormations[Site de formation principal],SitesFormations[Mail pour assiduité],"")</f>
        <v>cfa-ensuplr-um-fds@umontpellier.fr</v>
      </c>
      <c r="G699" t="s">
        <v>2019</v>
      </c>
      <c r="H699" t="e" vm="2">
        <f ca="1">_xlfn.TEXTJOIN(" ",TRUE,
'Fiche formation'!$C$18,
_xlfn.SWITCH('Fiche formation'!$C$18,"DNO","2A","DE AUDIO","3A",
_xlfn.SWITCH('Fiche formation'!$C$15,"DEUST","2A","DSCG","2A","MASTER","2A","BUT","3A","DCG","3A","LG","3A","LP","3A","INGE","3A",""))
)</f>
        <v>#NAME?</v>
      </c>
    </row>
    <row r="700" spans="1:8" x14ac:dyDescent="0.2">
      <c r="A700" s="1">
        <f t="shared" si="43"/>
        <v>46584</v>
      </c>
      <c r="B700" t="e" vm="2">
        <f t="shared" ca="1" si="40"/>
        <v>#NAME?</v>
      </c>
      <c r="C700" t="e" vm="2">
        <f t="shared" ca="1" si="41"/>
        <v>#NAME?</v>
      </c>
      <c r="D700" s="12" t="e" cm="1" vm="1">
        <f t="array" aca="1" ref="D700" ca="1">_xlfn.LET(
    _xlpm.d, A700,
    _xlpm.debut, DATE(2026,8,1),
    _xlpm.m, DATEDIF(_xlpm.debut, _xlpm.d, "m"),
    _xlpm.col, 1 + _xlpm.m*3,
    _xlpm.dates, INDEX('Calendrier 2026-2027'!$C$13:$BC$43,,_xlpm.col),
    _xlpm.titres, INDEX('Calendrier 2026-2027'!$D$13:$BD$43,,_xlpm.col),
    _xlpm.r, _xlfn.XLOOKUP(_xlpm.d, _xlpm.dates, _xlpm.titres),
    IF(_xlpm.r=0,"",_xlpm.r)
)</f>
        <v>#NAME?</v>
      </c>
      <c r="E700" t="e" vm="2">
        <f t="shared" ca="1" si="42"/>
        <v>#NAME?</v>
      </c>
      <c r="F700" t="str">
        <f>_xlfn.XLOOKUP('Fiche formation'!$C$8,SitesFormations[Site de formation principal],SitesFormations[Mail pour assiduité],"")</f>
        <v>cfa-ensuplr-um-fds@umontpellier.fr</v>
      </c>
      <c r="G700" t="s">
        <v>2019</v>
      </c>
      <c r="H700" t="e" vm="2">
        <f ca="1">_xlfn.TEXTJOIN(" ",TRUE,
'Fiche formation'!$C$18,
_xlfn.SWITCH('Fiche formation'!$C$18,"DNO","2A","DE AUDIO","3A",
_xlfn.SWITCH('Fiche formation'!$C$15,"DEUST","2A","DSCG","2A","MASTER","2A","BUT","3A","DCG","3A","LG","3A","LP","3A","INGE","3A",""))
)</f>
        <v>#NAME?</v>
      </c>
    </row>
    <row r="701" spans="1:8" x14ac:dyDescent="0.2">
      <c r="A701" s="1">
        <f t="shared" si="43"/>
        <v>46584</v>
      </c>
      <c r="B701" t="e" vm="2">
        <f t="shared" ca="1" si="40"/>
        <v>#NAME?</v>
      </c>
      <c r="C701" t="e" vm="2">
        <f t="shared" ca="1" si="41"/>
        <v>#NAME?</v>
      </c>
      <c r="D701" s="12" t="e" cm="1" vm="1">
        <f t="array" aca="1" ref="D701" ca="1">_xlfn.LET(
    _xlpm.d, A701,
    _xlpm.debut, DATE(2026,8,1),
    _xlpm.m, DATEDIF(_xlpm.debut, _xlpm.d, "m"),
    _xlpm.col, 1 + _xlpm.m*3,
    _xlpm.dates, INDEX('Calendrier 2026-2027'!$C$13:$BC$43,,_xlpm.col),
    _xlpm.titres, INDEX('Calendrier 2026-2027'!$D$13:$BD$43,,_xlpm.col),
    _xlpm.r, _xlfn.XLOOKUP(_xlpm.d, _xlpm.dates, _xlpm.titres),
    IF(_xlpm.r=0,"",_xlpm.r)
)</f>
        <v>#NAME?</v>
      </c>
      <c r="E701" t="e" vm="2">
        <f t="shared" ca="1" si="42"/>
        <v>#NAME?</v>
      </c>
      <c r="F701" t="str">
        <f>_xlfn.XLOOKUP('Fiche formation'!$C$8,SitesFormations[Site de formation principal],SitesFormations[Mail pour assiduité],"")</f>
        <v>cfa-ensuplr-um-fds@umontpellier.fr</v>
      </c>
      <c r="G701" t="s">
        <v>2019</v>
      </c>
      <c r="H701" t="e" vm="2">
        <f ca="1">_xlfn.TEXTJOIN(" ",TRUE,
'Fiche formation'!$C$18,
_xlfn.SWITCH('Fiche formation'!$C$18,"DNO","2A","DE AUDIO","3A",
_xlfn.SWITCH('Fiche formation'!$C$15,"DEUST","2A","DSCG","2A","MASTER","2A","BUT","3A","DCG","3A","LG","3A","LP","3A","INGE","3A",""))
)</f>
        <v>#NAME?</v>
      </c>
    </row>
    <row r="702" spans="1:8" x14ac:dyDescent="0.2">
      <c r="A702" s="1">
        <f t="shared" si="43"/>
        <v>46585</v>
      </c>
      <c r="B702" t="e" vm="2">
        <f t="shared" ca="1" si="40"/>
        <v>#NAME?</v>
      </c>
      <c r="C702" t="e" vm="2">
        <f t="shared" ca="1" si="41"/>
        <v>#NAME?</v>
      </c>
      <c r="D702" s="12" t="e" cm="1" vm="1">
        <f t="array" aca="1" ref="D702" ca="1">_xlfn.LET(
    _xlpm.d, A702,
    _xlpm.debut, DATE(2026,8,1),
    _xlpm.m, DATEDIF(_xlpm.debut, _xlpm.d, "m"),
    _xlpm.col, 1 + _xlpm.m*3,
    _xlpm.dates, INDEX('Calendrier 2026-2027'!$C$13:$BC$43,,_xlpm.col),
    _xlpm.titres, INDEX('Calendrier 2026-2027'!$D$13:$BD$43,,_xlpm.col),
    _xlpm.r, _xlfn.XLOOKUP(_xlpm.d, _xlpm.dates, _xlpm.titres),
    IF(_xlpm.r=0,"",_xlpm.r)
)</f>
        <v>#NAME?</v>
      </c>
      <c r="E702" t="e" vm="2">
        <f t="shared" ca="1" si="42"/>
        <v>#NAME?</v>
      </c>
      <c r="F702" t="str">
        <f>_xlfn.XLOOKUP('Fiche formation'!$C$8,SitesFormations[Site de formation principal],SitesFormations[Mail pour assiduité],"")</f>
        <v>cfa-ensuplr-um-fds@umontpellier.fr</v>
      </c>
      <c r="G702" t="s">
        <v>2019</v>
      </c>
      <c r="H702" t="e" vm="2">
        <f ca="1">_xlfn.TEXTJOIN(" ",TRUE,
'Fiche formation'!$C$18,
_xlfn.SWITCH('Fiche formation'!$C$18,"DNO","2A","DE AUDIO","3A",
_xlfn.SWITCH('Fiche formation'!$C$15,"DEUST","2A","DSCG","2A","MASTER","2A","BUT","3A","DCG","3A","LG","3A","LP","3A","INGE","3A",""))
)</f>
        <v>#NAME?</v>
      </c>
    </row>
    <row r="703" spans="1:8" x14ac:dyDescent="0.2">
      <c r="A703" s="1">
        <f t="shared" si="43"/>
        <v>46585</v>
      </c>
      <c r="B703" t="e" vm="2">
        <f t="shared" ca="1" si="40"/>
        <v>#NAME?</v>
      </c>
      <c r="C703" t="e" vm="2">
        <f t="shared" ca="1" si="41"/>
        <v>#NAME?</v>
      </c>
      <c r="D703" s="12" t="e" cm="1" vm="1">
        <f t="array" aca="1" ref="D703" ca="1">_xlfn.LET(
    _xlpm.d, A703,
    _xlpm.debut, DATE(2026,8,1),
    _xlpm.m, DATEDIF(_xlpm.debut, _xlpm.d, "m"),
    _xlpm.col, 1 + _xlpm.m*3,
    _xlpm.dates, INDEX('Calendrier 2026-2027'!$C$13:$BC$43,,_xlpm.col),
    _xlpm.titres, INDEX('Calendrier 2026-2027'!$D$13:$BD$43,,_xlpm.col),
    _xlpm.r, _xlfn.XLOOKUP(_xlpm.d, _xlpm.dates, _xlpm.titres),
    IF(_xlpm.r=0,"",_xlpm.r)
)</f>
        <v>#NAME?</v>
      </c>
      <c r="E703" t="e" vm="2">
        <f t="shared" ca="1" si="42"/>
        <v>#NAME?</v>
      </c>
      <c r="F703" t="str">
        <f>_xlfn.XLOOKUP('Fiche formation'!$C$8,SitesFormations[Site de formation principal],SitesFormations[Mail pour assiduité],"")</f>
        <v>cfa-ensuplr-um-fds@umontpellier.fr</v>
      </c>
      <c r="G703" t="s">
        <v>2019</v>
      </c>
      <c r="H703" t="e" vm="2">
        <f ca="1">_xlfn.TEXTJOIN(" ",TRUE,
'Fiche formation'!$C$18,
_xlfn.SWITCH('Fiche formation'!$C$18,"DNO","2A","DE AUDIO","3A",
_xlfn.SWITCH('Fiche formation'!$C$15,"DEUST","2A","DSCG","2A","MASTER","2A","BUT","3A","DCG","3A","LG","3A","LP","3A","INGE","3A",""))
)</f>
        <v>#NAME?</v>
      </c>
    </row>
    <row r="704" spans="1:8" x14ac:dyDescent="0.2">
      <c r="A704" s="1">
        <f t="shared" si="43"/>
        <v>46586</v>
      </c>
      <c r="B704" t="e" vm="2">
        <f t="shared" ca="1" si="40"/>
        <v>#NAME?</v>
      </c>
      <c r="C704" t="e" vm="2">
        <f t="shared" ca="1" si="41"/>
        <v>#NAME?</v>
      </c>
      <c r="D704" s="12" t="e" cm="1" vm="1">
        <f t="array" aca="1" ref="D704" ca="1">_xlfn.LET(
    _xlpm.d, A704,
    _xlpm.debut, DATE(2026,8,1),
    _xlpm.m, DATEDIF(_xlpm.debut, _xlpm.d, "m"),
    _xlpm.col, 1 + _xlpm.m*3,
    _xlpm.dates, INDEX('Calendrier 2026-2027'!$C$13:$BC$43,,_xlpm.col),
    _xlpm.titres, INDEX('Calendrier 2026-2027'!$D$13:$BD$43,,_xlpm.col),
    _xlpm.r, _xlfn.XLOOKUP(_xlpm.d, _xlpm.dates, _xlpm.titres),
    IF(_xlpm.r=0,"",_xlpm.r)
)</f>
        <v>#NAME?</v>
      </c>
      <c r="E704" t="e" vm="2">
        <f t="shared" ca="1" si="42"/>
        <v>#NAME?</v>
      </c>
      <c r="F704" t="str">
        <f>_xlfn.XLOOKUP('Fiche formation'!$C$8,SitesFormations[Site de formation principal],SitesFormations[Mail pour assiduité],"")</f>
        <v>cfa-ensuplr-um-fds@umontpellier.fr</v>
      </c>
      <c r="G704" t="s">
        <v>2019</v>
      </c>
      <c r="H704" t="e" vm="2">
        <f ca="1">_xlfn.TEXTJOIN(" ",TRUE,
'Fiche formation'!$C$18,
_xlfn.SWITCH('Fiche formation'!$C$18,"DNO","2A","DE AUDIO","3A",
_xlfn.SWITCH('Fiche formation'!$C$15,"DEUST","2A","DSCG","2A","MASTER","2A","BUT","3A","DCG","3A","LG","3A","LP","3A","INGE","3A",""))
)</f>
        <v>#NAME?</v>
      </c>
    </row>
    <row r="705" spans="1:8" x14ac:dyDescent="0.2">
      <c r="A705" s="1">
        <f t="shared" si="43"/>
        <v>46586</v>
      </c>
      <c r="B705" t="e" vm="2">
        <f t="shared" ca="1" si="40"/>
        <v>#NAME?</v>
      </c>
      <c r="C705" t="e" vm="2">
        <f t="shared" ca="1" si="41"/>
        <v>#NAME?</v>
      </c>
      <c r="D705" s="12" t="e" cm="1" vm="1">
        <f t="array" aca="1" ref="D705" ca="1">_xlfn.LET(
    _xlpm.d, A705,
    _xlpm.debut, DATE(2026,8,1),
    _xlpm.m, DATEDIF(_xlpm.debut, _xlpm.d, "m"),
    _xlpm.col, 1 + _xlpm.m*3,
    _xlpm.dates, INDEX('Calendrier 2026-2027'!$C$13:$BC$43,,_xlpm.col),
    _xlpm.titres, INDEX('Calendrier 2026-2027'!$D$13:$BD$43,,_xlpm.col),
    _xlpm.r, _xlfn.XLOOKUP(_xlpm.d, _xlpm.dates, _xlpm.titres),
    IF(_xlpm.r=0,"",_xlpm.r)
)</f>
        <v>#NAME?</v>
      </c>
      <c r="E705" t="e" vm="2">
        <f t="shared" ca="1" si="42"/>
        <v>#NAME?</v>
      </c>
      <c r="F705" t="str">
        <f>_xlfn.XLOOKUP('Fiche formation'!$C$8,SitesFormations[Site de formation principal],SitesFormations[Mail pour assiduité],"")</f>
        <v>cfa-ensuplr-um-fds@umontpellier.fr</v>
      </c>
      <c r="G705" t="s">
        <v>2019</v>
      </c>
      <c r="H705" t="e" vm="2">
        <f ca="1">_xlfn.TEXTJOIN(" ",TRUE,
'Fiche formation'!$C$18,
_xlfn.SWITCH('Fiche formation'!$C$18,"DNO","2A","DE AUDIO","3A",
_xlfn.SWITCH('Fiche formation'!$C$15,"DEUST","2A","DSCG","2A","MASTER","2A","BUT","3A","DCG","3A","LG","3A","LP","3A","INGE","3A",""))
)</f>
        <v>#NAME?</v>
      </c>
    </row>
    <row r="706" spans="1:8" x14ac:dyDescent="0.2">
      <c r="A706" s="1">
        <f t="shared" si="43"/>
        <v>46587</v>
      </c>
      <c r="B706" t="e" vm="2">
        <f t="shared" ca="1" si="40"/>
        <v>#NAME?</v>
      </c>
      <c r="C706" t="e" vm="2">
        <f t="shared" ca="1" si="41"/>
        <v>#NAME?</v>
      </c>
      <c r="D706" s="12" t="e" cm="1" vm="1">
        <f t="array" aca="1" ref="D706" ca="1">_xlfn.LET(
    _xlpm.d, A706,
    _xlpm.debut, DATE(2026,8,1),
    _xlpm.m, DATEDIF(_xlpm.debut, _xlpm.d, "m"),
    _xlpm.col, 1 + _xlpm.m*3,
    _xlpm.dates, INDEX('Calendrier 2026-2027'!$C$13:$BC$43,,_xlpm.col),
    _xlpm.titres, INDEX('Calendrier 2026-2027'!$D$13:$BD$43,,_xlpm.col),
    _xlpm.r, _xlfn.XLOOKUP(_xlpm.d, _xlpm.dates, _xlpm.titres),
    IF(_xlpm.r=0,"",_xlpm.r)
)</f>
        <v>#NAME?</v>
      </c>
      <c r="E706" t="e" vm="2">
        <f t="shared" ca="1" si="42"/>
        <v>#NAME?</v>
      </c>
      <c r="F706" t="str">
        <f>_xlfn.XLOOKUP('Fiche formation'!$C$8,SitesFormations[Site de formation principal],SitesFormations[Mail pour assiduité],"")</f>
        <v>cfa-ensuplr-um-fds@umontpellier.fr</v>
      </c>
      <c r="G706" t="s">
        <v>2019</v>
      </c>
      <c r="H706" t="e" vm="2">
        <f ca="1">_xlfn.TEXTJOIN(" ",TRUE,
'Fiche formation'!$C$18,
_xlfn.SWITCH('Fiche formation'!$C$18,"DNO","2A","DE AUDIO","3A",
_xlfn.SWITCH('Fiche formation'!$C$15,"DEUST","2A","DSCG","2A","MASTER","2A","BUT","3A","DCG","3A","LG","3A","LP","3A","INGE","3A",""))
)</f>
        <v>#NAME?</v>
      </c>
    </row>
    <row r="707" spans="1:8" x14ac:dyDescent="0.2">
      <c r="A707" s="1">
        <f t="shared" si="43"/>
        <v>46587</v>
      </c>
      <c r="B707" t="e" vm="2">
        <f t="shared" ref="B707:B770" ca="1" si="44">IF(D707="","",IF($A707=$A706,"14:00","08:00"))</f>
        <v>#NAME?</v>
      </c>
      <c r="C707" t="e" vm="2">
        <f t="shared" ref="C707:C770" ca="1" si="45">IF(D707="","",IF($A707=$A706,"17:00","12:00"))</f>
        <v>#NAME?</v>
      </c>
      <c r="D707" s="12" t="e" cm="1" vm="1">
        <f t="array" aca="1" ref="D707" ca="1">_xlfn.LET(
    _xlpm.d, A707,
    _xlpm.debut, DATE(2026,8,1),
    _xlpm.m, DATEDIF(_xlpm.debut, _xlpm.d, "m"),
    _xlpm.col, 1 + _xlpm.m*3,
    _xlpm.dates, INDEX('Calendrier 2026-2027'!$C$13:$BC$43,,_xlpm.col),
    _xlpm.titres, INDEX('Calendrier 2026-2027'!$D$13:$BD$43,,_xlpm.col),
    _xlpm.r, _xlfn.XLOOKUP(_xlpm.d, _xlpm.dates, _xlpm.titres),
    IF(_xlpm.r=0,"",_xlpm.r)
)</f>
        <v>#NAME?</v>
      </c>
      <c r="E707" t="e" vm="2">
        <f t="shared" ref="E707:E770" ca="1" si="46">IF(D707="","",IF(OR(D707="Entreprise",D707="Révisions (Etp)"),0,1))</f>
        <v>#NAME?</v>
      </c>
      <c r="F707" t="str">
        <f>_xlfn.XLOOKUP('Fiche formation'!$C$8,SitesFormations[Site de formation principal],SitesFormations[Mail pour assiduité],"")</f>
        <v>cfa-ensuplr-um-fds@umontpellier.fr</v>
      </c>
      <c r="G707" t="s">
        <v>2019</v>
      </c>
      <c r="H707" t="e" vm="2">
        <f ca="1">_xlfn.TEXTJOIN(" ",TRUE,
'Fiche formation'!$C$18,
_xlfn.SWITCH('Fiche formation'!$C$18,"DNO","2A","DE AUDIO","3A",
_xlfn.SWITCH('Fiche formation'!$C$15,"DEUST","2A","DSCG","2A","MASTER","2A","BUT","3A","DCG","3A","LG","3A","LP","3A","INGE","3A",""))
)</f>
        <v>#NAME?</v>
      </c>
    </row>
    <row r="708" spans="1:8" x14ac:dyDescent="0.2">
      <c r="A708" s="1">
        <f t="shared" ref="A708:A771" si="47">IF(A707=A706,A707+1,A707)</f>
        <v>46588</v>
      </c>
      <c r="B708" t="e" vm="2">
        <f t="shared" ca="1" si="44"/>
        <v>#NAME?</v>
      </c>
      <c r="C708" t="e" vm="2">
        <f t="shared" ca="1" si="45"/>
        <v>#NAME?</v>
      </c>
      <c r="D708" s="12" t="e" cm="1" vm="1">
        <f t="array" aca="1" ref="D708" ca="1">_xlfn.LET(
    _xlpm.d, A708,
    _xlpm.debut, DATE(2026,8,1),
    _xlpm.m, DATEDIF(_xlpm.debut, _xlpm.d, "m"),
    _xlpm.col, 1 + _xlpm.m*3,
    _xlpm.dates, INDEX('Calendrier 2026-2027'!$C$13:$BC$43,,_xlpm.col),
    _xlpm.titres, INDEX('Calendrier 2026-2027'!$D$13:$BD$43,,_xlpm.col),
    _xlpm.r, _xlfn.XLOOKUP(_xlpm.d, _xlpm.dates, _xlpm.titres),
    IF(_xlpm.r=0,"",_xlpm.r)
)</f>
        <v>#NAME?</v>
      </c>
      <c r="E708" t="e" vm="2">
        <f t="shared" ca="1" si="46"/>
        <v>#NAME?</v>
      </c>
      <c r="F708" t="str">
        <f>_xlfn.XLOOKUP('Fiche formation'!$C$8,SitesFormations[Site de formation principal],SitesFormations[Mail pour assiduité],"")</f>
        <v>cfa-ensuplr-um-fds@umontpellier.fr</v>
      </c>
      <c r="G708" t="s">
        <v>2019</v>
      </c>
      <c r="H708" t="e" vm="2">
        <f ca="1">_xlfn.TEXTJOIN(" ",TRUE,
'Fiche formation'!$C$18,
_xlfn.SWITCH('Fiche formation'!$C$18,"DNO","2A","DE AUDIO","3A",
_xlfn.SWITCH('Fiche formation'!$C$15,"DEUST","2A","DSCG","2A","MASTER","2A","BUT","3A","DCG","3A","LG","3A","LP","3A","INGE","3A",""))
)</f>
        <v>#NAME?</v>
      </c>
    </row>
    <row r="709" spans="1:8" x14ac:dyDescent="0.2">
      <c r="A709" s="1">
        <f t="shared" si="47"/>
        <v>46588</v>
      </c>
      <c r="B709" t="e" vm="2">
        <f t="shared" ca="1" si="44"/>
        <v>#NAME?</v>
      </c>
      <c r="C709" t="e" vm="2">
        <f t="shared" ca="1" si="45"/>
        <v>#NAME?</v>
      </c>
      <c r="D709" s="12" t="e" cm="1" vm="1">
        <f t="array" aca="1" ref="D709" ca="1">_xlfn.LET(
    _xlpm.d, A709,
    _xlpm.debut, DATE(2026,8,1),
    _xlpm.m, DATEDIF(_xlpm.debut, _xlpm.d, "m"),
    _xlpm.col, 1 + _xlpm.m*3,
    _xlpm.dates, INDEX('Calendrier 2026-2027'!$C$13:$BC$43,,_xlpm.col),
    _xlpm.titres, INDEX('Calendrier 2026-2027'!$D$13:$BD$43,,_xlpm.col),
    _xlpm.r, _xlfn.XLOOKUP(_xlpm.d, _xlpm.dates, _xlpm.titres),
    IF(_xlpm.r=0,"",_xlpm.r)
)</f>
        <v>#NAME?</v>
      </c>
      <c r="E709" t="e" vm="2">
        <f t="shared" ca="1" si="46"/>
        <v>#NAME?</v>
      </c>
      <c r="F709" t="str">
        <f>_xlfn.XLOOKUP('Fiche formation'!$C$8,SitesFormations[Site de formation principal],SitesFormations[Mail pour assiduité],"")</f>
        <v>cfa-ensuplr-um-fds@umontpellier.fr</v>
      </c>
      <c r="G709" t="s">
        <v>2019</v>
      </c>
      <c r="H709" t="e" vm="2">
        <f ca="1">_xlfn.TEXTJOIN(" ",TRUE,
'Fiche formation'!$C$18,
_xlfn.SWITCH('Fiche formation'!$C$18,"DNO","2A","DE AUDIO","3A",
_xlfn.SWITCH('Fiche formation'!$C$15,"DEUST","2A","DSCG","2A","MASTER","2A","BUT","3A","DCG","3A","LG","3A","LP","3A","INGE","3A",""))
)</f>
        <v>#NAME?</v>
      </c>
    </row>
    <row r="710" spans="1:8" x14ac:dyDescent="0.2">
      <c r="A710" s="1">
        <f t="shared" si="47"/>
        <v>46589</v>
      </c>
      <c r="B710" t="e" vm="2">
        <f t="shared" ca="1" si="44"/>
        <v>#NAME?</v>
      </c>
      <c r="C710" t="e" vm="2">
        <f t="shared" ca="1" si="45"/>
        <v>#NAME?</v>
      </c>
      <c r="D710" s="12" t="e" cm="1" vm="1">
        <f t="array" aca="1" ref="D710" ca="1">_xlfn.LET(
    _xlpm.d, A710,
    _xlpm.debut, DATE(2026,8,1),
    _xlpm.m, DATEDIF(_xlpm.debut, _xlpm.d, "m"),
    _xlpm.col, 1 + _xlpm.m*3,
    _xlpm.dates, INDEX('Calendrier 2026-2027'!$C$13:$BC$43,,_xlpm.col),
    _xlpm.titres, INDEX('Calendrier 2026-2027'!$D$13:$BD$43,,_xlpm.col),
    _xlpm.r, _xlfn.XLOOKUP(_xlpm.d, _xlpm.dates, _xlpm.titres),
    IF(_xlpm.r=0,"",_xlpm.r)
)</f>
        <v>#NAME?</v>
      </c>
      <c r="E710" t="e" vm="2">
        <f t="shared" ca="1" si="46"/>
        <v>#NAME?</v>
      </c>
      <c r="F710" t="str">
        <f>_xlfn.XLOOKUP('Fiche formation'!$C$8,SitesFormations[Site de formation principal],SitesFormations[Mail pour assiduité],"")</f>
        <v>cfa-ensuplr-um-fds@umontpellier.fr</v>
      </c>
      <c r="G710" t="s">
        <v>2019</v>
      </c>
      <c r="H710" t="e" vm="2">
        <f ca="1">_xlfn.TEXTJOIN(" ",TRUE,
'Fiche formation'!$C$18,
_xlfn.SWITCH('Fiche formation'!$C$18,"DNO","2A","DE AUDIO","3A",
_xlfn.SWITCH('Fiche formation'!$C$15,"DEUST","2A","DSCG","2A","MASTER","2A","BUT","3A","DCG","3A","LG","3A","LP","3A","INGE","3A",""))
)</f>
        <v>#NAME?</v>
      </c>
    </row>
    <row r="711" spans="1:8" x14ac:dyDescent="0.2">
      <c r="A711" s="1">
        <f t="shared" si="47"/>
        <v>46589</v>
      </c>
      <c r="B711" t="e" vm="2">
        <f t="shared" ca="1" si="44"/>
        <v>#NAME?</v>
      </c>
      <c r="C711" t="e" vm="2">
        <f t="shared" ca="1" si="45"/>
        <v>#NAME?</v>
      </c>
      <c r="D711" s="12" t="e" cm="1" vm="1">
        <f t="array" aca="1" ref="D711" ca="1">_xlfn.LET(
    _xlpm.d, A711,
    _xlpm.debut, DATE(2026,8,1),
    _xlpm.m, DATEDIF(_xlpm.debut, _xlpm.d, "m"),
    _xlpm.col, 1 + _xlpm.m*3,
    _xlpm.dates, INDEX('Calendrier 2026-2027'!$C$13:$BC$43,,_xlpm.col),
    _xlpm.titres, INDEX('Calendrier 2026-2027'!$D$13:$BD$43,,_xlpm.col),
    _xlpm.r, _xlfn.XLOOKUP(_xlpm.d, _xlpm.dates, _xlpm.titres),
    IF(_xlpm.r=0,"",_xlpm.r)
)</f>
        <v>#NAME?</v>
      </c>
      <c r="E711" t="e" vm="2">
        <f t="shared" ca="1" si="46"/>
        <v>#NAME?</v>
      </c>
      <c r="F711" t="str">
        <f>_xlfn.XLOOKUP('Fiche formation'!$C$8,SitesFormations[Site de formation principal],SitesFormations[Mail pour assiduité],"")</f>
        <v>cfa-ensuplr-um-fds@umontpellier.fr</v>
      </c>
      <c r="G711" t="s">
        <v>2019</v>
      </c>
      <c r="H711" t="e" vm="2">
        <f ca="1">_xlfn.TEXTJOIN(" ",TRUE,
'Fiche formation'!$C$18,
_xlfn.SWITCH('Fiche formation'!$C$18,"DNO","2A","DE AUDIO","3A",
_xlfn.SWITCH('Fiche formation'!$C$15,"DEUST","2A","DSCG","2A","MASTER","2A","BUT","3A","DCG","3A","LG","3A","LP","3A","INGE","3A",""))
)</f>
        <v>#NAME?</v>
      </c>
    </row>
    <row r="712" spans="1:8" x14ac:dyDescent="0.2">
      <c r="A712" s="1">
        <f t="shared" si="47"/>
        <v>46590</v>
      </c>
      <c r="B712" t="e" vm="2">
        <f t="shared" ca="1" si="44"/>
        <v>#NAME?</v>
      </c>
      <c r="C712" t="e" vm="2">
        <f t="shared" ca="1" si="45"/>
        <v>#NAME?</v>
      </c>
      <c r="D712" s="12" t="e" cm="1" vm="1">
        <f t="array" aca="1" ref="D712" ca="1">_xlfn.LET(
    _xlpm.d, A712,
    _xlpm.debut, DATE(2026,8,1),
    _xlpm.m, DATEDIF(_xlpm.debut, _xlpm.d, "m"),
    _xlpm.col, 1 + _xlpm.m*3,
    _xlpm.dates, INDEX('Calendrier 2026-2027'!$C$13:$BC$43,,_xlpm.col),
    _xlpm.titres, INDEX('Calendrier 2026-2027'!$D$13:$BD$43,,_xlpm.col),
    _xlpm.r, _xlfn.XLOOKUP(_xlpm.d, _xlpm.dates, _xlpm.titres),
    IF(_xlpm.r=0,"",_xlpm.r)
)</f>
        <v>#NAME?</v>
      </c>
      <c r="E712" t="e" vm="2">
        <f t="shared" ca="1" si="46"/>
        <v>#NAME?</v>
      </c>
      <c r="F712" t="str">
        <f>_xlfn.XLOOKUP('Fiche formation'!$C$8,SitesFormations[Site de formation principal],SitesFormations[Mail pour assiduité],"")</f>
        <v>cfa-ensuplr-um-fds@umontpellier.fr</v>
      </c>
      <c r="G712" t="s">
        <v>2019</v>
      </c>
      <c r="H712" t="e" vm="2">
        <f ca="1">_xlfn.TEXTJOIN(" ",TRUE,
'Fiche formation'!$C$18,
_xlfn.SWITCH('Fiche formation'!$C$18,"DNO","2A","DE AUDIO","3A",
_xlfn.SWITCH('Fiche formation'!$C$15,"DEUST","2A","DSCG","2A","MASTER","2A","BUT","3A","DCG","3A","LG","3A","LP","3A","INGE","3A",""))
)</f>
        <v>#NAME?</v>
      </c>
    </row>
    <row r="713" spans="1:8" x14ac:dyDescent="0.2">
      <c r="A713" s="1">
        <f t="shared" si="47"/>
        <v>46590</v>
      </c>
      <c r="B713" t="e" vm="2">
        <f t="shared" ca="1" si="44"/>
        <v>#NAME?</v>
      </c>
      <c r="C713" t="e" vm="2">
        <f t="shared" ca="1" si="45"/>
        <v>#NAME?</v>
      </c>
      <c r="D713" s="12" t="e" cm="1" vm="1">
        <f t="array" aca="1" ref="D713" ca="1">_xlfn.LET(
    _xlpm.d, A713,
    _xlpm.debut, DATE(2026,8,1),
    _xlpm.m, DATEDIF(_xlpm.debut, _xlpm.d, "m"),
    _xlpm.col, 1 + _xlpm.m*3,
    _xlpm.dates, INDEX('Calendrier 2026-2027'!$C$13:$BC$43,,_xlpm.col),
    _xlpm.titres, INDEX('Calendrier 2026-2027'!$D$13:$BD$43,,_xlpm.col),
    _xlpm.r, _xlfn.XLOOKUP(_xlpm.d, _xlpm.dates, _xlpm.titres),
    IF(_xlpm.r=0,"",_xlpm.r)
)</f>
        <v>#NAME?</v>
      </c>
      <c r="E713" t="e" vm="2">
        <f t="shared" ca="1" si="46"/>
        <v>#NAME?</v>
      </c>
      <c r="F713" t="str">
        <f>_xlfn.XLOOKUP('Fiche formation'!$C$8,SitesFormations[Site de formation principal],SitesFormations[Mail pour assiduité],"")</f>
        <v>cfa-ensuplr-um-fds@umontpellier.fr</v>
      </c>
      <c r="G713" t="s">
        <v>2019</v>
      </c>
      <c r="H713" t="e" vm="2">
        <f ca="1">_xlfn.TEXTJOIN(" ",TRUE,
'Fiche formation'!$C$18,
_xlfn.SWITCH('Fiche formation'!$C$18,"DNO","2A","DE AUDIO","3A",
_xlfn.SWITCH('Fiche formation'!$C$15,"DEUST","2A","DSCG","2A","MASTER","2A","BUT","3A","DCG","3A","LG","3A","LP","3A","INGE","3A",""))
)</f>
        <v>#NAME?</v>
      </c>
    </row>
    <row r="714" spans="1:8" x14ac:dyDescent="0.2">
      <c r="A714" s="1">
        <f t="shared" si="47"/>
        <v>46591</v>
      </c>
      <c r="B714" t="e" vm="2">
        <f t="shared" ca="1" si="44"/>
        <v>#NAME?</v>
      </c>
      <c r="C714" t="e" vm="2">
        <f t="shared" ca="1" si="45"/>
        <v>#NAME?</v>
      </c>
      <c r="D714" s="12" t="e" cm="1" vm="1">
        <f t="array" aca="1" ref="D714" ca="1">_xlfn.LET(
    _xlpm.d, A714,
    _xlpm.debut, DATE(2026,8,1),
    _xlpm.m, DATEDIF(_xlpm.debut, _xlpm.d, "m"),
    _xlpm.col, 1 + _xlpm.m*3,
    _xlpm.dates, INDEX('Calendrier 2026-2027'!$C$13:$BC$43,,_xlpm.col),
    _xlpm.titres, INDEX('Calendrier 2026-2027'!$D$13:$BD$43,,_xlpm.col),
    _xlpm.r, _xlfn.XLOOKUP(_xlpm.d, _xlpm.dates, _xlpm.titres),
    IF(_xlpm.r=0,"",_xlpm.r)
)</f>
        <v>#NAME?</v>
      </c>
      <c r="E714" t="e" vm="2">
        <f t="shared" ca="1" si="46"/>
        <v>#NAME?</v>
      </c>
      <c r="F714" t="str">
        <f>_xlfn.XLOOKUP('Fiche formation'!$C$8,SitesFormations[Site de formation principal],SitesFormations[Mail pour assiduité],"")</f>
        <v>cfa-ensuplr-um-fds@umontpellier.fr</v>
      </c>
      <c r="G714" t="s">
        <v>2019</v>
      </c>
      <c r="H714" t="e" vm="2">
        <f ca="1">_xlfn.TEXTJOIN(" ",TRUE,
'Fiche formation'!$C$18,
_xlfn.SWITCH('Fiche formation'!$C$18,"DNO","2A","DE AUDIO","3A",
_xlfn.SWITCH('Fiche formation'!$C$15,"DEUST","2A","DSCG","2A","MASTER","2A","BUT","3A","DCG","3A","LG","3A","LP","3A","INGE","3A",""))
)</f>
        <v>#NAME?</v>
      </c>
    </row>
    <row r="715" spans="1:8" x14ac:dyDescent="0.2">
      <c r="A715" s="1">
        <f t="shared" si="47"/>
        <v>46591</v>
      </c>
      <c r="B715" t="e" vm="2">
        <f t="shared" ca="1" si="44"/>
        <v>#NAME?</v>
      </c>
      <c r="C715" t="e" vm="2">
        <f t="shared" ca="1" si="45"/>
        <v>#NAME?</v>
      </c>
      <c r="D715" s="12" t="e" cm="1" vm="1">
        <f t="array" aca="1" ref="D715" ca="1">_xlfn.LET(
    _xlpm.d, A715,
    _xlpm.debut, DATE(2026,8,1),
    _xlpm.m, DATEDIF(_xlpm.debut, _xlpm.d, "m"),
    _xlpm.col, 1 + _xlpm.m*3,
    _xlpm.dates, INDEX('Calendrier 2026-2027'!$C$13:$BC$43,,_xlpm.col),
    _xlpm.titres, INDEX('Calendrier 2026-2027'!$D$13:$BD$43,,_xlpm.col),
    _xlpm.r, _xlfn.XLOOKUP(_xlpm.d, _xlpm.dates, _xlpm.titres),
    IF(_xlpm.r=0,"",_xlpm.r)
)</f>
        <v>#NAME?</v>
      </c>
      <c r="E715" t="e" vm="2">
        <f t="shared" ca="1" si="46"/>
        <v>#NAME?</v>
      </c>
      <c r="F715" t="str">
        <f>_xlfn.XLOOKUP('Fiche formation'!$C$8,SitesFormations[Site de formation principal],SitesFormations[Mail pour assiduité],"")</f>
        <v>cfa-ensuplr-um-fds@umontpellier.fr</v>
      </c>
      <c r="G715" t="s">
        <v>2019</v>
      </c>
      <c r="H715" t="e" vm="2">
        <f ca="1">_xlfn.TEXTJOIN(" ",TRUE,
'Fiche formation'!$C$18,
_xlfn.SWITCH('Fiche formation'!$C$18,"DNO","2A","DE AUDIO","3A",
_xlfn.SWITCH('Fiche formation'!$C$15,"DEUST","2A","DSCG","2A","MASTER","2A","BUT","3A","DCG","3A","LG","3A","LP","3A","INGE","3A",""))
)</f>
        <v>#NAME?</v>
      </c>
    </row>
    <row r="716" spans="1:8" x14ac:dyDescent="0.2">
      <c r="A716" s="1">
        <f t="shared" si="47"/>
        <v>46592</v>
      </c>
      <c r="B716" t="e" vm="2">
        <f t="shared" ca="1" si="44"/>
        <v>#NAME?</v>
      </c>
      <c r="C716" t="e" vm="2">
        <f t="shared" ca="1" si="45"/>
        <v>#NAME?</v>
      </c>
      <c r="D716" s="12" t="e" cm="1" vm="1">
        <f t="array" aca="1" ref="D716" ca="1">_xlfn.LET(
    _xlpm.d, A716,
    _xlpm.debut, DATE(2026,8,1),
    _xlpm.m, DATEDIF(_xlpm.debut, _xlpm.d, "m"),
    _xlpm.col, 1 + _xlpm.m*3,
    _xlpm.dates, INDEX('Calendrier 2026-2027'!$C$13:$BC$43,,_xlpm.col),
    _xlpm.titres, INDEX('Calendrier 2026-2027'!$D$13:$BD$43,,_xlpm.col),
    _xlpm.r, _xlfn.XLOOKUP(_xlpm.d, _xlpm.dates, _xlpm.titres),
    IF(_xlpm.r=0,"",_xlpm.r)
)</f>
        <v>#NAME?</v>
      </c>
      <c r="E716" t="e" vm="2">
        <f t="shared" ca="1" si="46"/>
        <v>#NAME?</v>
      </c>
      <c r="F716" t="str">
        <f>_xlfn.XLOOKUP('Fiche formation'!$C$8,SitesFormations[Site de formation principal],SitesFormations[Mail pour assiduité],"")</f>
        <v>cfa-ensuplr-um-fds@umontpellier.fr</v>
      </c>
      <c r="G716" t="s">
        <v>2019</v>
      </c>
      <c r="H716" t="e" vm="2">
        <f ca="1">_xlfn.TEXTJOIN(" ",TRUE,
'Fiche formation'!$C$18,
_xlfn.SWITCH('Fiche formation'!$C$18,"DNO","2A","DE AUDIO","3A",
_xlfn.SWITCH('Fiche formation'!$C$15,"DEUST","2A","DSCG","2A","MASTER","2A","BUT","3A","DCG","3A","LG","3A","LP","3A","INGE","3A",""))
)</f>
        <v>#NAME?</v>
      </c>
    </row>
    <row r="717" spans="1:8" x14ac:dyDescent="0.2">
      <c r="A717" s="1">
        <f t="shared" si="47"/>
        <v>46592</v>
      </c>
      <c r="B717" t="e" vm="2">
        <f t="shared" ca="1" si="44"/>
        <v>#NAME?</v>
      </c>
      <c r="C717" t="e" vm="2">
        <f t="shared" ca="1" si="45"/>
        <v>#NAME?</v>
      </c>
      <c r="D717" s="12" t="e" cm="1" vm="1">
        <f t="array" aca="1" ref="D717" ca="1">_xlfn.LET(
    _xlpm.d, A717,
    _xlpm.debut, DATE(2026,8,1),
    _xlpm.m, DATEDIF(_xlpm.debut, _xlpm.d, "m"),
    _xlpm.col, 1 + _xlpm.m*3,
    _xlpm.dates, INDEX('Calendrier 2026-2027'!$C$13:$BC$43,,_xlpm.col),
    _xlpm.titres, INDEX('Calendrier 2026-2027'!$D$13:$BD$43,,_xlpm.col),
    _xlpm.r, _xlfn.XLOOKUP(_xlpm.d, _xlpm.dates, _xlpm.titres),
    IF(_xlpm.r=0,"",_xlpm.r)
)</f>
        <v>#NAME?</v>
      </c>
      <c r="E717" t="e" vm="2">
        <f t="shared" ca="1" si="46"/>
        <v>#NAME?</v>
      </c>
      <c r="F717" t="str">
        <f>_xlfn.XLOOKUP('Fiche formation'!$C$8,SitesFormations[Site de formation principal],SitesFormations[Mail pour assiduité],"")</f>
        <v>cfa-ensuplr-um-fds@umontpellier.fr</v>
      </c>
      <c r="G717" t="s">
        <v>2019</v>
      </c>
      <c r="H717" t="e" vm="2">
        <f ca="1">_xlfn.TEXTJOIN(" ",TRUE,
'Fiche formation'!$C$18,
_xlfn.SWITCH('Fiche formation'!$C$18,"DNO","2A","DE AUDIO","3A",
_xlfn.SWITCH('Fiche formation'!$C$15,"DEUST","2A","DSCG","2A","MASTER","2A","BUT","3A","DCG","3A","LG","3A","LP","3A","INGE","3A",""))
)</f>
        <v>#NAME?</v>
      </c>
    </row>
    <row r="718" spans="1:8" x14ac:dyDescent="0.2">
      <c r="A718" s="1">
        <f t="shared" si="47"/>
        <v>46593</v>
      </c>
      <c r="B718" t="e" vm="2">
        <f t="shared" ca="1" si="44"/>
        <v>#NAME?</v>
      </c>
      <c r="C718" t="e" vm="2">
        <f t="shared" ca="1" si="45"/>
        <v>#NAME?</v>
      </c>
      <c r="D718" s="12" t="e" cm="1" vm="1">
        <f t="array" aca="1" ref="D718" ca="1">_xlfn.LET(
    _xlpm.d, A718,
    _xlpm.debut, DATE(2026,8,1),
    _xlpm.m, DATEDIF(_xlpm.debut, _xlpm.d, "m"),
    _xlpm.col, 1 + _xlpm.m*3,
    _xlpm.dates, INDEX('Calendrier 2026-2027'!$C$13:$BC$43,,_xlpm.col),
    _xlpm.titres, INDEX('Calendrier 2026-2027'!$D$13:$BD$43,,_xlpm.col),
    _xlpm.r, _xlfn.XLOOKUP(_xlpm.d, _xlpm.dates, _xlpm.titres),
    IF(_xlpm.r=0,"",_xlpm.r)
)</f>
        <v>#NAME?</v>
      </c>
      <c r="E718" t="e" vm="2">
        <f t="shared" ca="1" si="46"/>
        <v>#NAME?</v>
      </c>
      <c r="F718" t="str">
        <f>_xlfn.XLOOKUP('Fiche formation'!$C$8,SitesFormations[Site de formation principal],SitesFormations[Mail pour assiduité],"")</f>
        <v>cfa-ensuplr-um-fds@umontpellier.fr</v>
      </c>
      <c r="G718" t="s">
        <v>2019</v>
      </c>
      <c r="H718" t="e" vm="2">
        <f ca="1">_xlfn.TEXTJOIN(" ",TRUE,
'Fiche formation'!$C$18,
_xlfn.SWITCH('Fiche formation'!$C$18,"DNO","2A","DE AUDIO","3A",
_xlfn.SWITCH('Fiche formation'!$C$15,"DEUST","2A","DSCG","2A","MASTER","2A","BUT","3A","DCG","3A","LG","3A","LP","3A","INGE","3A",""))
)</f>
        <v>#NAME?</v>
      </c>
    </row>
    <row r="719" spans="1:8" x14ac:dyDescent="0.2">
      <c r="A719" s="1">
        <f t="shared" si="47"/>
        <v>46593</v>
      </c>
      <c r="B719" t="e" vm="2">
        <f t="shared" ca="1" si="44"/>
        <v>#NAME?</v>
      </c>
      <c r="C719" t="e" vm="2">
        <f t="shared" ca="1" si="45"/>
        <v>#NAME?</v>
      </c>
      <c r="D719" s="12" t="e" cm="1" vm="1">
        <f t="array" aca="1" ref="D719" ca="1">_xlfn.LET(
    _xlpm.d, A719,
    _xlpm.debut, DATE(2026,8,1),
    _xlpm.m, DATEDIF(_xlpm.debut, _xlpm.d, "m"),
    _xlpm.col, 1 + _xlpm.m*3,
    _xlpm.dates, INDEX('Calendrier 2026-2027'!$C$13:$BC$43,,_xlpm.col),
    _xlpm.titres, INDEX('Calendrier 2026-2027'!$D$13:$BD$43,,_xlpm.col),
    _xlpm.r, _xlfn.XLOOKUP(_xlpm.d, _xlpm.dates, _xlpm.titres),
    IF(_xlpm.r=0,"",_xlpm.r)
)</f>
        <v>#NAME?</v>
      </c>
      <c r="E719" t="e" vm="2">
        <f t="shared" ca="1" si="46"/>
        <v>#NAME?</v>
      </c>
      <c r="F719" t="str">
        <f>_xlfn.XLOOKUP('Fiche formation'!$C$8,SitesFormations[Site de formation principal],SitesFormations[Mail pour assiduité],"")</f>
        <v>cfa-ensuplr-um-fds@umontpellier.fr</v>
      </c>
      <c r="G719" t="s">
        <v>2019</v>
      </c>
      <c r="H719" t="e" vm="2">
        <f ca="1">_xlfn.TEXTJOIN(" ",TRUE,
'Fiche formation'!$C$18,
_xlfn.SWITCH('Fiche formation'!$C$18,"DNO","2A","DE AUDIO","3A",
_xlfn.SWITCH('Fiche formation'!$C$15,"DEUST","2A","DSCG","2A","MASTER","2A","BUT","3A","DCG","3A","LG","3A","LP","3A","INGE","3A",""))
)</f>
        <v>#NAME?</v>
      </c>
    </row>
    <row r="720" spans="1:8" x14ac:dyDescent="0.2">
      <c r="A720" s="1">
        <f t="shared" si="47"/>
        <v>46594</v>
      </c>
      <c r="B720" t="e" vm="2">
        <f t="shared" ca="1" si="44"/>
        <v>#NAME?</v>
      </c>
      <c r="C720" t="e" vm="2">
        <f t="shared" ca="1" si="45"/>
        <v>#NAME?</v>
      </c>
      <c r="D720" s="12" t="e" cm="1" vm="1">
        <f t="array" aca="1" ref="D720" ca="1">_xlfn.LET(
    _xlpm.d, A720,
    _xlpm.debut, DATE(2026,8,1),
    _xlpm.m, DATEDIF(_xlpm.debut, _xlpm.d, "m"),
    _xlpm.col, 1 + _xlpm.m*3,
    _xlpm.dates, INDEX('Calendrier 2026-2027'!$C$13:$BC$43,,_xlpm.col),
    _xlpm.titres, INDEX('Calendrier 2026-2027'!$D$13:$BD$43,,_xlpm.col),
    _xlpm.r, _xlfn.XLOOKUP(_xlpm.d, _xlpm.dates, _xlpm.titres),
    IF(_xlpm.r=0,"",_xlpm.r)
)</f>
        <v>#NAME?</v>
      </c>
      <c r="E720" t="e" vm="2">
        <f t="shared" ca="1" si="46"/>
        <v>#NAME?</v>
      </c>
      <c r="F720" t="str">
        <f>_xlfn.XLOOKUP('Fiche formation'!$C$8,SitesFormations[Site de formation principal],SitesFormations[Mail pour assiduité],"")</f>
        <v>cfa-ensuplr-um-fds@umontpellier.fr</v>
      </c>
      <c r="G720" t="s">
        <v>2019</v>
      </c>
      <c r="H720" t="e" vm="2">
        <f ca="1">_xlfn.TEXTJOIN(" ",TRUE,
'Fiche formation'!$C$18,
_xlfn.SWITCH('Fiche formation'!$C$18,"DNO","2A","DE AUDIO","3A",
_xlfn.SWITCH('Fiche formation'!$C$15,"DEUST","2A","DSCG","2A","MASTER","2A","BUT","3A","DCG","3A","LG","3A","LP","3A","INGE","3A",""))
)</f>
        <v>#NAME?</v>
      </c>
    </row>
    <row r="721" spans="1:8" x14ac:dyDescent="0.2">
      <c r="A721" s="1">
        <f t="shared" si="47"/>
        <v>46594</v>
      </c>
      <c r="B721" t="e" vm="2">
        <f t="shared" ca="1" si="44"/>
        <v>#NAME?</v>
      </c>
      <c r="C721" t="e" vm="2">
        <f t="shared" ca="1" si="45"/>
        <v>#NAME?</v>
      </c>
      <c r="D721" s="12" t="e" cm="1" vm="1">
        <f t="array" aca="1" ref="D721" ca="1">_xlfn.LET(
    _xlpm.d, A721,
    _xlpm.debut, DATE(2026,8,1),
    _xlpm.m, DATEDIF(_xlpm.debut, _xlpm.d, "m"),
    _xlpm.col, 1 + _xlpm.m*3,
    _xlpm.dates, INDEX('Calendrier 2026-2027'!$C$13:$BC$43,,_xlpm.col),
    _xlpm.titres, INDEX('Calendrier 2026-2027'!$D$13:$BD$43,,_xlpm.col),
    _xlpm.r, _xlfn.XLOOKUP(_xlpm.d, _xlpm.dates, _xlpm.titres),
    IF(_xlpm.r=0,"",_xlpm.r)
)</f>
        <v>#NAME?</v>
      </c>
      <c r="E721" t="e" vm="2">
        <f t="shared" ca="1" si="46"/>
        <v>#NAME?</v>
      </c>
      <c r="F721" t="str">
        <f>_xlfn.XLOOKUP('Fiche formation'!$C$8,SitesFormations[Site de formation principal],SitesFormations[Mail pour assiduité],"")</f>
        <v>cfa-ensuplr-um-fds@umontpellier.fr</v>
      </c>
      <c r="G721" t="s">
        <v>2019</v>
      </c>
      <c r="H721" t="e" vm="2">
        <f ca="1">_xlfn.TEXTJOIN(" ",TRUE,
'Fiche formation'!$C$18,
_xlfn.SWITCH('Fiche formation'!$C$18,"DNO","2A","DE AUDIO","3A",
_xlfn.SWITCH('Fiche formation'!$C$15,"DEUST","2A","DSCG","2A","MASTER","2A","BUT","3A","DCG","3A","LG","3A","LP","3A","INGE","3A",""))
)</f>
        <v>#NAME?</v>
      </c>
    </row>
    <row r="722" spans="1:8" x14ac:dyDescent="0.2">
      <c r="A722" s="1">
        <f t="shared" si="47"/>
        <v>46595</v>
      </c>
      <c r="B722" t="e" vm="2">
        <f t="shared" ca="1" si="44"/>
        <v>#NAME?</v>
      </c>
      <c r="C722" t="e" vm="2">
        <f t="shared" ca="1" si="45"/>
        <v>#NAME?</v>
      </c>
      <c r="D722" s="12" t="e" cm="1" vm="1">
        <f t="array" aca="1" ref="D722" ca="1">_xlfn.LET(
    _xlpm.d, A722,
    _xlpm.debut, DATE(2026,8,1),
    _xlpm.m, DATEDIF(_xlpm.debut, _xlpm.d, "m"),
    _xlpm.col, 1 + _xlpm.m*3,
    _xlpm.dates, INDEX('Calendrier 2026-2027'!$C$13:$BC$43,,_xlpm.col),
    _xlpm.titres, INDEX('Calendrier 2026-2027'!$D$13:$BD$43,,_xlpm.col),
    _xlpm.r, _xlfn.XLOOKUP(_xlpm.d, _xlpm.dates, _xlpm.titres),
    IF(_xlpm.r=0,"",_xlpm.r)
)</f>
        <v>#NAME?</v>
      </c>
      <c r="E722" t="e" vm="2">
        <f t="shared" ca="1" si="46"/>
        <v>#NAME?</v>
      </c>
      <c r="F722" t="str">
        <f>_xlfn.XLOOKUP('Fiche formation'!$C$8,SitesFormations[Site de formation principal],SitesFormations[Mail pour assiduité],"")</f>
        <v>cfa-ensuplr-um-fds@umontpellier.fr</v>
      </c>
      <c r="G722" t="s">
        <v>2019</v>
      </c>
      <c r="H722" t="e" vm="2">
        <f ca="1">_xlfn.TEXTJOIN(" ",TRUE,
'Fiche formation'!$C$18,
_xlfn.SWITCH('Fiche formation'!$C$18,"DNO","2A","DE AUDIO","3A",
_xlfn.SWITCH('Fiche formation'!$C$15,"DEUST","2A","DSCG","2A","MASTER","2A","BUT","3A","DCG","3A","LG","3A","LP","3A","INGE","3A",""))
)</f>
        <v>#NAME?</v>
      </c>
    </row>
    <row r="723" spans="1:8" x14ac:dyDescent="0.2">
      <c r="A723" s="1">
        <f t="shared" si="47"/>
        <v>46595</v>
      </c>
      <c r="B723" t="e" vm="2">
        <f t="shared" ca="1" si="44"/>
        <v>#NAME?</v>
      </c>
      <c r="C723" t="e" vm="2">
        <f t="shared" ca="1" si="45"/>
        <v>#NAME?</v>
      </c>
      <c r="D723" s="12" t="e" cm="1" vm="1">
        <f t="array" aca="1" ref="D723" ca="1">_xlfn.LET(
    _xlpm.d, A723,
    _xlpm.debut, DATE(2026,8,1),
    _xlpm.m, DATEDIF(_xlpm.debut, _xlpm.d, "m"),
    _xlpm.col, 1 + _xlpm.m*3,
    _xlpm.dates, INDEX('Calendrier 2026-2027'!$C$13:$BC$43,,_xlpm.col),
    _xlpm.titres, INDEX('Calendrier 2026-2027'!$D$13:$BD$43,,_xlpm.col),
    _xlpm.r, _xlfn.XLOOKUP(_xlpm.d, _xlpm.dates, _xlpm.titres),
    IF(_xlpm.r=0,"",_xlpm.r)
)</f>
        <v>#NAME?</v>
      </c>
      <c r="E723" t="e" vm="2">
        <f t="shared" ca="1" si="46"/>
        <v>#NAME?</v>
      </c>
      <c r="F723" t="str">
        <f>_xlfn.XLOOKUP('Fiche formation'!$C$8,SitesFormations[Site de formation principal],SitesFormations[Mail pour assiduité],"")</f>
        <v>cfa-ensuplr-um-fds@umontpellier.fr</v>
      </c>
      <c r="G723" t="s">
        <v>2019</v>
      </c>
      <c r="H723" t="e" vm="2">
        <f ca="1">_xlfn.TEXTJOIN(" ",TRUE,
'Fiche formation'!$C$18,
_xlfn.SWITCH('Fiche formation'!$C$18,"DNO","2A","DE AUDIO","3A",
_xlfn.SWITCH('Fiche formation'!$C$15,"DEUST","2A","DSCG","2A","MASTER","2A","BUT","3A","DCG","3A","LG","3A","LP","3A","INGE","3A",""))
)</f>
        <v>#NAME?</v>
      </c>
    </row>
    <row r="724" spans="1:8" x14ac:dyDescent="0.2">
      <c r="A724" s="1">
        <f t="shared" si="47"/>
        <v>46596</v>
      </c>
      <c r="B724" t="e" vm="2">
        <f t="shared" ca="1" si="44"/>
        <v>#NAME?</v>
      </c>
      <c r="C724" t="e" vm="2">
        <f t="shared" ca="1" si="45"/>
        <v>#NAME?</v>
      </c>
      <c r="D724" s="12" t="e" cm="1" vm="1">
        <f t="array" aca="1" ref="D724" ca="1">_xlfn.LET(
    _xlpm.d, A724,
    _xlpm.debut, DATE(2026,8,1),
    _xlpm.m, DATEDIF(_xlpm.debut, _xlpm.d, "m"),
    _xlpm.col, 1 + _xlpm.m*3,
    _xlpm.dates, INDEX('Calendrier 2026-2027'!$C$13:$BC$43,,_xlpm.col),
    _xlpm.titres, INDEX('Calendrier 2026-2027'!$D$13:$BD$43,,_xlpm.col),
    _xlpm.r, _xlfn.XLOOKUP(_xlpm.d, _xlpm.dates, _xlpm.titres),
    IF(_xlpm.r=0,"",_xlpm.r)
)</f>
        <v>#NAME?</v>
      </c>
      <c r="E724" t="e" vm="2">
        <f t="shared" ca="1" si="46"/>
        <v>#NAME?</v>
      </c>
      <c r="F724" t="str">
        <f>_xlfn.XLOOKUP('Fiche formation'!$C$8,SitesFormations[Site de formation principal],SitesFormations[Mail pour assiduité],"")</f>
        <v>cfa-ensuplr-um-fds@umontpellier.fr</v>
      </c>
      <c r="G724" t="s">
        <v>2019</v>
      </c>
      <c r="H724" t="e" vm="2">
        <f ca="1">_xlfn.TEXTJOIN(" ",TRUE,
'Fiche formation'!$C$18,
_xlfn.SWITCH('Fiche formation'!$C$18,"DNO","2A","DE AUDIO","3A",
_xlfn.SWITCH('Fiche formation'!$C$15,"DEUST","2A","DSCG","2A","MASTER","2A","BUT","3A","DCG","3A","LG","3A","LP","3A","INGE","3A",""))
)</f>
        <v>#NAME?</v>
      </c>
    </row>
    <row r="725" spans="1:8" x14ac:dyDescent="0.2">
      <c r="A725" s="1">
        <f t="shared" si="47"/>
        <v>46596</v>
      </c>
      <c r="B725" t="e" vm="2">
        <f t="shared" ca="1" si="44"/>
        <v>#NAME?</v>
      </c>
      <c r="C725" t="e" vm="2">
        <f t="shared" ca="1" si="45"/>
        <v>#NAME?</v>
      </c>
      <c r="D725" s="12" t="e" cm="1" vm="1">
        <f t="array" aca="1" ref="D725" ca="1">_xlfn.LET(
    _xlpm.d, A725,
    _xlpm.debut, DATE(2026,8,1),
    _xlpm.m, DATEDIF(_xlpm.debut, _xlpm.d, "m"),
    _xlpm.col, 1 + _xlpm.m*3,
    _xlpm.dates, INDEX('Calendrier 2026-2027'!$C$13:$BC$43,,_xlpm.col),
    _xlpm.titres, INDEX('Calendrier 2026-2027'!$D$13:$BD$43,,_xlpm.col),
    _xlpm.r, _xlfn.XLOOKUP(_xlpm.d, _xlpm.dates, _xlpm.titres),
    IF(_xlpm.r=0,"",_xlpm.r)
)</f>
        <v>#NAME?</v>
      </c>
      <c r="E725" t="e" vm="2">
        <f t="shared" ca="1" si="46"/>
        <v>#NAME?</v>
      </c>
      <c r="F725" t="str">
        <f>_xlfn.XLOOKUP('Fiche formation'!$C$8,SitesFormations[Site de formation principal],SitesFormations[Mail pour assiduité],"")</f>
        <v>cfa-ensuplr-um-fds@umontpellier.fr</v>
      </c>
      <c r="G725" t="s">
        <v>2019</v>
      </c>
      <c r="H725" t="e" vm="2">
        <f ca="1">_xlfn.TEXTJOIN(" ",TRUE,
'Fiche formation'!$C$18,
_xlfn.SWITCH('Fiche formation'!$C$18,"DNO","2A","DE AUDIO","3A",
_xlfn.SWITCH('Fiche formation'!$C$15,"DEUST","2A","DSCG","2A","MASTER","2A","BUT","3A","DCG","3A","LG","3A","LP","3A","INGE","3A",""))
)</f>
        <v>#NAME?</v>
      </c>
    </row>
    <row r="726" spans="1:8" x14ac:dyDescent="0.2">
      <c r="A726" s="1">
        <f t="shared" si="47"/>
        <v>46597</v>
      </c>
      <c r="B726" t="e" vm="2">
        <f t="shared" ca="1" si="44"/>
        <v>#NAME?</v>
      </c>
      <c r="C726" t="e" vm="2">
        <f t="shared" ca="1" si="45"/>
        <v>#NAME?</v>
      </c>
      <c r="D726" s="12" t="e" cm="1" vm="1">
        <f t="array" aca="1" ref="D726" ca="1">_xlfn.LET(
    _xlpm.d, A726,
    _xlpm.debut, DATE(2026,8,1),
    _xlpm.m, DATEDIF(_xlpm.debut, _xlpm.d, "m"),
    _xlpm.col, 1 + _xlpm.m*3,
    _xlpm.dates, INDEX('Calendrier 2026-2027'!$C$13:$BC$43,,_xlpm.col),
    _xlpm.titres, INDEX('Calendrier 2026-2027'!$D$13:$BD$43,,_xlpm.col),
    _xlpm.r, _xlfn.XLOOKUP(_xlpm.d, _xlpm.dates, _xlpm.titres),
    IF(_xlpm.r=0,"",_xlpm.r)
)</f>
        <v>#NAME?</v>
      </c>
      <c r="E726" t="e" vm="2">
        <f t="shared" ca="1" si="46"/>
        <v>#NAME?</v>
      </c>
      <c r="F726" t="str">
        <f>_xlfn.XLOOKUP('Fiche formation'!$C$8,SitesFormations[Site de formation principal],SitesFormations[Mail pour assiduité],"")</f>
        <v>cfa-ensuplr-um-fds@umontpellier.fr</v>
      </c>
      <c r="G726" t="s">
        <v>2019</v>
      </c>
      <c r="H726" t="e" vm="2">
        <f ca="1">_xlfn.TEXTJOIN(" ",TRUE,
'Fiche formation'!$C$18,
_xlfn.SWITCH('Fiche formation'!$C$18,"DNO","2A","DE AUDIO","3A",
_xlfn.SWITCH('Fiche formation'!$C$15,"DEUST","2A","DSCG","2A","MASTER","2A","BUT","3A","DCG","3A","LG","3A","LP","3A","INGE","3A",""))
)</f>
        <v>#NAME?</v>
      </c>
    </row>
    <row r="727" spans="1:8" x14ac:dyDescent="0.2">
      <c r="A727" s="1">
        <f t="shared" si="47"/>
        <v>46597</v>
      </c>
      <c r="B727" t="e" vm="2">
        <f t="shared" ca="1" si="44"/>
        <v>#NAME?</v>
      </c>
      <c r="C727" t="e" vm="2">
        <f t="shared" ca="1" si="45"/>
        <v>#NAME?</v>
      </c>
      <c r="D727" s="12" t="e" cm="1" vm="1">
        <f t="array" aca="1" ref="D727" ca="1">_xlfn.LET(
    _xlpm.d, A727,
    _xlpm.debut, DATE(2026,8,1),
    _xlpm.m, DATEDIF(_xlpm.debut, _xlpm.d, "m"),
    _xlpm.col, 1 + _xlpm.m*3,
    _xlpm.dates, INDEX('Calendrier 2026-2027'!$C$13:$BC$43,,_xlpm.col),
    _xlpm.titres, INDEX('Calendrier 2026-2027'!$D$13:$BD$43,,_xlpm.col),
    _xlpm.r, _xlfn.XLOOKUP(_xlpm.d, _xlpm.dates, _xlpm.titres),
    IF(_xlpm.r=0,"",_xlpm.r)
)</f>
        <v>#NAME?</v>
      </c>
      <c r="E727" t="e" vm="2">
        <f t="shared" ca="1" si="46"/>
        <v>#NAME?</v>
      </c>
      <c r="F727" t="str">
        <f>_xlfn.XLOOKUP('Fiche formation'!$C$8,SitesFormations[Site de formation principal],SitesFormations[Mail pour assiduité],"")</f>
        <v>cfa-ensuplr-um-fds@umontpellier.fr</v>
      </c>
      <c r="G727" t="s">
        <v>2019</v>
      </c>
      <c r="H727" t="e" vm="2">
        <f ca="1">_xlfn.TEXTJOIN(" ",TRUE,
'Fiche formation'!$C$18,
_xlfn.SWITCH('Fiche formation'!$C$18,"DNO","2A","DE AUDIO","3A",
_xlfn.SWITCH('Fiche formation'!$C$15,"DEUST","2A","DSCG","2A","MASTER","2A","BUT","3A","DCG","3A","LG","3A","LP","3A","INGE","3A",""))
)</f>
        <v>#NAME?</v>
      </c>
    </row>
    <row r="728" spans="1:8" x14ac:dyDescent="0.2">
      <c r="A728" s="1">
        <f t="shared" si="47"/>
        <v>46598</v>
      </c>
      <c r="B728" t="e" vm="2">
        <f t="shared" ca="1" si="44"/>
        <v>#NAME?</v>
      </c>
      <c r="C728" t="e" vm="2">
        <f t="shared" ca="1" si="45"/>
        <v>#NAME?</v>
      </c>
      <c r="D728" s="12" t="e" cm="1" vm="1">
        <f t="array" aca="1" ref="D728" ca="1">_xlfn.LET(
    _xlpm.d, A728,
    _xlpm.debut, DATE(2026,8,1),
    _xlpm.m, DATEDIF(_xlpm.debut, _xlpm.d, "m"),
    _xlpm.col, 1 + _xlpm.m*3,
    _xlpm.dates, INDEX('Calendrier 2026-2027'!$C$13:$BC$43,,_xlpm.col),
    _xlpm.titres, INDEX('Calendrier 2026-2027'!$D$13:$BD$43,,_xlpm.col),
    _xlpm.r, _xlfn.XLOOKUP(_xlpm.d, _xlpm.dates, _xlpm.titres),
    IF(_xlpm.r=0,"",_xlpm.r)
)</f>
        <v>#NAME?</v>
      </c>
      <c r="E728" t="e" vm="2">
        <f t="shared" ca="1" si="46"/>
        <v>#NAME?</v>
      </c>
      <c r="F728" t="str">
        <f>_xlfn.XLOOKUP('Fiche formation'!$C$8,SitesFormations[Site de formation principal],SitesFormations[Mail pour assiduité],"")</f>
        <v>cfa-ensuplr-um-fds@umontpellier.fr</v>
      </c>
      <c r="G728" t="s">
        <v>2019</v>
      </c>
      <c r="H728" t="e" vm="2">
        <f ca="1">_xlfn.TEXTJOIN(" ",TRUE,
'Fiche formation'!$C$18,
_xlfn.SWITCH('Fiche formation'!$C$18,"DNO","2A","DE AUDIO","3A",
_xlfn.SWITCH('Fiche formation'!$C$15,"DEUST","2A","DSCG","2A","MASTER","2A","BUT","3A","DCG","3A","LG","3A","LP","3A","INGE","3A",""))
)</f>
        <v>#NAME?</v>
      </c>
    </row>
    <row r="729" spans="1:8" x14ac:dyDescent="0.2">
      <c r="A729" s="1">
        <f t="shared" si="47"/>
        <v>46598</v>
      </c>
      <c r="B729" t="e" vm="2">
        <f t="shared" ca="1" si="44"/>
        <v>#NAME?</v>
      </c>
      <c r="C729" t="e" vm="2">
        <f t="shared" ca="1" si="45"/>
        <v>#NAME?</v>
      </c>
      <c r="D729" s="12" t="e" cm="1" vm="1">
        <f t="array" aca="1" ref="D729" ca="1">_xlfn.LET(
    _xlpm.d, A729,
    _xlpm.debut, DATE(2026,8,1),
    _xlpm.m, DATEDIF(_xlpm.debut, _xlpm.d, "m"),
    _xlpm.col, 1 + _xlpm.m*3,
    _xlpm.dates, INDEX('Calendrier 2026-2027'!$C$13:$BC$43,,_xlpm.col),
    _xlpm.titres, INDEX('Calendrier 2026-2027'!$D$13:$BD$43,,_xlpm.col),
    _xlpm.r, _xlfn.XLOOKUP(_xlpm.d, _xlpm.dates, _xlpm.titres),
    IF(_xlpm.r=0,"",_xlpm.r)
)</f>
        <v>#NAME?</v>
      </c>
      <c r="E729" t="e" vm="2">
        <f t="shared" ca="1" si="46"/>
        <v>#NAME?</v>
      </c>
      <c r="F729" t="str">
        <f>_xlfn.XLOOKUP('Fiche formation'!$C$8,SitesFormations[Site de formation principal],SitesFormations[Mail pour assiduité],"")</f>
        <v>cfa-ensuplr-um-fds@umontpellier.fr</v>
      </c>
      <c r="G729" t="s">
        <v>2019</v>
      </c>
      <c r="H729" t="e" vm="2">
        <f ca="1">_xlfn.TEXTJOIN(" ",TRUE,
'Fiche formation'!$C$18,
_xlfn.SWITCH('Fiche formation'!$C$18,"DNO","2A","DE AUDIO","3A",
_xlfn.SWITCH('Fiche formation'!$C$15,"DEUST","2A","DSCG","2A","MASTER","2A","BUT","3A","DCG","3A","LG","3A","LP","3A","INGE","3A",""))
)</f>
        <v>#NAME?</v>
      </c>
    </row>
    <row r="730" spans="1:8" x14ac:dyDescent="0.2">
      <c r="A730" s="1">
        <f t="shared" si="47"/>
        <v>46599</v>
      </c>
      <c r="B730" t="e" vm="2">
        <f t="shared" ca="1" si="44"/>
        <v>#NAME?</v>
      </c>
      <c r="C730" t="e" vm="2">
        <f t="shared" ca="1" si="45"/>
        <v>#NAME?</v>
      </c>
      <c r="D730" s="12" t="e" cm="1" vm="1">
        <f t="array" aca="1" ref="D730" ca="1">_xlfn.LET(
    _xlpm.d, A730,
    _xlpm.debut, DATE(2026,8,1),
    _xlpm.m, DATEDIF(_xlpm.debut, _xlpm.d, "m"),
    _xlpm.col, 1 + _xlpm.m*3,
    _xlpm.dates, INDEX('Calendrier 2026-2027'!$C$13:$BC$43,,_xlpm.col),
    _xlpm.titres, INDEX('Calendrier 2026-2027'!$D$13:$BD$43,,_xlpm.col),
    _xlpm.r, _xlfn.XLOOKUP(_xlpm.d, _xlpm.dates, _xlpm.titres),
    IF(_xlpm.r=0,"",_xlpm.r)
)</f>
        <v>#NAME?</v>
      </c>
      <c r="E730" t="e" vm="2">
        <f t="shared" ca="1" si="46"/>
        <v>#NAME?</v>
      </c>
      <c r="F730" t="str">
        <f>_xlfn.XLOOKUP('Fiche formation'!$C$8,SitesFormations[Site de formation principal],SitesFormations[Mail pour assiduité],"")</f>
        <v>cfa-ensuplr-um-fds@umontpellier.fr</v>
      </c>
      <c r="G730" t="s">
        <v>2019</v>
      </c>
      <c r="H730" t="e" vm="2">
        <f ca="1">_xlfn.TEXTJOIN(" ",TRUE,
'Fiche formation'!$C$18,
_xlfn.SWITCH('Fiche formation'!$C$18,"DNO","2A","DE AUDIO","3A",
_xlfn.SWITCH('Fiche formation'!$C$15,"DEUST","2A","DSCG","2A","MASTER","2A","BUT","3A","DCG","3A","LG","3A","LP","3A","INGE","3A",""))
)</f>
        <v>#NAME?</v>
      </c>
    </row>
    <row r="731" spans="1:8" x14ac:dyDescent="0.2">
      <c r="A731" s="1">
        <f t="shared" si="47"/>
        <v>46599</v>
      </c>
      <c r="B731" t="e" vm="2">
        <f t="shared" ca="1" si="44"/>
        <v>#NAME?</v>
      </c>
      <c r="C731" t="e" vm="2">
        <f t="shared" ca="1" si="45"/>
        <v>#NAME?</v>
      </c>
      <c r="D731" s="12" t="e" cm="1" vm="1">
        <f t="array" aca="1" ref="D731" ca="1">_xlfn.LET(
    _xlpm.d, A731,
    _xlpm.debut, DATE(2026,8,1),
    _xlpm.m, DATEDIF(_xlpm.debut, _xlpm.d, "m"),
    _xlpm.col, 1 + _xlpm.m*3,
    _xlpm.dates, INDEX('Calendrier 2026-2027'!$C$13:$BC$43,,_xlpm.col),
    _xlpm.titres, INDEX('Calendrier 2026-2027'!$D$13:$BD$43,,_xlpm.col),
    _xlpm.r, _xlfn.XLOOKUP(_xlpm.d, _xlpm.dates, _xlpm.titres),
    IF(_xlpm.r=0,"",_xlpm.r)
)</f>
        <v>#NAME?</v>
      </c>
      <c r="E731" t="e" vm="2">
        <f t="shared" ca="1" si="46"/>
        <v>#NAME?</v>
      </c>
      <c r="F731" t="str">
        <f>_xlfn.XLOOKUP('Fiche formation'!$C$8,SitesFormations[Site de formation principal],SitesFormations[Mail pour assiduité],"")</f>
        <v>cfa-ensuplr-um-fds@umontpellier.fr</v>
      </c>
      <c r="G731" t="s">
        <v>2019</v>
      </c>
      <c r="H731" t="e" vm="2">
        <f ca="1">_xlfn.TEXTJOIN(" ",TRUE,
'Fiche formation'!$C$18,
_xlfn.SWITCH('Fiche formation'!$C$18,"DNO","2A","DE AUDIO","3A",
_xlfn.SWITCH('Fiche formation'!$C$15,"DEUST","2A","DSCG","2A","MASTER","2A","BUT","3A","DCG","3A","LG","3A","LP","3A","INGE","3A",""))
)</f>
        <v>#NAME?</v>
      </c>
    </row>
    <row r="732" spans="1:8" x14ac:dyDescent="0.2">
      <c r="A732" s="1">
        <f t="shared" si="47"/>
        <v>46600</v>
      </c>
      <c r="B732" t="e" vm="2">
        <f t="shared" ca="1" si="44"/>
        <v>#NAME?</v>
      </c>
      <c r="C732" t="e" vm="2">
        <f t="shared" ca="1" si="45"/>
        <v>#NAME?</v>
      </c>
      <c r="D732" s="12" t="e" cm="1" vm="1">
        <f t="array" aca="1" ref="D732" ca="1">_xlfn.LET(
    _xlpm.d, A732,
    _xlpm.debut, DATE(2026,8,1),
    _xlpm.m, DATEDIF(_xlpm.debut, _xlpm.d, "m"),
    _xlpm.col, 1 + _xlpm.m*3,
    _xlpm.dates, INDEX('Calendrier 2026-2027'!$C$13:$BC$43,,_xlpm.col),
    _xlpm.titres, INDEX('Calendrier 2026-2027'!$D$13:$BD$43,,_xlpm.col),
    _xlpm.r, _xlfn.XLOOKUP(_xlpm.d, _xlpm.dates, _xlpm.titres),
    IF(_xlpm.r=0,"",_xlpm.r)
)</f>
        <v>#NAME?</v>
      </c>
      <c r="E732" t="e" vm="2">
        <f t="shared" ca="1" si="46"/>
        <v>#NAME?</v>
      </c>
      <c r="F732" t="str">
        <f>_xlfn.XLOOKUP('Fiche formation'!$C$8,SitesFormations[Site de formation principal],SitesFormations[Mail pour assiduité],"")</f>
        <v>cfa-ensuplr-um-fds@umontpellier.fr</v>
      </c>
      <c r="G732" t="s">
        <v>2019</v>
      </c>
      <c r="H732" t="e" vm="2">
        <f ca="1">_xlfn.TEXTJOIN(" ",TRUE,
'Fiche formation'!$C$18,
_xlfn.SWITCH('Fiche formation'!$C$18,"DNO","2A","DE AUDIO","3A",
_xlfn.SWITCH('Fiche formation'!$C$15,"DEUST","2A","DSCG","2A","MASTER","2A","BUT","3A","DCG","3A","LG","3A","LP","3A","INGE","3A",""))
)</f>
        <v>#NAME?</v>
      </c>
    </row>
    <row r="733" spans="1:8" x14ac:dyDescent="0.2">
      <c r="A733" s="1">
        <f t="shared" si="47"/>
        <v>46600</v>
      </c>
      <c r="B733" t="e" vm="2">
        <f t="shared" ca="1" si="44"/>
        <v>#NAME?</v>
      </c>
      <c r="C733" t="e" vm="2">
        <f t="shared" ca="1" si="45"/>
        <v>#NAME?</v>
      </c>
      <c r="D733" s="12" t="e" cm="1" vm="1">
        <f t="array" aca="1" ref="D733" ca="1">_xlfn.LET(
    _xlpm.d, A733,
    _xlpm.debut, DATE(2026,8,1),
    _xlpm.m, DATEDIF(_xlpm.debut, _xlpm.d, "m"),
    _xlpm.col, 1 + _xlpm.m*3,
    _xlpm.dates, INDEX('Calendrier 2026-2027'!$C$13:$BC$43,,_xlpm.col),
    _xlpm.titres, INDEX('Calendrier 2026-2027'!$D$13:$BD$43,,_xlpm.col),
    _xlpm.r, _xlfn.XLOOKUP(_xlpm.d, _xlpm.dates, _xlpm.titres),
    IF(_xlpm.r=0,"",_xlpm.r)
)</f>
        <v>#NAME?</v>
      </c>
      <c r="E733" t="e" vm="2">
        <f t="shared" ca="1" si="46"/>
        <v>#NAME?</v>
      </c>
      <c r="F733" t="str">
        <f>_xlfn.XLOOKUP('Fiche formation'!$C$8,SitesFormations[Site de formation principal],SitesFormations[Mail pour assiduité],"")</f>
        <v>cfa-ensuplr-um-fds@umontpellier.fr</v>
      </c>
      <c r="G733" t="s">
        <v>2019</v>
      </c>
      <c r="H733" t="e" vm="2">
        <f ca="1">_xlfn.TEXTJOIN(" ",TRUE,
'Fiche formation'!$C$18,
_xlfn.SWITCH('Fiche formation'!$C$18,"DNO","2A","DE AUDIO","3A",
_xlfn.SWITCH('Fiche formation'!$C$15,"DEUST","2A","DSCG","2A","MASTER","2A","BUT","3A","DCG","3A","LG","3A","LP","3A","INGE","3A",""))
)</f>
        <v>#NAME?</v>
      </c>
    </row>
    <row r="734" spans="1:8" x14ac:dyDescent="0.2">
      <c r="A734" s="1">
        <f t="shared" si="47"/>
        <v>46601</v>
      </c>
      <c r="B734" t="e" vm="2">
        <f t="shared" ca="1" si="44"/>
        <v>#NAME?</v>
      </c>
      <c r="C734" t="e" vm="2">
        <f t="shared" ca="1" si="45"/>
        <v>#NAME?</v>
      </c>
      <c r="D734" s="12" t="e" cm="1" vm="1">
        <f t="array" aca="1" ref="D734" ca="1">_xlfn.LET(
    _xlpm.d, A734,
    _xlpm.debut, DATE(2026,8,1),
    _xlpm.m, DATEDIF(_xlpm.debut, _xlpm.d, "m"),
    _xlpm.col, 1 + _xlpm.m*3,
    _xlpm.dates, INDEX('Calendrier 2026-2027'!$C$13:$BC$43,,_xlpm.col),
    _xlpm.titres, INDEX('Calendrier 2026-2027'!$D$13:$BD$43,,_xlpm.col),
    _xlpm.r, _xlfn.XLOOKUP(_xlpm.d, _xlpm.dates, _xlpm.titres),
    IF(_xlpm.r=0,"",_xlpm.r)
)</f>
        <v>#NAME?</v>
      </c>
      <c r="E734" t="e" vm="2">
        <f t="shared" ca="1" si="46"/>
        <v>#NAME?</v>
      </c>
      <c r="F734" t="str">
        <f>_xlfn.XLOOKUP('Fiche formation'!$C$8,SitesFormations[Site de formation principal],SitesFormations[Mail pour assiduité],"")</f>
        <v>cfa-ensuplr-um-fds@umontpellier.fr</v>
      </c>
      <c r="G734" t="s">
        <v>2019</v>
      </c>
      <c r="H734" t="e" vm="2">
        <f ca="1">_xlfn.TEXTJOIN(" ",TRUE,
'Fiche formation'!$C$18,
_xlfn.SWITCH('Fiche formation'!$C$18,"DNO","2A","DE AUDIO","3A",
_xlfn.SWITCH('Fiche formation'!$C$15,"DEUST","2A","DSCG","2A","MASTER","2A","BUT","3A","DCG","3A","LG","3A","LP","3A","INGE","3A",""))
)</f>
        <v>#NAME?</v>
      </c>
    </row>
    <row r="735" spans="1:8" x14ac:dyDescent="0.2">
      <c r="A735" s="1">
        <f t="shared" si="47"/>
        <v>46601</v>
      </c>
      <c r="B735" t="e" vm="2">
        <f t="shared" ca="1" si="44"/>
        <v>#NAME?</v>
      </c>
      <c r="C735" t="e" vm="2">
        <f t="shared" ca="1" si="45"/>
        <v>#NAME?</v>
      </c>
      <c r="D735" s="12" t="e" cm="1" vm="1">
        <f t="array" aca="1" ref="D735" ca="1">_xlfn.LET(
    _xlpm.d, A735,
    _xlpm.debut, DATE(2026,8,1),
    _xlpm.m, DATEDIF(_xlpm.debut, _xlpm.d, "m"),
    _xlpm.col, 1 + _xlpm.m*3,
    _xlpm.dates, INDEX('Calendrier 2026-2027'!$C$13:$BC$43,,_xlpm.col),
    _xlpm.titres, INDEX('Calendrier 2026-2027'!$D$13:$BD$43,,_xlpm.col),
    _xlpm.r, _xlfn.XLOOKUP(_xlpm.d, _xlpm.dates, _xlpm.titres),
    IF(_xlpm.r=0,"",_xlpm.r)
)</f>
        <v>#NAME?</v>
      </c>
      <c r="E735" t="e" vm="2">
        <f t="shared" ca="1" si="46"/>
        <v>#NAME?</v>
      </c>
      <c r="F735" t="str">
        <f>_xlfn.XLOOKUP('Fiche formation'!$C$8,SitesFormations[Site de formation principal],SitesFormations[Mail pour assiduité],"")</f>
        <v>cfa-ensuplr-um-fds@umontpellier.fr</v>
      </c>
      <c r="G735" t="s">
        <v>2019</v>
      </c>
      <c r="H735" t="e" vm="2">
        <f ca="1">_xlfn.TEXTJOIN(" ",TRUE,
'Fiche formation'!$C$18,
_xlfn.SWITCH('Fiche formation'!$C$18,"DNO","2A","DE AUDIO","3A",
_xlfn.SWITCH('Fiche formation'!$C$15,"DEUST","2A","DSCG","2A","MASTER","2A","BUT","3A","DCG","3A","LG","3A","LP","3A","INGE","3A",""))
)</f>
        <v>#NAME?</v>
      </c>
    </row>
    <row r="736" spans="1:8" x14ac:dyDescent="0.2">
      <c r="A736" s="1">
        <f t="shared" si="47"/>
        <v>46602</v>
      </c>
      <c r="B736" t="e" vm="2">
        <f t="shared" ca="1" si="44"/>
        <v>#NAME?</v>
      </c>
      <c r="C736" t="e" vm="2">
        <f t="shared" ca="1" si="45"/>
        <v>#NAME?</v>
      </c>
      <c r="D736" s="12" t="e" cm="1" vm="1">
        <f t="array" aca="1" ref="D736" ca="1">_xlfn.LET(
    _xlpm.d, A736,
    _xlpm.debut, DATE(2026,8,1),
    _xlpm.m, DATEDIF(_xlpm.debut, _xlpm.d, "m"),
    _xlpm.col, 1 + _xlpm.m*3,
    _xlpm.dates, INDEX('Calendrier 2026-2027'!$C$13:$BC$43,,_xlpm.col),
    _xlpm.titres, INDEX('Calendrier 2026-2027'!$D$13:$BD$43,,_xlpm.col),
    _xlpm.r, _xlfn.XLOOKUP(_xlpm.d, _xlpm.dates, _xlpm.titres),
    IF(_xlpm.r=0,"",_xlpm.r)
)</f>
        <v>#NAME?</v>
      </c>
      <c r="E736" t="e" vm="2">
        <f t="shared" ca="1" si="46"/>
        <v>#NAME?</v>
      </c>
      <c r="F736" t="str">
        <f>_xlfn.XLOOKUP('Fiche formation'!$C$8,SitesFormations[Site de formation principal],SitesFormations[Mail pour assiduité],"")</f>
        <v>cfa-ensuplr-um-fds@umontpellier.fr</v>
      </c>
      <c r="G736" t="s">
        <v>2019</v>
      </c>
      <c r="H736" t="e" vm="2">
        <f ca="1">_xlfn.TEXTJOIN(" ",TRUE,
'Fiche formation'!$C$18,
_xlfn.SWITCH('Fiche formation'!$C$18,"DNO","2A","DE AUDIO","3A",
_xlfn.SWITCH('Fiche formation'!$C$15,"DEUST","2A","DSCG","2A","MASTER","2A","BUT","3A","DCG","3A","LG","3A","LP","3A","INGE","3A",""))
)</f>
        <v>#NAME?</v>
      </c>
    </row>
    <row r="737" spans="1:8" x14ac:dyDescent="0.2">
      <c r="A737" s="1">
        <f t="shared" si="47"/>
        <v>46602</v>
      </c>
      <c r="B737" t="e" vm="2">
        <f t="shared" ca="1" si="44"/>
        <v>#NAME?</v>
      </c>
      <c r="C737" t="e" vm="2">
        <f t="shared" ca="1" si="45"/>
        <v>#NAME?</v>
      </c>
      <c r="D737" s="12" t="e" cm="1" vm="1">
        <f t="array" aca="1" ref="D737" ca="1">_xlfn.LET(
    _xlpm.d, A737,
    _xlpm.debut, DATE(2026,8,1),
    _xlpm.m, DATEDIF(_xlpm.debut, _xlpm.d, "m"),
    _xlpm.col, 1 + _xlpm.m*3,
    _xlpm.dates, INDEX('Calendrier 2026-2027'!$C$13:$BC$43,,_xlpm.col),
    _xlpm.titres, INDEX('Calendrier 2026-2027'!$D$13:$BD$43,,_xlpm.col),
    _xlpm.r, _xlfn.XLOOKUP(_xlpm.d, _xlpm.dates, _xlpm.titres),
    IF(_xlpm.r=0,"",_xlpm.r)
)</f>
        <v>#NAME?</v>
      </c>
      <c r="E737" t="e" vm="2">
        <f t="shared" ca="1" si="46"/>
        <v>#NAME?</v>
      </c>
      <c r="F737" t="str">
        <f>_xlfn.XLOOKUP('Fiche formation'!$C$8,SitesFormations[Site de formation principal],SitesFormations[Mail pour assiduité],"")</f>
        <v>cfa-ensuplr-um-fds@umontpellier.fr</v>
      </c>
      <c r="G737" t="s">
        <v>2019</v>
      </c>
      <c r="H737" t="e" vm="2">
        <f ca="1">_xlfn.TEXTJOIN(" ",TRUE,
'Fiche formation'!$C$18,
_xlfn.SWITCH('Fiche formation'!$C$18,"DNO","2A","DE AUDIO","3A",
_xlfn.SWITCH('Fiche formation'!$C$15,"DEUST","2A","DSCG","2A","MASTER","2A","BUT","3A","DCG","3A","LG","3A","LP","3A","INGE","3A",""))
)</f>
        <v>#NAME?</v>
      </c>
    </row>
    <row r="738" spans="1:8" x14ac:dyDescent="0.2">
      <c r="A738" s="1">
        <f t="shared" si="47"/>
        <v>46603</v>
      </c>
      <c r="B738" t="e" vm="2">
        <f t="shared" ca="1" si="44"/>
        <v>#NAME?</v>
      </c>
      <c r="C738" t="e" vm="2">
        <f t="shared" ca="1" si="45"/>
        <v>#NAME?</v>
      </c>
      <c r="D738" s="12" t="e" cm="1" vm="1">
        <f t="array" aca="1" ref="D738" ca="1">_xlfn.LET(
    _xlpm.d, A738,
    _xlpm.debut, DATE(2026,8,1),
    _xlpm.m, DATEDIF(_xlpm.debut, _xlpm.d, "m"),
    _xlpm.col, 1 + _xlpm.m*3,
    _xlpm.dates, INDEX('Calendrier 2026-2027'!$C$13:$BC$43,,_xlpm.col),
    _xlpm.titres, INDEX('Calendrier 2026-2027'!$D$13:$BD$43,,_xlpm.col),
    _xlpm.r, _xlfn.XLOOKUP(_xlpm.d, _xlpm.dates, _xlpm.titres),
    IF(_xlpm.r=0,"",_xlpm.r)
)</f>
        <v>#NAME?</v>
      </c>
      <c r="E738" t="e" vm="2">
        <f t="shared" ca="1" si="46"/>
        <v>#NAME?</v>
      </c>
      <c r="F738" t="str">
        <f>_xlfn.XLOOKUP('Fiche formation'!$C$8,SitesFormations[Site de formation principal],SitesFormations[Mail pour assiduité],"")</f>
        <v>cfa-ensuplr-um-fds@umontpellier.fr</v>
      </c>
      <c r="G738" t="s">
        <v>2019</v>
      </c>
      <c r="H738" t="e" vm="2">
        <f ca="1">_xlfn.TEXTJOIN(" ",TRUE,
'Fiche formation'!$C$18,
_xlfn.SWITCH('Fiche formation'!$C$18,"DNO","2A","DE AUDIO","3A",
_xlfn.SWITCH('Fiche formation'!$C$15,"DEUST","2A","DSCG","2A","MASTER","2A","BUT","3A","DCG","3A","LG","3A","LP","3A","INGE","3A",""))
)</f>
        <v>#NAME?</v>
      </c>
    </row>
    <row r="739" spans="1:8" x14ac:dyDescent="0.2">
      <c r="A739" s="1">
        <f t="shared" si="47"/>
        <v>46603</v>
      </c>
      <c r="B739" t="e" vm="2">
        <f t="shared" ca="1" si="44"/>
        <v>#NAME?</v>
      </c>
      <c r="C739" t="e" vm="2">
        <f t="shared" ca="1" si="45"/>
        <v>#NAME?</v>
      </c>
      <c r="D739" s="12" t="e" cm="1" vm="1">
        <f t="array" aca="1" ref="D739" ca="1">_xlfn.LET(
    _xlpm.d, A739,
    _xlpm.debut, DATE(2026,8,1),
    _xlpm.m, DATEDIF(_xlpm.debut, _xlpm.d, "m"),
    _xlpm.col, 1 + _xlpm.m*3,
    _xlpm.dates, INDEX('Calendrier 2026-2027'!$C$13:$BC$43,,_xlpm.col),
    _xlpm.titres, INDEX('Calendrier 2026-2027'!$D$13:$BD$43,,_xlpm.col),
    _xlpm.r, _xlfn.XLOOKUP(_xlpm.d, _xlpm.dates, _xlpm.titres),
    IF(_xlpm.r=0,"",_xlpm.r)
)</f>
        <v>#NAME?</v>
      </c>
      <c r="E739" t="e" vm="2">
        <f t="shared" ca="1" si="46"/>
        <v>#NAME?</v>
      </c>
      <c r="F739" t="str">
        <f>_xlfn.XLOOKUP('Fiche formation'!$C$8,SitesFormations[Site de formation principal],SitesFormations[Mail pour assiduité],"")</f>
        <v>cfa-ensuplr-um-fds@umontpellier.fr</v>
      </c>
      <c r="G739" t="s">
        <v>2019</v>
      </c>
      <c r="H739" t="e" vm="2">
        <f ca="1">_xlfn.TEXTJOIN(" ",TRUE,
'Fiche formation'!$C$18,
_xlfn.SWITCH('Fiche formation'!$C$18,"DNO","2A","DE AUDIO","3A",
_xlfn.SWITCH('Fiche formation'!$C$15,"DEUST","2A","DSCG","2A","MASTER","2A","BUT","3A","DCG","3A","LG","3A","LP","3A","INGE","3A",""))
)</f>
        <v>#NAME?</v>
      </c>
    </row>
    <row r="740" spans="1:8" x14ac:dyDescent="0.2">
      <c r="A740" s="1">
        <f t="shared" si="47"/>
        <v>46604</v>
      </c>
      <c r="B740" t="e" vm="2">
        <f t="shared" ca="1" si="44"/>
        <v>#NAME?</v>
      </c>
      <c r="C740" t="e" vm="2">
        <f t="shared" ca="1" si="45"/>
        <v>#NAME?</v>
      </c>
      <c r="D740" s="12" t="e" cm="1" vm="1">
        <f t="array" aca="1" ref="D740" ca="1">_xlfn.LET(
    _xlpm.d, A740,
    _xlpm.debut, DATE(2026,8,1),
    _xlpm.m, DATEDIF(_xlpm.debut, _xlpm.d, "m"),
    _xlpm.col, 1 + _xlpm.m*3,
    _xlpm.dates, INDEX('Calendrier 2026-2027'!$C$13:$BC$43,,_xlpm.col),
    _xlpm.titres, INDEX('Calendrier 2026-2027'!$D$13:$BD$43,,_xlpm.col),
    _xlpm.r, _xlfn.XLOOKUP(_xlpm.d, _xlpm.dates, _xlpm.titres),
    IF(_xlpm.r=0,"",_xlpm.r)
)</f>
        <v>#NAME?</v>
      </c>
      <c r="E740" t="e" vm="2">
        <f t="shared" ca="1" si="46"/>
        <v>#NAME?</v>
      </c>
      <c r="F740" t="str">
        <f>_xlfn.XLOOKUP('Fiche formation'!$C$8,SitesFormations[Site de formation principal],SitesFormations[Mail pour assiduité],"")</f>
        <v>cfa-ensuplr-um-fds@umontpellier.fr</v>
      </c>
      <c r="G740" t="s">
        <v>2019</v>
      </c>
      <c r="H740" t="e" vm="2">
        <f ca="1">_xlfn.TEXTJOIN(" ",TRUE,
'Fiche formation'!$C$18,
_xlfn.SWITCH('Fiche formation'!$C$18,"DNO","2A","DE AUDIO","3A",
_xlfn.SWITCH('Fiche formation'!$C$15,"DEUST","2A","DSCG","2A","MASTER","2A","BUT","3A","DCG","3A","LG","3A","LP","3A","INGE","3A",""))
)</f>
        <v>#NAME?</v>
      </c>
    </row>
    <row r="741" spans="1:8" x14ac:dyDescent="0.2">
      <c r="A741" s="1">
        <f t="shared" si="47"/>
        <v>46604</v>
      </c>
      <c r="B741" t="e" vm="2">
        <f t="shared" ca="1" si="44"/>
        <v>#NAME?</v>
      </c>
      <c r="C741" t="e" vm="2">
        <f t="shared" ca="1" si="45"/>
        <v>#NAME?</v>
      </c>
      <c r="D741" s="12" t="e" cm="1" vm="1">
        <f t="array" aca="1" ref="D741" ca="1">_xlfn.LET(
    _xlpm.d, A741,
    _xlpm.debut, DATE(2026,8,1),
    _xlpm.m, DATEDIF(_xlpm.debut, _xlpm.d, "m"),
    _xlpm.col, 1 + _xlpm.m*3,
    _xlpm.dates, INDEX('Calendrier 2026-2027'!$C$13:$BC$43,,_xlpm.col),
    _xlpm.titres, INDEX('Calendrier 2026-2027'!$D$13:$BD$43,,_xlpm.col),
    _xlpm.r, _xlfn.XLOOKUP(_xlpm.d, _xlpm.dates, _xlpm.titres),
    IF(_xlpm.r=0,"",_xlpm.r)
)</f>
        <v>#NAME?</v>
      </c>
      <c r="E741" t="e" vm="2">
        <f t="shared" ca="1" si="46"/>
        <v>#NAME?</v>
      </c>
      <c r="F741" t="str">
        <f>_xlfn.XLOOKUP('Fiche formation'!$C$8,SitesFormations[Site de formation principal],SitesFormations[Mail pour assiduité],"")</f>
        <v>cfa-ensuplr-um-fds@umontpellier.fr</v>
      </c>
      <c r="G741" t="s">
        <v>2019</v>
      </c>
      <c r="H741" t="e" vm="2">
        <f ca="1">_xlfn.TEXTJOIN(" ",TRUE,
'Fiche formation'!$C$18,
_xlfn.SWITCH('Fiche formation'!$C$18,"DNO","2A","DE AUDIO","3A",
_xlfn.SWITCH('Fiche formation'!$C$15,"DEUST","2A","DSCG","2A","MASTER","2A","BUT","3A","DCG","3A","LG","3A","LP","3A","INGE","3A",""))
)</f>
        <v>#NAME?</v>
      </c>
    </row>
    <row r="742" spans="1:8" x14ac:dyDescent="0.2">
      <c r="A742" s="1">
        <f t="shared" si="47"/>
        <v>46605</v>
      </c>
      <c r="B742" t="e" vm="2">
        <f t="shared" ca="1" si="44"/>
        <v>#NAME?</v>
      </c>
      <c r="C742" t="e" vm="2">
        <f t="shared" ca="1" si="45"/>
        <v>#NAME?</v>
      </c>
      <c r="D742" s="12" t="e" cm="1" vm="1">
        <f t="array" aca="1" ref="D742" ca="1">_xlfn.LET(
    _xlpm.d, A742,
    _xlpm.debut, DATE(2026,8,1),
    _xlpm.m, DATEDIF(_xlpm.debut, _xlpm.d, "m"),
    _xlpm.col, 1 + _xlpm.m*3,
    _xlpm.dates, INDEX('Calendrier 2026-2027'!$C$13:$BC$43,,_xlpm.col),
    _xlpm.titres, INDEX('Calendrier 2026-2027'!$D$13:$BD$43,,_xlpm.col),
    _xlpm.r, _xlfn.XLOOKUP(_xlpm.d, _xlpm.dates, _xlpm.titres),
    IF(_xlpm.r=0,"",_xlpm.r)
)</f>
        <v>#NAME?</v>
      </c>
      <c r="E742" t="e" vm="2">
        <f t="shared" ca="1" si="46"/>
        <v>#NAME?</v>
      </c>
      <c r="F742" t="str">
        <f>_xlfn.XLOOKUP('Fiche formation'!$C$8,SitesFormations[Site de formation principal],SitesFormations[Mail pour assiduité],"")</f>
        <v>cfa-ensuplr-um-fds@umontpellier.fr</v>
      </c>
      <c r="G742" t="s">
        <v>2019</v>
      </c>
      <c r="H742" t="e" vm="2">
        <f ca="1">_xlfn.TEXTJOIN(" ",TRUE,
'Fiche formation'!$C$18,
_xlfn.SWITCH('Fiche formation'!$C$18,"DNO","2A","DE AUDIO","3A",
_xlfn.SWITCH('Fiche formation'!$C$15,"DEUST","2A","DSCG","2A","MASTER","2A","BUT","3A","DCG","3A","LG","3A","LP","3A","INGE","3A",""))
)</f>
        <v>#NAME?</v>
      </c>
    </row>
    <row r="743" spans="1:8" x14ac:dyDescent="0.2">
      <c r="A743" s="1">
        <f t="shared" si="47"/>
        <v>46605</v>
      </c>
      <c r="B743" t="e" vm="2">
        <f t="shared" ca="1" si="44"/>
        <v>#NAME?</v>
      </c>
      <c r="C743" t="e" vm="2">
        <f t="shared" ca="1" si="45"/>
        <v>#NAME?</v>
      </c>
      <c r="D743" s="12" t="e" cm="1" vm="1">
        <f t="array" aca="1" ref="D743" ca="1">_xlfn.LET(
    _xlpm.d, A743,
    _xlpm.debut, DATE(2026,8,1),
    _xlpm.m, DATEDIF(_xlpm.debut, _xlpm.d, "m"),
    _xlpm.col, 1 + _xlpm.m*3,
    _xlpm.dates, INDEX('Calendrier 2026-2027'!$C$13:$BC$43,,_xlpm.col),
    _xlpm.titres, INDEX('Calendrier 2026-2027'!$D$13:$BD$43,,_xlpm.col),
    _xlpm.r, _xlfn.XLOOKUP(_xlpm.d, _xlpm.dates, _xlpm.titres),
    IF(_xlpm.r=0,"",_xlpm.r)
)</f>
        <v>#NAME?</v>
      </c>
      <c r="E743" t="e" vm="2">
        <f t="shared" ca="1" si="46"/>
        <v>#NAME?</v>
      </c>
      <c r="F743" t="str">
        <f>_xlfn.XLOOKUP('Fiche formation'!$C$8,SitesFormations[Site de formation principal],SitesFormations[Mail pour assiduité],"")</f>
        <v>cfa-ensuplr-um-fds@umontpellier.fr</v>
      </c>
      <c r="G743" t="s">
        <v>2019</v>
      </c>
      <c r="H743" t="e" vm="2">
        <f ca="1">_xlfn.TEXTJOIN(" ",TRUE,
'Fiche formation'!$C$18,
_xlfn.SWITCH('Fiche formation'!$C$18,"DNO","2A","DE AUDIO","3A",
_xlfn.SWITCH('Fiche formation'!$C$15,"DEUST","2A","DSCG","2A","MASTER","2A","BUT","3A","DCG","3A","LG","3A","LP","3A","INGE","3A",""))
)</f>
        <v>#NAME?</v>
      </c>
    </row>
    <row r="744" spans="1:8" x14ac:dyDescent="0.2">
      <c r="A744" s="1">
        <f t="shared" si="47"/>
        <v>46606</v>
      </c>
      <c r="B744" t="e" vm="2">
        <f t="shared" ca="1" si="44"/>
        <v>#NAME?</v>
      </c>
      <c r="C744" t="e" vm="2">
        <f t="shared" ca="1" si="45"/>
        <v>#NAME?</v>
      </c>
      <c r="D744" s="12" t="e" cm="1" vm="1">
        <f t="array" aca="1" ref="D744" ca="1">_xlfn.LET(
    _xlpm.d, A744,
    _xlpm.debut, DATE(2026,8,1),
    _xlpm.m, DATEDIF(_xlpm.debut, _xlpm.d, "m"),
    _xlpm.col, 1 + _xlpm.m*3,
    _xlpm.dates, INDEX('Calendrier 2026-2027'!$C$13:$BC$43,,_xlpm.col),
    _xlpm.titres, INDEX('Calendrier 2026-2027'!$D$13:$BD$43,,_xlpm.col),
    _xlpm.r, _xlfn.XLOOKUP(_xlpm.d, _xlpm.dates, _xlpm.titres),
    IF(_xlpm.r=0,"",_xlpm.r)
)</f>
        <v>#NAME?</v>
      </c>
      <c r="E744" t="e" vm="2">
        <f t="shared" ca="1" si="46"/>
        <v>#NAME?</v>
      </c>
      <c r="F744" t="str">
        <f>_xlfn.XLOOKUP('Fiche formation'!$C$8,SitesFormations[Site de formation principal],SitesFormations[Mail pour assiduité],"")</f>
        <v>cfa-ensuplr-um-fds@umontpellier.fr</v>
      </c>
      <c r="G744" t="s">
        <v>2019</v>
      </c>
      <c r="H744" t="e" vm="2">
        <f ca="1">_xlfn.TEXTJOIN(" ",TRUE,
'Fiche formation'!$C$18,
_xlfn.SWITCH('Fiche formation'!$C$18,"DNO","2A","DE AUDIO","3A",
_xlfn.SWITCH('Fiche formation'!$C$15,"DEUST","2A","DSCG","2A","MASTER","2A","BUT","3A","DCG","3A","LG","3A","LP","3A","INGE","3A",""))
)</f>
        <v>#NAME?</v>
      </c>
    </row>
    <row r="745" spans="1:8" x14ac:dyDescent="0.2">
      <c r="A745" s="1">
        <f t="shared" si="47"/>
        <v>46606</v>
      </c>
      <c r="B745" t="e" vm="2">
        <f t="shared" ca="1" si="44"/>
        <v>#NAME?</v>
      </c>
      <c r="C745" t="e" vm="2">
        <f t="shared" ca="1" si="45"/>
        <v>#NAME?</v>
      </c>
      <c r="D745" s="12" t="e" cm="1" vm="1">
        <f t="array" aca="1" ref="D745" ca="1">_xlfn.LET(
    _xlpm.d, A745,
    _xlpm.debut, DATE(2026,8,1),
    _xlpm.m, DATEDIF(_xlpm.debut, _xlpm.d, "m"),
    _xlpm.col, 1 + _xlpm.m*3,
    _xlpm.dates, INDEX('Calendrier 2026-2027'!$C$13:$BC$43,,_xlpm.col),
    _xlpm.titres, INDEX('Calendrier 2026-2027'!$D$13:$BD$43,,_xlpm.col),
    _xlpm.r, _xlfn.XLOOKUP(_xlpm.d, _xlpm.dates, _xlpm.titres),
    IF(_xlpm.r=0,"",_xlpm.r)
)</f>
        <v>#NAME?</v>
      </c>
      <c r="E745" t="e" vm="2">
        <f t="shared" ca="1" si="46"/>
        <v>#NAME?</v>
      </c>
      <c r="F745" t="str">
        <f>_xlfn.XLOOKUP('Fiche formation'!$C$8,SitesFormations[Site de formation principal],SitesFormations[Mail pour assiduité],"")</f>
        <v>cfa-ensuplr-um-fds@umontpellier.fr</v>
      </c>
      <c r="G745" t="s">
        <v>2019</v>
      </c>
      <c r="H745" t="e" vm="2">
        <f ca="1">_xlfn.TEXTJOIN(" ",TRUE,
'Fiche formation'!$C$18,
_xlfn.SWITCH('Fiche formation'!$C$18,"DNO","2A","DE AUDIO","3A",
_xlfn.SWITCH('Fiche formation'!$C$15,"DEUST","2A","DSCG","2A","MASTER","2A","BUT","3A","DCG","3A","LG","3A","LP","3A","INGE","3A",""))
)</f>
        <v>#NAME?</v>
      </c>
    </row>
    <row r="746" spans="1:8" x14ac:dyDescent="0.2">
      <c r="A746" s="1">
        <f t="shared" si="47"/>
        <v>46607</v>
      </c>
      <c r="B746" t="e" vm="2">
        <f t="shared" ca="1" si="44"/>
        <v>#NAME?</v>
      </c>
      <c r="C746" t="e" vm="2">
        <f t="shared" ca="1" si="45"/>
        <v>#NAME?</v>
      </c>
      <c r="D746" s="12" t="e" cm="1" vm="1">
        <f t="array" aca="1" ref="D746" ca="1">_xlfn.LET(
    _xlpm.d, A746,
    _xlpm.debut, DATE(2026,8,1),
    _xlpm.m, DATEDIF(_xlpm.debut, _xlpm.d, "m"),
    _xlpm.col, 1 + _xlpm.m*3,
    _xlpm.dates, INDEX('Calendrier 2026-2027'!$C$13:$BC$43,,_xlpm.col),
    _xlpm.titres, INDEX('Calendrier 2026-2027'!$D$13:$BD$43,,_xlpm.col),
    _xlpm.r, _xlfn.XLOOKUP(_xlpm.d, _xlpm.dates, _xlpm.titres),
    IF(_xlpm.r=0,"",_xlpm.r)
)</f>
        <v>#NAME?</v>
      </c>
      <c r="E746" t="e" vm="2">
        <f t="shared" ca="1" si="46"/>
        <v>#NAME?</v>
      </c>
      <c r="F746" t="str">
        <f>_xlfn.XLOOKUP('Fiche formation'!$C$8,SitesFormations[Site de formation principal],SitesFormations[Mail pour assiduité],"")</f>
        <v>cfa-ensuplr-um-fds@umontpellier.fr</v>
      </c>
      <c r="G746" t="s">
        <v>2019</v>
      </c>
      <c r="H746" t="e" vm="2">
        <f ca="1">_xlfn.TEXTJOIN(" ",TRUE,
'Fiche formation'!$C$18,
_xlfn.SWITCH('Fiche formation'!$C$18,"DNO","2A","DE AUDIO","3A",
_xlfn.SWITCH('Fiche formation'!$C$15,"DEUST","2A","DSCG","2A","MASTER","2A","BUT","3A","DCG","3A","LG","3A","LP","3A","INGE","3A",""))
)</f>
        <v>#NAME?</v>
      </c>
    </row>
    <row r="747" spans="1:8" x14ac:dyDescent="0.2">
      <c r="A747" s="1">
        <f t="shared" si="47"/>
        <v>46607</v>
      </c>
      <c r="B747" t="e" vm="2">
        <f t="shared" ca="1" si="44"/>
        <v>#NAME?</v>
      </c>
      <c r="C747" t="e" vm="2">
        <f t="shared" ca="1" si="45"/>
        <v>#NAME?</v>
      </c>
      <c r="D747" s="12" t="e" cm="1" vm="1">
        <f t="array" aca="1" ref="D747" ca="1">_xlfn.LET(
    _xlpm.d, A747,
    _xlpm.debut, DATE(2026,8,1),
    _xlpm.m, DATEDIF(_xlpm.debut, _xlpm.d, "m"),
    _xlpm.col, 1 + _xlpm.m*3,
    _xlpm.dates, INDEX('Calendrier 2026-2027'!$C$13:$BC$43,,_xlpm.col),
    _xlpm.titres, INDEX('Calendrier 2026-2027'!$D$13:$BD$43,,_xlpm.col),
    _xlpm.r, _xlfn.XLOOKUP(_xlpm.d, _xlpm.dates, _xlpm.titres),
    IF(_xlpm.r=0,"",_xlpm.r)
)</f>
        <v>#NAME?</v>
      </c>
      <c r="E747" t="e" vm="2">
        <f t="shared" ca="1" si="46"/>
        <v>#NAME?</v>
      </c>
      <c r="F747" t="str">
        <f>_xlfn.XLOOKUP('Fiche formation'!$C$8,SitesFormations[Site de formation principal],SitesFormations[Mail pour assiduité],"")</f>
        <v>cfa-ensuplr-um-fds@umontpellier.fr</v>
      </c>
      <c r="G747" t="s">
        <v>2019</v>
      </c>
      <c r="H747" t="e" vm="2">
        <f ca="1">_xlfn.TEXTJOIN(" ",TRUE,
'Fiche formation'!$C$18,
_xlfn.SWITCH('Fiche formation'!$C$18,"DNO","2A","DE AUDIO","3A",
_xlfn.SWITCH('Fiche formation'!$C$15,"DEUST","2A","DSCG","2A","MASTER","2A","BUT","3A","DCG","3A","LG","3A","LP","3A","INGE","3A",""))
)</f>
        <v>#NAME?</v>
      </c>
    </row>
    <row r="748" spans="1:8" x14ac:dyDescent="0.2">
      <c r="A748" s="1">
        <f t="shared" si="47"/>
        <v>46608</v>
      </c>
      <c r="B748" t="e" vm="2">
        <f t="shared" ca="1" si="44"/>
        <v>#NAME?</v>
      </c>
      <c r="C748" t="e" vm="2">
        <f t="shared" ca="1" si="45"/>
        <v>#NAME?</v>
      </c>
      <c r="D748" s="12" t="e" cm="1" vm="1">
        <f t="array" aca="1" ref="D748" ca="1">_xlfn.LET(
    _xlpm.d, A748,
    _xlpm.debut, DATE(2026,8,1),
    _xlpm.m, DATEDIF(_xlpm.debut, _xlpm.d, "m"),
    _xlpm.col, 1 + _xlpm.m*3,
    _xlpm.dates, INDEX('Calendrier 2026-2027'!$C$13:$BC$43,,_xlpm.col),
    _xlpm.titres, INDEX('Calendrier 2026-2027'!$D$13:$BD$43,,_xlpm.col),
    _xlpm.r, _xlfn.XLOOKUP(_xlpm.d, _xlpm.dates, _xlpm.titres),
    IF(_xlpm.r=0,"",_xlpm.r)
)</f>
        <v>#NAME?</v>
      </c>
      <c r="E748" t="e" vm="2">
        <f t="shared" ca="1" si="46"/>
        <v>#NAME?</v>
      </c>
      <c r="F748" t="str">
        <f>_xlfn.XLOOKUP('Fiche formation'!$C$8,SitesFormations[Site de formation principal],SitesFormations[Mail pour assiduité],"")</f>
        <v>cfa-ensuplr-um-fds@umontpellier.fr</v>
      </c>
      <c r="G748" t="s">
        <v>2019</v>
      </c>
      <c r="H748" t="e" vm="2">
        <f ca="1">_xlfn.TEXTJOIN(" ",TRUE,
'Fiche formation'!$C$18,
_xlfn.SWITCH('Fiche formation'!$C$18,"DNO","2A","DE AUDIO","3A",
_xlfn.SWITCH('Fiche formation'!$C$15,"DEUST","2A","DSCG","2A","MASTER","2A","BUT","3A","DCG","3A","LG","3A","LP","3A","INGE","3A",""))
)</f>
        <v>#NAME?</v>
      </c>
    </row>
    <row r="749" spans="1:8" x14ac:dyDescent="0.2">
      <c r="A749" s="1">
        <f t="shared" si="47"/>
        <v>46608</v>
      </c>
      <c r="B749" t="e" vm="2">
        <f t="shared" ca="1" si="44"/>
        <v>#NAME?</v>
      </c>
      <c r="C749" t="e" vm="2">
        <f t="shared" ca="1" si="45"/>
        <v>#NAME?</v>
      </c>
      <c r="D749" s="12" t="e" cm="1" vm="1">
        <f t="array" aca="1" ref="D749" ca="1">_xlfn.LET(
    _xlpm.d, A749,
    _xlpm.debut, DATE(2026,8,1),
    _xlpm.m, DATEDIF(_xlpm.debut, _xlpm.d, "m"),
    _xlpm.col, 1 + _xlpm.m*3,
    _xlpm.dates, INDEX('Calendrier 2026-2027'!$C$13:$BC$43,,_xlpm.col),
    _xlpm.titres, INDEX('Calendrier 2026-2027'!$D$13:$BD$43,,_xlpm.col),
    _xlpm.r, _xlfn.XLOOKUP(_xlpm.d, _xlpm.dates, _xlpm.titres),
    IF(_xlpm.r=0,"",_xlpm.r)
)</f>
        <v>#NAME?</v>
      </c>
      <c r="E749" t="e" vm="2">
        <f t="shared" ca="1" si="46"/>
        <v>#NAME?</v>
      </c>
      <c r="F749" t="str">
        <f>_xlfn.XLOOKUP('Fiche formation'!$C$8,SitesFormations[Site de formation principal],SitesFormations[Mail pour assiduité],"")</f>
        <v>cfa-ensuplr-um-fds@umontpellier.fr</v>
      </c>
      <c r="G749" t="s">
        <v>2019</v>
      </c>
      <c r="H749" t="e" vm="2">
        <f ca="1">_xlfn.TEXTJOIN(" ",TRUE,
'Fiche formation'!$C$18,
_xlfn.SWITCH('Fiche formation'!$C$18,"DNO","2A","DE AUDIO","3A",
_xlfn.SWITCH('Fiche formation'!$C$15,"DEUST","2A","DSCG","2A","MASTER","2A","BUT","3A","DCG","3A","LG","3A","LP","3A","INGE","3A",""))
)</f>
        <v>#NAME?</v>
      </c>
    </row>
    <row r="750" spans="1:8" x14ac:dyDescent="0.2">
      <c r="A750" s="1">
        <f t="shared" si="47"/>
        <v>46609</v>
      </c>
      <c r="B750" t="e" vm="2">
        <f t="shared" ca="1" si="44"/>
        <v>#NAME?</v>
      </c>
      <c r="C750" t="e" vm="2">
        <f t="shared" ca="1" si="45"/>
        <v>#NAME?</v>
      </c>
      <c r="D750" s="12" t="e" cm="1" vm="1">
        <f t="array" aca="1" ref="D750" ca="1">_xlfn.LET(
    _xlpm.d, A750,
    _xlpm.debut, DATE(2026,8,1),
    _xlpm.m, DATEDIF(_xlpm.debut, _xlpm.d, "m"),
    _xlpm.col, 1 + _xlpm.m*3,
    _xlpm.dates, INDEX('Calendrier 2026-2027'!$C$13:$BC$43,,_xlpm.col),
    _xlpm.titres, INDEX('Calendrier 2026-2027'!$D$13:$BD$43,,_xlpm.col),
    _xlpm.r, _xlfn.XLOOKUP(_xlpm.d, _xlpm.dates, _xlpm.titres),
    IF(_xlpm.r=0,"",_xlpm.r)
)</f>
        <v>#NAME?</v>
      </c>
      <c r="E750" t="e" vm="2">
        <f t="shared" ca="1" si="46"/>
        <v>#NAME?</v>
      </c>
      <c r="F750" t="str">
        <f>_xlfn.XLOOKUP('Fiche formation'!$C$8,SitesFormations[Site de formation principal],SitesFormations[Mail pour assiduité],"")</f>
        <v>cfa-ensuplr-um-fds@umontpellier.fr</v>
      </c>
      <c r="G750" t="s">
        <v>2019</v>
      </c>
      <c r="H750" t="e" vm="2">
        <f ca="1">_xlfn.TEXTJOIN(" ",TRUE,
'Fiche formation'!$C$18,
_xlfn.SWITCH('Fiche formation'!$C$18,"DNO","2A","DE AUDIO","3A",
_xlfn.SWITCH('Fiche formation'!$C$15,"DEUST","2A","DSCG","2A","MASTER","2A","BUT","3A","DCG","3A","LG","3A","LP","3A","INGE","3A",""))
)</f>
        <v>#NAME?</v>
      </c>
    </row>
    <row r="751" spans="1:8" x14ac:dyDescent="0.2">
      <c r="A751" s="1">
        <f t="shared" si="47"/>
        <v>46609</v>
      </c>
      <c r="B751" t="e" vm="2">
        <f t="shared" ca="1" si="44"/>
        <v>#NAME?</v>
      </c>
      <c r="C751" t="e" vm="2">
        <f t="shared" ca="1" si="45"/>
        <v>#NAME?</v>
      </c>
      <c r="D751" s="12" t="e" cm="1" vm="1">
        <f t="array" aca="1" ref="D751" ca="1">_xlfn.LET(
    _xlpm.d, A751,
    _xlpm.debut, DATE(2026,8,1),
    _xlpm.m, DATEDIF(_xlpm.debut, _xlpm.d, "m"),
    _xlpm.col, 1 + _xlpm.m*3,
    _xlpm.dates, INDEX('Calendrier 2026-2027'!$C$13:$BC$43,,_xlpm.col),
    _xlpm.titres, INDEX('Calendrier 2026-2027'!$D$13:$BD$43,,_xlpm.col),
    _xlpm.r, _xlfn.XLOOKUP(_xlpm.d, _xlpm.dates, _xlpm.titres),
    IF(_xlpm.r=0,"",_xlpm.r)
)</f>
        <v>#NAME?</v>
      </c>
      <c r="E751" t="e" vm="2">
        <f t="shared" ca="1" si="46"/>
        <v>#NAME?</v>
      </c>
      <c r="F751" t="str">
        <f>_xlfn.XLOOKUP('Fiche formation'!$C$8,SitesFormations[Site de formation principal],SitesFormations[Mail pour assiduité],"")</f>
        <v>cfa-ensuplr-um-fds@umontpellier.fr</v>
      </c>
      <c r="G751" t="s">
        <v>2019</v>
      </c>
      <c r="H751" t="e" vm="2">
        <f ca="1">_xlfn.TEXTJOIN(" ",TRUE,
'Fiche formation'!$C$18,
_xlfn.SWITCH('Fiche formation'!$C$18,"DNO","2A","DE AUDIO","3A",
_xlfn.SWITCH('Fiche formation'!$C$15,"DEUST","2A","DSCG","2A","MASTER","2A","BUT","3A","DCG","3A","LG","3A","LP","3A","INGE","3A",""))
)</f>
        <v>#NAME?</v>
      </c>
    </row>
    <row r="752" spans="1:8" x14ac:dyDescent="0.2">
      <c r="A752" s="1">
        <f t="shared" si="47"/>
        <v>46610</v>
      </c>
      <c r="B752" t="e" vm="2">
        <f t="shared" ca="1" si="44"/>
        <v>#NAME?</v>
      </c>
      <c r="C752" t="e" vm="2">
        <f t="shared" ca="1" si="45"/>
        <v>#NAME?</v>
      </c>
      <c r="D752" s="12" t="e" cm="1" vm="1">
        <f t="array" aca="1" ref="D752" ca="1">_xlfn.LET(
    _xlpm.d, A752,
    _xlpm.debut, DATE(2026,8,1),
    _xlpm.m, DATEDIF(_xlpm.debut, _xlpm.d, "m"),
    _xlpm.col, 1 + _xlpm.m*3,
    _xlpm.dates, INDEX('Calendrier 2026-2027'!$C$13:$BC$43,,_xlpm.col),
    _xlpm.titres, INDEX('Calendrier 2026-2027'!$D$13:$BD$43,,_xlpm.col),
    _xlpm.r, _xlfn.XLOOKUP(_xlpm.d, _xlpm.dates, _xlpm.titres),
    IF(_xlpm.r=0,"",_xlpm.r)
)</f>
        <v>#NAME?</v>
      </c>
      <c r="E752" t="e" vm="2">
        <f t="shared" ca="1" si="46"/>
        <v>#NAME?</v>
      </c>
      <c r="F752" t="str">
        <f>_xlfn.XLOOKUP('Fiche formation'!$C$8,SitesFormations[Site de formation principal],SitesFormations[Mail pour assiduité],"")</f>
        <v>cfa-ensuplr-um-fds@umontpellier.fr</v>
      </c>
      <c r="G752" t="s">
        <v>2019</v>
      </c>
      <c r="H752" t="e" vm="2">
        <f ca="1">_xlfn.TEXTJOIN(" ",TRUE,
'Fiche formation'!$C$18,
_xlfn.SWITCH('Fiche formation'!$C$18,"DNO","2A","DE AUDIO","3A",
_xlfn.SWITCH('Fiche formation'!$C$15,"DEUST","2A","DSCG","2A","MASTER","2A","BUT","3A","DCG","3A","LG","3A","LP","3A","INGE","3A",""))
)</f>
        <v>#NAME?</v>
      </c>
    </row>
    <row r="753" spans="1:8" x14ac:dyDescent="0.2">
      <c r="A753" s="1">
        <f t="shared" si="47"/>
        <v>46610</v>
      </c>
      <c r="B753" t="e" vm="2">
        <f t="shared" ca="1" si="44"/>
        <v>#NAME?</v>
      </c>
      <c r="C753" t="e" vm="2">
        <f t="shared" ca="1" si="45"/>
        <v>#NAME?</v>
      </c>
      <c r="D753" s="12" t="e" cm="1" vm="1">
        <f t="array" aca="1" ref="D753" ca="1">_xlfn.LET(
    _xlpm.d, A753,
    _xlpm.debut, DATE(2026,8,1),
    _xlpm.m, DATEDIF(_xlpm.debut, _xlpm.d, "m"),
    _xlpm.col, 1 + _xlpm.m*3,
    _xlpm.dates, INDEX('Calendrier 2026-2027'!$C$13:$BC$43,,_xlpm.col),
    _xlpm.titres, INDEX('Calendrier 2026-2027'!$D$13:$BD$43,,_xlpm.col),
    _xlpm.r, _xlfn.XLOOKUP(_xlpm.d, _xlpm.dates, _xlpm.titres),
    IF(_xlpm.r=0,"",_xlpm.r)
)</f>
        <v>#NAME?</v>
      </c>
      <c r="E753" t="e" vm="2">
        <f t="shared" ca="1" si="46"/>
        <v>#NAME?</v>
      </c>
      <c r="F753" t="str">
        <f>_xlfn.XLOOKUP('Fiche formation'!$C$8,SitesFormations[Site de formation principal],SitesFormations[Mail pour assiduité],"")</f>
        <v>cfa-ensuplr-um-fds@umontpellier.fr</v>
      </c>
      <c r="G753" t="s">
        <v>2019</v>
      </c>
      <c r="H753" t="e" vm="2">
        <f ca="1">_xlfn.TEXTJOIN(" ",TRUE,
'Fiche formation'!$C$18,
_xlfn.SWITCH('Fiche formation'!$C$18,"DNO","2A","DE AUDIO","3A",
_xlfn.SWITCH('Fiche formation'!$C$15,"DEUST","2A","DSCG","2A","MASTER","2A","BUT","3A","DCG","3A","LG","3A","LP","3A","INGE","3A",""))
)</f>
        <v>#NAME?</v>
      </c>
    </row>
    <row r="754" spans="1:8" x14ac:dyDescent="0.2">
      <c r="A754" s="1">
        <f t="shared" si="47"/>
        <v>46611</v>
      </c>
      <c r="B754" t="e" vm="2">
        <f t="shared" ca="1" si="44"/>
        <v>#NAME?</v>
      </c>
      <c r="C754" t="e" vm="2">
        <f t="shared" ca="1" si="45"/>
        <v>#NAME?</v>
      </c>
      <c r="D754" s="12" t="e" cm="1" vm="1">
        <f t="array" aca="1" ref="D754" ca="1">_xlfn.LET(
    _xlpm.d, A754,
    _xlpm.debut, DATE(2026,8,1),
    _xlpm.m, DATEDIF(_xlpm.debut, _xlpm.d, "m"),
    _xlpm.col, 1 + _xlpm.m*3,
    _xlpm.dates, INDEX('Calendrier 2026-2027'!$C$13:$BC$43,,_xlpm.col),
    _xlpm.titres, INDEX('Calendrier 2026-2027'!$D$13:$BD$43,,_xlpm.col),
    _xlpm.r, _xlfn.XLOOKUP(_xlpm.d, _xlpm.dates, _xlpm.titres),
    IF(_xlpm.r=0,"",_xlpm.r)
)</f>
        <v>#NAME?</v>
      </c>
      <c r="E754" t="e" vm="2">
        <f t="shared" ca="1" si="46"/>
        <v>#NAME?</v>
      </c>
      <c r="F754" t="str">
        <f>_xlfn.XLOOKUP('Fiche formation'!$C$8,SitesFormations[Site de formation principal],SitesFormations[Mail pour assiduité],"")</f>
        <v>cfa-ensuplr-um-fds@umontpellier.fr</v>
      </c>
      <c r="G754" t="s">
        <v>2019</v>
      </c>
      <c r="H754" t="e" vm="2">
        <f ca="1">_xlfn.TEXTJOIN(" ",TRUE,
'Fiche formation'!$C$18,
_xlfn.SWITCH('Fiche formation'!$C$18,"DNO","2A","DE AUDIO","3A",
_xlfn.SWITCH('Fiche formation'!$C$15,"DEUST","2A","DSCG","2A","MASTER","2A","BUT","3A","DCG","3A","LG","3A","LP","3A","INGE","3A",""))
)</f>
        <v>#NAME?</v>
      </c>
    </row>
    <row r="755" spans="1:8" x14ac:dyDescent="0.2">
      <c r="A755" s="1">
        <f t="shared" si="47"/>
        <v>46611</v>
      </c>
      <c r="B755" t="e" vm="2">
        <f t="shared" ca="1" si="44"/>
        <v>#NAME?</v>
      </c>
      <c r="C755" t="e" vm="2">
        <f t="shared" ca="1" si="45"/>
        <v>#NAME?</v>
      </c>
      <c r="D755" s="12" t="e" cm="1" vm="1">
        <f t="array" aca="1" ref="D755" ca="1">_xlfn.LET(
    _xlpm.d, A755,
    _xlpm.debut, DATE(2026,8,1),
    _xlpm.m, DATEDIF(_xlpm.debut, _xlpm.d, "m"),
    _xlpm.col, 1 + _xlpm.m*3,
    _xlpm.dates, INDEX('Calendrier 2026-2027'!$C$13:$BC$43,,_xlpm.col),
    _xlpm.titres, INDEX('Calendrier 2026-2027'!$D$13:$BD$43,,_xlpm.col),
    _xlpm.r, _xlfn.XLOOKUP(_xlpm.d, _xlpm.dates, _xlpm.titres),
    IF(_xlpm.r=0,"",_xlpm.r)
)</f>
        <v>#NAME?</v>
      </c>
      <c r="E755" t="e" vm="2">
        <f t="shared" ca="1" si="46"/>
        <v>#NAME?</v>
      </c>
      <c r="F755" t="str">
        <f>_xlfn.XLOOKUP('Fiche formation'!$C$8,SitesFormations[Site de formation principal],SitesFormations[Mail pour assiduité],"")</f>
        <v>cfa-ensuplr-um-fds@umontpellier.fr</v>
      </c>
      <c r="G755" t="s">
        <v>2019</v>
      </c>
      <c r="H755" t="e" vm="2">
        <f ca="1">_xlfn.TEXTJOIN(" ",TRUE,
'Fiche formation'!$C$18,
_xlfn.SWITCH('Fiche formation'!$C$18,"DNO","2A","DE AUDIO","3A",
_xlfn.SWITCH('Fiche formation'!$C$15,"DEUST","2A","DSCG","2A","MASTER","2A","BUT","3A","DCG","3A","LG","3A","LP","3A","INGE","3A",""))
)</f>
        <v>#NAME?</v>
      </c>
    </row>
    <row r="756" spans="1:8" x14ac:dyDescent="0.2">
      <c r="A756" s="1">
        <f t="shared" si="47"/>
        <v>46612</v>
      </c>
      <c r="B756" t="e" vm="2">
        <f t="shared" ca="1" si="44"/>
        <v>#NAME?</v>
      </c>
      <c r="C756" t="e" vm="2">
        <f t="shared" ca="1" si="45"/>
        <v>#NAME?</v>
      </c>
      <c r="D756" s="12" t="e" cm="1" vm="1">
        <f t="array" aca="1" ref="D756" ca="1">_xlfn.LET(
    _xlpm.d, A756,
    _xlpm.debut, DATE(2026,8,1),
    _xlpm.m, DATEDIF(_xlpm.debut, _xlpm.d, "m"),
    _xlpm.col, 1 + _xlpm.m*3,
    _xlpm.dates, INDEX('Calendrier 2026-2027'!$C$13:$BC$43,,_xlpm.col),
    _xlpm.titres, INDEX('Calendrier 2026-2027'!$D$13:$BD$43,,_xlpm.col),
    _xlpm.r, _xlfn.XLOOKUP(_xlpm.d, _xlpm.dates, _xlpm.titres),
    IF(_xlpm.r=0,"",_xlpm.r)
)</f>
        <v>#NAME?</v>
      </c>
      <c r="E756" t="e" vm="2">
        <f t="shared" ca="1" si="46"/>
        <v>#NAME?</v>
      </c>
      <c r="F756" t="str">
        <f>_xlfn.XLOOKUP('Fiche formation'!$C$8,SitesFormations[Site de formation principal],SitesFormations[Mail pour assiduité],"")</f>
        <v>cfa-ensuplr-um-fds@umontpellier.fr</v>
      </c>
      <c r="G756" t="s">
        <v>2019</v>
      </c>
      <c r="H756" t="e" vm="2">
        <f ca="1">_xlfn.TEXTJOIN(" ",TRUE,
'Fiche formation'!$C$18,
_xlfn.SWITCH('Fiche formation'!$C$18,"DNO","2A","DE AUDIO","3A",
_xlfn.SWITCH('Fiche formation'!$C$15,"DEUST","2A","DSCG","2A","MASTER","2A","BUT","3A","DCG","3A","LG","3A","LP","3A","INGE","3A",""))
)</f>
        <v>#NAME?</v>
      </c>
    </row>
    <row r="757" spans="1:8" x14ac:dyDescent="0.2">
      <c r="A757" s="1">
        <f t="shared" si="47"/>
        <v>46612</v>
      </c>
      <c r="B757" t="e" vm="2">
        <f t="shared" ca="1" si="44"/>
        <v>#NAME?</v>
      </c>
      <c r="C757" t="e" vm="2">
        <f t="shared" ca="1" si="45"/>
        <v>#NAME?</v>
      </c>
      <c r="D757" s="12" t="e" cm="1" vm="1">
        <f t="array" aca="1" ref="D757" ca="1">_xlfn.LET(
    _xlpm.d, A757,
    _xlpm.debut, DATE(2026,8,1),
    _xlpm.m, DATEDIF(_xlpm.debut, _xlpm.d, "m"),
    _xlpm.col, 1 + _xlpm.m*3,
    _xlpm.dates, INDEX('Calendrier 2026-2027'!$C$13:$BC$43,,_xlpm.col),
    _xlpm.titres, INDEX('Calendrier 2026-2027'!$D$13:$BD$43,,_xlpm.col),
    _xlpm.r, _xlfn.XLOOKUP(_xlpm.d, _xlpm.dates, _xlpm.titres),
    IF(_xlpm.r=0,"",_xlpm.r)
)</f>
        <v>#NAME?</v>
      </c>
      <c r="E757" t="e" vm="2">
        <f t="shared" ca="1" si="46"/>
        <v>#NAME?</v>
      </c>
      <c r="F757" t="str">
        <f>_xlfn.XLOOKUP('Fiche formation'!$C$8,SitesFormations[Site de formation principal],SitesFormations[Mail pour assiduité],"")</f>
        <v>cfa-ensuplr-um-fds@umontpellier.fr</v>
      </c>
      <c r="G757" t="s">
        <v>2019</v>
      </c>
      <c r="H757" t="e" vm="2">
        <f ca="1">_xlfn.TEXTJOIN(" ",TRUE,
'Fiche formation'!$C$18,
_xlfn.SWITCH('Fiche formation'!$C$18,"DNO","2A","DE AUDIO","3A",
_xlfn.SWITCH('Fiche formation'!$C$15,"DEUST","2A","DSCG","2A","MASTER","2A","BUT","3A","DCG","3A","LG","3A","LP","3A","INGE","3A",""))
)</f>
        <v>#NAME?</v>
      </c>
    </row>
    <row r="758" spans="1:8" x14ac:dyDescent="0.2">
      <c r="A758" s="1">
        <f t="shared" si="47"/>
        <v>46613</v>
      </c>
      <c r="B758" t="e" vm="2">
        <f t="shared" ca="1" si="44"/>
        <v>#NAME?</v>
      </c>
      <c r="C758" t="e" vm="2">
        <f t="shared" ca="1" si="45"/>
        <v>#NAME?</v>
      </c>
      <c r="D758" s="12" t="e" cm="1" vm="1">
        <f t="array" aca="1" ref="D758" ca="1">_xlfn.LET(
    _xlpm.d, A758,
    _xlpm.debut, DATE(2026,8,1),
    _xlpm.m, DATEDIF(_xlpm.debut, _xlpm.d, "m"),
    _xlpm.col, 1 + _xlpm.m*3,
    _xlpm.dates, INDEX('Calendrier 2026-2027'!$C$13:$BC$43,,_xlpm.col),
    _xlpm.titres, INDEX('Calendrier 2026-2027'!$D$13:$BD$43,,_xlpm.col),
    _xlpm.r, _xlfn.XLOOKUP(_xlpm.d, _xlpm.dates, _xlpm.titres),
    IF(_xlpm.r=0,"",_xlpm.r)
)</f>
        <v>#NAME?</v>
      </c>
      <c r="E758" t="e" vm="2">
        <f t="shared" ca="1" si="46"/>
        <v>#NAME?</v>
      </c>
      <c r="F758" t="str">
        <f>_xlfn.XLOOKUP('Fiche formation'!$C$8,SitesFormations[Site de formation principal],SitesFormations[Mail pour assiduité],"")</f>
        <v>cfa-ensuplr-um-fds@umontpellier.fr</v>
      </c>
      <c r="G758" t="s">
        <v>2019</v>
      </c>
      <c r="H758" t="e" vm="2">
        <f ca="1">_xlfn.TEXTJOIN(" ",TRUE,
'Fiche formation'!$C$18,
_xlfn.SWITCH('Fiche formation'!$C$18,"DNO","2A","DE AUDIO","3A",
_xlfn.SWITCH('Fiche formation'!$C$15,"DEUST","2A","DSCG","2A","MASTER","2A","BUT","3A","DCG","3A","LG","3A","LP","3A","INGE","3A",""))
)</f>
        <v>#NAME?</v>
      </c>
    </row>
    <row r="759" spans="1:8" x14ac:dyDescent="0.2">
      <c r="A759" s="1">
        <f t="shared" si="47"/>
        <v>46613</v>
      </c>
      <c r="B759" t="e" vm="2">
        <f t="shared" ca="1" si="44"/>
        <v>#NAME?</v>
      </c>
      <c r="C759" t="e" vm="2">
        <f t="shared" ca="1" si="45"/>
        <v>#NAME?</v>
      </c>
      <c r="D759" s="12" t="e" cm="1" vm="1">
        <f t="array" aca="1" ref="D759" ca="1">_xlfn.LET(
    _xlpm.d, A759,
    _xlpm.debut, DATE(2026,8,1),
    _xlpm.m, DATEDIF(_xlpm.debut, _xlpm.d, "m"),
    _xlpm.col, 1 + _xlpm.m*3,
    _xlpm.dates, INDEX('Calendrier 2026-2027'!$C$13:$BC$43,,_xlpm.col),
    _xlpm.titres, INDEX('Calendrier 2026-2027'!$D$13:$BD$43,,_xlpm.col),
    _xlpm.r, _xlfn.XLOOKUP(_xlpm.d, _xlpm.dates, _xlpm.titres),
    IF(_xlpm.r=0,"",_xlpm.r)
)</f>
        <v>#NAME?</v>
      </c>
      <c r="E759" t="e" vm="2">
        <f t="shared" ca="1" si="46"/>
        <v>#NAME?</v>
      </c>
      <c r="F759" t="str">
        <f>_xlfn.XLOOKUP('Fiche formation'!$C$8,SitesFormations[Site de formation principal],SitesFormations[Mail pour assiduité],"")</f>
        <v>cfa-ensuplr-um-fds@umontpellier.fr</v>
      </c>
      <c r="G759" t="s">
        <v>2019</v>
      </c>
      <c r="H759" t="e" vm="2">
        <f ca="1">_xlfn.TEXTJOIN(" ",TRUE,
'Fiche formation'!$C$18,
_xlfn.SWITCH('Fiche formation'!$C$18,"DNO","2A","DE AUDIO","3A",
_xlfn.SWITCH('Fiche formation'!$C$15,"DEUST","2A","DSCG","2A","MASTER","2A","BUT","3A","DCG","3A","LG","3A","LP","3A","INGE","3A",""))
)</f>
        <v>#NAME?</v>
      </c>
    </row>
    <row r="760" spans="1:8" x14ac:dyDescent="0.2">
      <c r="A760" s="1">
        <f t="shared" si="47"/>
        <v>46614</v>
      </c>
      <c r="B760" t="e" vm="2">
        <f t="shared" ca="1" si="44"/>
        <v>#NAME?</v>
      </c>
      <c r="C760" t="e" vm="2">
        <f t="shared" ca="1" si="45"/>
        <v>#NAME?</v>
      </c>
      <c r="D760" s="12" t="e" cm="1" vm="1">
        <f t="array" aca="1" ref="D760" ca="1">_xlfn.LET(
    _xlpm.d, A760,
    _xlpm.debut, DATE(2026,8,1),
    _xlpm.m, DATEDIF(_xlpm.debut, _xlpm.d, "m"),
    _xlpm.col, 1 + _xlpm.m*3,
    _xlpm.dates, INDEX('Calendrier 2026-2027'!$C$13:$BC$43,,_xlpm.col),
    _xlpm.titres, INDEX('Calendrier 2026-2027'!$D$13:$BD$43,,_xlpm.col),
    _xlpm.r, _xlfn.XLOOKUP(_xlpm.d, _xlpm.dates, _xlpm.titres),
    IF(_xlpm.r=0,"",_xlpm.r)
)</f>
        <v>#NAME?</v>
      </c>
      <c r="E760" t="e" vm="2">
        <f t="shared" ca="1" si="46"/>
        <v>#NAME?</v>
      </c>
      <c r="F760" t="str">
        <f>_xlfn.XLOOKUP('Fiche formation'!$C$8,SitesFormations[Site de formation principal],SitesFormations[Mail pour assiduité],"")</f>
        <v>cfa-ensuplr-um-fds@umontpellier.fr</v>
      </c>
      <c r="G760" t="s">
        <v>2019</v>
      </c>
      <c r="H760" t="e" vm="2">
        <f ca="1">_xlfn.TEXTJOIN(" ",TRUE,
'Fiche formation'!$C$18,
_xlfn.SWITCH('Fiche formation'!$C$18,"DNO","2A","DE AUDIO","3A",
_xlfn.SWITCH('Fiche formation'!$C$15,"DEUST","2A","DSCG","2A","MASTER","2A","BUT","3A","DCG","3A","LG","3A","LP","3A","INGE","3A",""))
)</f>
        <v>#NAME?</v>
      </c>
    </row>
    <row r="761" spans="1:8" x14ac:dyDescent="0.2">
      <c r="A761" s="1">
        <f t="shared" si="47"/>
        <v>46614</v>
      </c>
      <c r="B761" t="e" vm="2">
        <f t="shared" ca="1" si="44"/>
        <v>#NAME?</v>
      </c>
      <c r="C761" t="e" vm="2">
        <f t="shared" ca="1" si="45"/>
        <v>#NAME?</v>
      </c>
      <c r="D761" s="12" t="e" cm="1" vm="1">
        <f t="array" aca="1" ref="D761" ca="1">_xlfn.LET(
    _xlpm.d, A761,
    _xlpm.debut, DATE(2026,8,1),
    _xlpm.m, DATEDIF(_xlpm.debut, _xlpm.d, "m"),
    _xlpm.col, 1 + _xlpm.m*3,
    _xlpm.dates, INDEX('Calendrier 2026-2027'!$C$13:$BC$43,,_xlpm.col),
    _xlpm.titres, INDEX('Calendrier 2026-2027'!$D$13:$BD$43,,_xlpm.col),
    _xlpm.r, _xlfn.XLOOKUP(_xlpm.d, _xlpm.dates, _xlpm.titres),
    IF(_xlpm.r=0,"",_xlpm.r)
)</f>
        <v>#NAME?</v>
      </c>
      <c r="E761" t="e" vm="2">
        <f t="shared" ca="1" si="46"/>
        <v>#NAME?</v>
      </c>
      <c r="F761" t="str">
        <f>_xlfn.XLOOKUP('Fiche formation'!$C$8,SitesFormations[Site de formation principal],SitesFormations[Mail pour assiduité],"")</f>
        <v>cfa-ensuplr-um-fds@umontpellier.fr</v>
      </c>
      <c r="G761" t="s">
        <v>2019</v>
      </c>
      <c r="H761" t="e" vm="2">
        <f ca="1">_xlfn.TEXTJOIN(" ",TRUE,
'Fiche formation'!$C$18,
_xlfn.SWITCH('Fiche formation'!$C$18,"DNO","2A","DE AUDIO","3A",
_xlfn.SWITCH('Fiche formation'!$C$15,"DEUST","2A","DSCG","2A","MASTER","2A","BUT","3A","DCG","3A","LG","3A","LP","3A","INGE","3A",""))
)</f>
        <v>#NAME?</v>
      </c>
    </row>
    <row r="762" spans="1:8" x14ac:dyDescent="0.2">
      <c r="A762" s="1">
        <f t="shared" si="47"/>
        <v>46615</v>
      </c>
      <c r="B762" t="e" vm="2">
        <f t="shared" ca="1" si="44"/>
        <v>#NAME?</v>
      </c>
      <c r="C762" t="e" vm="2">
        <f t="shared" ca="1" si="45"/>
        <v>#NAME?</v>
      </c>
      <c r="D762" s="12" t="e" cm="1" vm="1">
        <f t="array" aca="1" ref="D762" ca="1">_xlfn.LET(
    _xlpm.d, A762,
    _xlpm.debut, DATE(2026,8,1),
    _xlpm.m, DATEDIF(_xlpm.debut, _xlpm.d, "m"),
    _xlpm.col, 1 + _xlpm.m*3,
    _xlpm.dates, INDEX('Calendrier 2026-2027'!$C$13:$BC$43,,_xlpm.col),
    _xlpm.titres, INDEX('Calendrier 2026-2027'!$D$13:$BD$43,,_xlpm.col),
    _xlpm.r, _xlfn.XLOOKUP(_xlpm.d, _xlpm.dates, _xlpm.titres),
    IF(_xlpm.r=0,"",_xlpm.r)
)</f>
        <v>#NAME?</v>
      </c>
      <c r="E762" t="e" vm="2">
        <f t="shared" ca="1" si="46"/>
        <v>#NAME?</v>
      </c>
      <c r="F762" t="str">
        <f>_xlfn.XLOOKUP('Fiche formation'!$C$8,SitesFormations[Site de formation principal],SitesFormations[Mail pour assiduité],"")</f>
        <v>cfa-ensuplr-um-fds@umontpellier.fr</v>
      </c>
      <c r="G762" t="s">
        <v>2019</v>
      </c>
      <c r="H762" t="e" vm="2">
        <f ca="1">_xlfn.TEXTJOIN(" ",TRUE,
'Fiche formation'!$C$18,
_xlfn.SWITCH('Fiche formation'!$C$18,"DNO","2A","DE AUDIO","3A",
_xlfn.SWITCH('Fiche formation'!$C$15,"DEUST","2A","DSCG","2A","MASTER","2A","BUT","3A","DCG","3A","LG","3A","LP","3A","INGE","3A",""))
)</f>
        <v>#NAME?</v>
      </c>
    </row>
    <row r="763" spans="1:8" x14ac:dyDescent="0.2">
      <c r="A763" s="1">
        <f t="shared" si="47"/>
        <v>46615</v>
      </c>
      <c r="B763" t="e" vm="2">
        <f t="shared" ca="1" si="44"/>
        <v>#NAME?</v>
      </c>
      <c r="C763" t="e" vm="2">
        <f t="shared" ca="1" si="45"/>
        <v>#NAME?</v>
      </c>
      <c r="D763" s="12" t="e" cm="1" vm="1">
        <f t="array" aca="1" ref="D763" ca="1">_xlfn.LET(
    _xlpm.d, A763,
    _xlpm.debut, DATE(2026,8,1),
    _xlpm.m, DATEDIF(_xlpm.debut, _xlpm.d, "m"),
    _xlpm.col, 1 + _xlpm.m*3,
    _xlpm.dates, INDEX('Calendrier 2026-2027'!$C$13:$BC$43,,_xlpm.col),
    _xlpm.titres, INDEX('Calendrier 2026-2027'!$D$13:$BD$43,,_xlpm.col),
    _xlpm.r, _xlfn.XLOOKUP(_xlpm.d, _xlpm.dates, _xlpm.titres),
    IF(_xlpm.r=0,"",_xlpm.r)
)</f>
        <v>#NAME?</v>
      </c>
      <c r="E763" t="e" vm="2">
        <f t="shared" ca="1" si="46"/>
        <v>#NAME?</v>
      </c>
      <c r="F763" t="str">
        <f>_xlfn.XLOOKUP('Fiche formation'!$C$8,SitesFormations[Site de formation principal],SitesFormations[Mail pour assiduité],"")</f>
        <v>cfa-ensuplr-um-fds@umontpellier.fr</v>
      </c>
      <c r="G763" t="s">
        <v>2019</v>
      </c>
      <c r="H763" t="e" vm="2">
        <f ca="1">_xlfn.TEXTJOIN(" ",TRUE,
'Fiche formation'!$C$18,
_xlfn.SWITCH('Fiche formation'!$C$18,"DNO","2A","DE AUDIO","3A",
_xlfn.SWITCH('Fiche formation'!$C$15,"DEUST","2A","DSCG","2A","MASTER","2A","BUT","3A","DCG","3A","LG","3A","LP","3A","INGE","3A",""))
)</f>
        <v>#NAME?</v>
      </c>
    </row>
    <row r="764" spans="1:8" x14ac:dyDescent="0.2">
      <c r="A764" s="1">
        <f t="shared" si="47"/>
        <v>46616</v>
      </c>
      <c r="B764" t="e" vm="2">
        <f t="shared" ca="1" si="44"/>
        <v>#NAME?</v>
      </c>
      <c r="C764" t="e" vm="2">
        <f t="shared" ca="1" si="45"/>
        <v>#NAME?</v>
      </c>
      <c r="D764" s="12" t="e" cm="1" vm="1">
        <f t="array" aca="1" ref="D764" ca="1">_xlfn.LET(
    _xlpm.d, A764,
    _xlpm.debut, DATE(2026,8,1),
    _xlpm.m, DATEDIF(_xlpm.debut, _xlpm.d, "m"),
    _xlpm.col, 1 + _xlpm.m*3,
    _xlpm.dates, INDEX('Calendrier 2026-2027'!$C$13:$BC$43,,_xlpm.col),
    _xlpm.titres, INDEX('Calendrier 2026-2027'!$D$13:$BD$43,,_xlpm.col),
    _xlpm.r, _xlfn.XLOOKUP(_xlpm.d, _xlpm.dates, _xlpm.titres),
    IF(_xlpm.r=0,"",_xlpm.r)
)</f>
        <v>#NAME?</v>
      </c>
      <c r="E764" t="e" vm="2">
        <f t="shared" ca="1" si="46"/>
        <v>#NAME?</v>
      </c>
      <c r="F764" t="str">
        <f>_xlfn.XLOOKUP('Fiche formation'!$C$8,SitesFormations[Site de formation principal],SitesFormations[Mail pour assiduité],"")</f>
        <v>cfa-ensuplr-um-fds@umontpellier.fr</v>
      </c>
      <c r="G764" t="s">
        <v>2019</v>
      </c>
      <c r="H764" t="e" vm="2">
        <f ca="1">_xlfn.TEXTJOIN(" ",TRUE,
'Fiche formation'!$C$18,
_xlfn.SWITCH('Fiche formation'!$C$18,"DNO","2A","DE AUDIO","3A",
_xlfn.SWITCH('Fiche formation'!$C$15,"DEUST","2A","DSCG","2A","MASTER","2A","BUT","3A","DCG","3A","LG","3A","LP","3A","INGE","3A",""))
)</f>
        <v>#NAME?</v>
      </c>
    </row>
    <row r="765" spans="1:8" x14ac:dyDescent="0.2">
      <c r="A765" s="1">
        <f t="shared" si="47"/>
        <v>46616</v>
      </c>
      <c r="B765" t="e" vm="2">
        <f t="shared" ca="1" si="44"/>
        <v>#NAME?</v>
      </c>
      <c r="C765" t="e" vm="2">
        <f t="shared" ca="1" si="45"/>
        <v>#NAME?</v>
      </c>
      <c r="D765" s="12" t="e" cm="1" vm="1">
        <f t="array" aca="1" ref="D765" ca="1">_xlfn.LET(
    _xlpm.d, A765,
    _xlpm.debut, DATE(2026,8,1),
    _xlpm.m, DATEDIF(_xlpm.debut, _xlpm.d, "m"),
    _xlpm.col, 1 + _xlpm.m*3,
    _xlpm.dates, INDEX('Calendrier 2026-2027'!$C$13:$BC$43,,_xlpm.col),
    _xlpm.titres, INDEX('Calendrier 2026-2027'!$D$13:$BD$43,,_xlpm.col),
    _xlpm.r, _xlfn.XLOOKUP(_xlpm.d, _xlpm.dates, _xlpm.titres),
    IF(_xlpm.r=0,"",_xlpm.r)
)</f>
        <v>#NAME?</v>
      </c>
      <c r="E765" t="e" vm="2">
        <f t="shared" ca="1" si="46"/>
        <v>#NAME?</v>
      </c>
      <c r="F765" t="str">
        <f>_xlfn.XLOOKUP('Fiche formation'!$C$8,SitesFormations[Site de formation principal],SitesFormations[Mail pour assiduité],"")</f>
        <v>cfa-ensuplr-um-fds@umontpellier.fr</v>
      </c>
      <c r="G765" t="s">
        <v>2019</v>
      </c>
      <c r="H765" t="e" vm="2">
        <f ca="1">_xlfn.TEXTJOIN(" ",TRUE,
'Fiche formation'!$C$18,
_xlfn.SWITCH('Fiche formation'!$C$18,"DNO","2A","DE AUDIO","3A",
_xlfn.SWITCH('Fiche formation'!$C$15,"DEUST","2A","DSCG","2A","MASTER","2A","BUT","3A","DCG","3A","LG","3A","LP","3A","INGE","3A",""))
)</f>
        <v>#NAME?</v>
      </c>
    </row>
    <row r="766" spans="1:8" x14ac:dyDescent="0.2">
      <c r="A766" s="1">
        <f t="shared" si="47"/>
        <v>46617</v>
      </c>
      <c r="B766" t="e" vm="2">
        <f t="shared" ca="1" si="44"/>
        <v>#NAME?</v>
      </c>
      <c r="C766" t="e" vm="2">
        <f t="shared" ca="1" si="45"/>
        <v>#NAME?</v>
      </c>
      <c r="D766" s="12" t="e" cm="1" vm="1">
        <f t="array" aca="1" ref="D766" ca="1">_xlfn.LET(
    _xlpm.d, A766,
    _xlpm.debut, DATE(2026,8,1),
    _xlpm.m, DATEDIF(_xlpm.debut, _xlpm.d, "m"),
    _xlpm.col, 1 + _xlpm.m*3,
    _xlpm.dates, INDEX('Calendrier 2026-2027'!$C$13:$BC$43,,_xlpm.col),
    _xlpm.titres, INDEX('Calendrier 2026-2027'!$D$13:$BD$43,,_xlpm.col),
    _xlpm.r, _xlfn.XLOOKUP(_xlpm.d, _xlpm.dates, _xlpm.titres),
    IF(_xlpm.r=0,"",_xlpm.r)
)</f>
        <v>#NAME?</v>
      </c>
      <c r="E766" t="e" vm="2">
        <f t="shared" ca="1" si="46"/>
        <v>#NAME?</v>
      </c>
      <c r="F766" t="str">
        <f>_xlfn.XLOOKUP('Fiche formation'!$C$8,SitesFormations[Site de formation principal],SitesFormations[Mail pour assiduité],"")</f>
        <v>cfa-ensuplr-um-fds@umontpellier.fr</v>
      </c>
      <c r="G766" t="s">
        <v>2019</v>
      </c>
      <c r="H766" t="e" vm="2">
        <f ca="1">_xlfn.TEXTJOIN(" ",TRUE,
'Fiche formation'!$C$18,
_xlfn.SWITCH('Fiche formation'!$C$18,"DNO","2A","DE AUDIO","3A",
_xlfn.SWITCH('Fiche formation'!$C$15,"DEUST","2A","DSCG","2A","MASTER","2A","BUT","3A","DCG","3A","LG","3A","LP","3A","INGE","3A",""))
)</f>
        <v>#NAME?</v>
      </c>
    </row>
    <row r="767" spans="1:8" x14ac:dyDescent="0.2">
      <c r="A767" s="1">
        <f t="shared" si="47"/>
        <v>46617</v>
      </c>
      <c r="B767" t="e" vm="2">
        <f t="shared" ca="1" si="44"/>
        <v>#NAME?</v>
      </c>
      <c r="C767" t="e" vm="2">
        <f t="shared" ca="1" si="45"/>
        <v>#NAME?</v>
      </c>
      <c r="D767" s="12" t="e" cm="1" vm="1">
        <f t="array" aca="1" ref="D767" ca="1">_xlfn.LET(
    _xlpm.d, A767,
    _xlpm.debut, DATE(2026,8,1),
    _xlpm.m, DATEDIF(_xlpm.debut, _xlpm.d, "m"),
    _xlpm.col, 1 + _xlpm.m*3,
    _xlpm.dates, INDEX('Calendrier 2026-2027'!$C$13:$BC$43,,_xlpm.col),
    _xlpm.titres, INDEX('Calendrier 2026-2027'!$D$13:$BD$43,,_xlpm.col),
    _xlpm.r, _xlfn.XLOOKUP(_xlpm.d, _xlpm.dates, _xlpm.titres),
    IF(_xlpm.r=0,"",_xlpm.r)
)</f>
        <v>#NAME?</v>
      </c>
      <c r="E767" t="e" vm="2">
        <f t="shared" ca="1" si="46"/>
        <v>#NAME?</v>
      </c>
      <c r="F767" t="str">
        <f>_xlfn.XLOOKUP('Fiche formation'!$C$8,SitesFormations[Site de formation principal],SitesFormations[Mail pour assiduité],"")</f>
        <v>cfa-ensuplr-um-fds@umontpellier.fr</v>
      </c>
      <c r="G767" t="s">
        <v>2019</v>
      </c>
      <c r="H767" t="e" vm="2">
        <f ca="1">_xlfn.TEXTJOIN(" ",TRUE,
'Fiche formation'!$C$18,
_xlfn.SWITCH('Fiche formation'!$C$18,"DNO","2A","DE AUDIO","3A",
_xlfn.SWITCH('Fiche formation'!$C$15,"DEUST","2A","DSCG","2A","MASTER","2A","BUT","3A","DCG","3A","LG","3A","LP","3A","INGE","3A",""))
)</f>
        <v>#NAME?</v>
      </c>
    </row>
    <row r="768" spans="1:8" x14ac:dyDescent="0.2">
      <c r="A768" s="1">
        <f t="shared" si="47"/>
        <v>46618</v>
      </c>
      <c r="B768" t="e" vm="2">
        <f t="shared" ca="1" si="44"/>
        <v>#NAME?</v>
      </c>
      <c r="C768" t="e" vm="2">
        <f t="shared" ca="1" si="45"/>
        <v>#NAME?</v>
      </c>
      <c r="D768" s="12" t="e" cm="1" vm="1">
        <f t="array" aca="1" ref="D768" ca="1">_xlfn.LET(
    _xlpm.d, A768,
    _xlpm.debut, DATE(2026,8,1),
    _xlpm.m, DATEDIF(_xlpm.debut, _xlpm.d, "m"),
    _xlpm.col, 1 + _xlpm.m*3,
    _xlpm.dates, INDEX('Calendrier 2026-2027'!$C$13:$BC$43,,_xlpm.col),
    _xlpm.titres, INDEX('Calendrier 2026-2027'!$D$13:$BD$43,,_xlpm.col),
    _xlpm.r, _xlfn.XLOOKUP(_xlpm.d, _xlpm.dates, _xlpm.titres),
    IF(_xlpm.r=0,"",_xlpm.r)
)</f>
        <v>#NAME?</v>
      </c>
      <c r="E768" t="e" vm="2">
        <f t="shared" ca="1" si="46"/>
        <v>#NAME?</v>
      </c>
      <c r="F768" t="str">
        <f>_xlfn.XLOOKUP('Fiche formation'!$C$8,SitesFormations[Site de formation principal],SitesFormations[Mail pour assiduité],"")</f>
        <v>cfa-ensuplr-um-fds@umontpellier.fr</v>
      </c>
      <c r="G768" t="s">
        <v>2019</v>
      </c>
      <c r="H768" t="e" vm="2">
        <f ca="1">_xlfn.TEXTJOIN(" ",TRUE,
'Fiche formation'!$C$18,
_xlfn.SWITCH('Fiche formation'!$C$18,"DNO","2A","DE AUDIO","3A",
_xlfn.SWITCH('Fiche formation'!$C$15,"DEUST","2A","DSCG","2A","MASTER","2A","BUT","3A","DCG","3A","LG","3A","LP","3A","INGE","3A",""))
)</f>
        <v>#NAME?</v>
      </c>
    </row>
    <row r="769" spans="1:8" x14ac:dyDescent="0.2">
      <c r="A769" s="1">
        <f t="shared" si="47"/>
        <v>46618</v>
      </c>
      <c r="B769" t="e" vm="2">
        <f t="shared" ca="1" si="44"/>
        <v>#NAME?</v>
      </c>
      <c r="C769" t="e" vm="2">
        <f t="shared" ca="1" si="45"/>
        <v>#NAME?</v>
      </c>
      <c r="D769" s="12" t="e" cm="1" vm="1">
        <f t="array" aca="1" ref="D769" ca="1">_xlfn.LET(
    _xlpm.d, A769,
    _xlpm.debut, DATE(2026,8,1),
    _xlpm.m, DATEDIF(_xlpm.debut, _xlpm.d, "m"),
    _xlpm.col, 1 + _xlpm.m*3,
    _xlpm.dates, INDEX('Calendrier 2026-2027'!$C$13:$BC$43,,_xlpm.col),
    _xlpm.titres, INDEX('Calendrier 2026-2027'!$D$13:$BD$43,,_xlpm.col),
    _xlpm.r, _xlfn.XLOOKUP(_xlpm.d, _xlpm.dates, _xlpm.titres),
    IF(_xlpm.r=0,"",_xlpm.r)
)</f>
        <v>#NAME?</v>
      </c>
      <c r="E769" t="e" vm="2">
        <f t="shared" ca="1" si="46"/>
        <v>#NAME?</v>
      </c>
      <c r="F769" t="str">
        <f>_xlfn.XLOOKUP('Fiche formation'!$C$8,SitesFormations[Site de formation principal],SitesFormations[Mail pour assiduité],"")</f>
        <v>cfa-ensuplr-um-fds@umontpellier.fr</v>
      </c>
      <c r="G769" t="s">
        <v>2019</v>
      </c>
      <c r="H769" t="e" vm="2">
        <f ca="1">_xlfn.TEXTJOIN(" ",TRUE,
'Fiche formation'!$C$18,
_xlfn.SWITCH('Fiche formation'!$C$18,"DNO","2A","DE AUDIO","3A",
_xlfn.SWITCH('Fiche formation'!$C$15,"DEUST","2A","DSCG","2A","MASTER","2A","BUT","3A","DCG","3A","LG","3A","LP","3A","INGE","3A",""))
)</f>
        <v>#NAME?</v>
      </c>
    </row>
    <row r="770" spans="1:8" x14ac:dyDescent="0.2">
      <c r="A770" s="1">
        <f t="shared" si="47"/>
        <v>46619</v>
      </c>
      <c r="B770" t="e" vm="2">
        <f t="shared" ca="1" si="44"/>
        <v>#NAME?</v>
      </c>
      <c r="C770" t="e" vm="2">
        <f t="shared" ca="1" si="45"/>
        <v>#NAME?</v>
      </c>
      <c r="D770" s="12" t="e" cm="1" vm="1">
        <f t="array" aca="1" ref="D770" ca="1">_xlfn.LET(
    _xlpm.d, A770,
    _xlpm.debut, DATE(2026,8,1),
    _xlpm.m, DATEDIF(_xlpm.debut, _xlpm.d, "m"),
    _xlpm.col, 1 + _xlpm.m*3,
    _xlpm.dates, INDEX('Calendrier 2026-2027'!$C$13:$BC$43,,_xlpm.col),
    _xlpm.titres, INDEX('Calendrier 2026-2027'!$D$13:$BD$43,,_xlpm.col),
    _xlpm.r, _xlfn.XLOOKUP(_xlpm.d, _xlpm.dates, _xlpm.titres),
    IF(_xlpm.r=0,"",_xlpm.r)
)</f>
        <v>#NAME?</v>
      </c>
      <c r="E770" t="e" vm="2">
        <f t="shared" ca="1" si="46"/>
        <v>#NAME?</v>
      </c>
      <c r="F770" t="str">
        <f>_xlfn.XLOOKUP('Fiche formation'!$C$8,SitesFormations[Site de formation principal],SitesFormations[Mail pour assiduité],"")</f>
        <v>cfa-ensuplr-um-fds@umontpellier.fr</v>
      </c>
      <c r="G770" t="s">
        <v>2019</v>
      </c>
      <c r="H770" t="e" vm="2">
        <f ca="1">_xlfn.TEXTJOIN(" ",TRUE,
'Fiche formation'!$C$18,
_xlfn.SWITCH('Fiche formation'!$C$18,"DNO","2A","DE AUDIO","3A",
_xlfn.SWITCH('Fiche formation'!$C$15,"DEUST","2A","DSCG","2A","MASTER","2A","BUT","3A","DCG","3A","LG","3A","LP","3A","INGE","3A",""))
)</f>
        <v>#NAME?</v>
      </c>
    </row>
    <row r="771" spans="1:8" x14ac:dyDescent="0.2">
      <c r="A771" s="1">
        <f t="shared" si="47"/>
        <v>46619</v>
      </c>
      <c r="B771" t="e" vm="2">
        <f t="shared" ref="B771:B791" ca="1" si="48">IF(D771="","",IF($A771=$A770,"14:00","08:00"))</f>
        <v>#NAME?</v>
      </c>
      <c r="C771" t="e" vm="2">
        <f t="shared" ref="C771:C791" ca="1" si="49">IF(D771="","",IF($A771=$A770,"17:00","12:00"))</f>
        <v>#NAME?</v>
      </c>
      <c r="D771" s="12" t="e" cm="1" vm="1">
        <f t="array" aca="1" ref="D771" ca="1">_xlfn.LET(
    _xlpm.d, A771,
    _xlpm.debut, DATE(2026,8,1),
    _xlpm.m, DATEDIF(_xlpm.debut, _xlpm.d, "m"),
    _xlpm.col, 1 + _xlpm.m*3,
    _xlpm.dates, INDEX('Calendrier 2026-2027'!$C$13:$BC$43,,_xlpm.col),
    _xlpm.titres, INDEX('Calendrier 2026-2027'!$D$13:$BD$43,,_xlpm.col),
    _xlpm.r, _xlfn.XLOOKUP(_xlpm.d, _xlpm.dates, _xlpm.titres),
    IF(_xlpm.r=0,"",_xlpm.r)
)</f>
        <v>#NAME?</v>
      </c>
      <c r="E771" t="e" vm="2">
        <f t="shared" ref="E771:E834" ca="1" si="50">IF(D771="","",IF(OR(D771="Entreprise",D771="Révisions (Etp)"),0,1))</f>
        <v>#NAME?</v>
      </c>
      <c r="F771" t="str">
        <f>_xlfn.XLOOKUP('Fiche formation'!$C$8,SitesFormations[Site de formation principal],SitesFormations[Mail pour assiduité],"")</f>
        <v>cfa-ensuplr-um-fds@umontpellier.fr</v>
      </c>
      <c r="G771" t="s">
        <v>2019</v>
      </c>
      <c r="H771" t="e" vm="2">
        <f ca="1">_xlfn.TEXTJOIN(" ",TRUE,
'Fiche formation'!$C$18,
_xlfn.SWITCH('Fiche formation'!$C$18,"DNO","2A","DE AUDIO","3A",
_xlfn.SWITCH('Fiche formation'!$C$15,"DEUST","2A","DSCG","2A","MASTER","2A","BUT","3A","DCG","3A","LG","3A","LP","3A","INGE","3A",""))
)</f>
        <v>#NAME?</v>
      </c>
    </row>
    <row r="772" spans="1:8" x14ac:dyDescent="0.2">
      <c r="A772" s="1">
        <f t="shared" ref="A772:A835" si="51">IF(A771=A770,A771+1,A771)</f>
        <v>46620</v>
      </c>
      <c r="B772" t="e" vm="2">
        <f t="shared" ca="1" si="48"/>
        <v>#NAME?</v>
      </c>
      <c r="C772" t="e" vm="2">
        <f t="shared" ca="1" si="49"/>
        <v>#NAME?</v>
      </c>
      <c r="D772" s="12" t="e" cm="1" vm="1">
        <f t="array" aca="1" ref="D772" ca="1">_xlfn.LET(
    _xlpm.d, A772,
    _xlpm.debut, DATE(2026,8,1),
    _xlpm.m, DATEDIF(_xlpm.debut, _xlpm.d, "m"),
    _xlpm.col, 1 + _xlpm.m*3,
    _xlpm.dates, INDEX('Calendrier 2026-2027'!$C$13:$BC$43,,_xlpm.col),
    _xlpm.titres, INDEX('Calendrier 2026-2027'!$D$13:$BD$43,,_xlpm.col),
    _xlpm.r, _xlfn.XLOOKUP(_xlpm.d, _xlpm.dates, _xlpm.titres),
    IF(_xlpm.r=0,"",_xlpm.r)
)</f>
        <v>#NAME?</v>
      </c>
      <c r="E772" t="e" vm="2">
        <f t="shared" ca="1" si="50"/>
        <v>#NAME?</v>
      </c>
      <c r="F772" t="str">
        <f>_xlfn.XLOOKUP('Fiche formation'!$C$8,SitesFormations[Site de formation principal],SitesFormations[Mail pour assiduité],"")</f>
        <v>cfa-ensuplr-um-fds@umontpellier.fr</v>
      </c>
      <c r="G772" t="s">
        <v>2019</v>
      </c>
      <c r="H772" t="e" vm="2">
        <f ca="1">_xlfn.TEXTJOIN(" ",TRUE,
'Fiche formation'!$C$18,
_xlfn.SWITCH('Fiche formation'!$C$18,"DNO","2A","DE AUDIO","3A",
_xlfn.SWITCH('Fiche formation'!$C$15,"DEUST","2A","DSCG","2A","MASTER","2A","BUT","3A","DCG","3A","LG","3A","LP","3A","INGE","3A",""))
)</f>
        <v>#NAME?</v>
      </c>
    </row>
    <row r="773" spans="1:8" x14ac:dyDescent="0.2">
      <c r="A773" s="1">
        <f t="shared" si="51"/>
        <v>46620</v>
      </c>
      <c r="B773" t="e" vm="2">
        <f t="shared" ca="1" si="48"/>
        <v>#NAME?</v>
      </c>
      <c r="C773" t="e" vm="2">
        <f t="shared" ca="1" si="49"/>
        <v>#NAME?</v>
      </c>
      <c r="D773" s="12" t="e" cm="1" vm="1">
        <f t="array" aca="1" ref="D773" ca="1">_xlfn.LET(
    _xlpm.d, A773,
    _xlpm.debut, DATE(2026,8,1),
    _xlpm.m, DATEDIF(_xlpm.debut, _xlpm.d, "m"),
    _xlpm.col, 1 + _xlpm.m*3,
    _xlpm.dates, INDEX('Calendrier 2026-2027'!$C$13:$BC$43,,_xlpm.col),
    _xlpm.titres, INDEX('Calendrier 2026-2027'!$D$13:$BD$43,,_xlpm.col),
    _xlpm.r, _xlfn.XLOOKUP(_xlpm.d, _xlpm.dates, _xlpm.titres),
    IF(_xlpm.r=0,"",_xlpm.r)
)</f>
        <v>#NAME?</v>
      </c>
      <c r="E773" t="e" vm="2">
        <f t="shared" ca="1" si="50"/>
        <v>#NAME?</v>
      </c>
      <c r="F773" t="str">
        <f>_xlfn.XLOOKUP('Fiche formation'!$C$8,SitesFormations[Site de formation principal],SitesFormations[Mail pour assiduité],"")</f>
        <v>cfa-ensuplr-um-fds@umontpellier.fr</v>
      </c>
      <c r="G773" t="s">
        <v>2019</v>
      </c>
      <c r="H773" t="e" vm="2">
        <f ca="1">_xlfn.TEXTJOIN(" ",TRUE,
'Fiche formation'!$C$18,
_xlfn.SWITCH('Fiche formation'!$C$18,"DNO","2A","DE AUDIO","3A",
_xlfn.SWITCH('Fiche formation'!$C$15,"DEUST","2A","DSCG","2A","MASTER","2A","BUT","3A","DCG","3A","LG","3A","LP","3A","INGE","3A",""))
)</f>
        <v>#NAME?</v>
      </c>
    </row>
    <row r="774" spans="1:8" x14ac:dyDescent="0.2">
      <c r="A774" s="1">
        <f t="shared" si="51"/>
        <v>46621</v>
      </c>
      <c r="B774" t="e" vm="2">
        <f t="shared" ca="1" si="48"/>
        <v>#NAME?</v>
      </c>
      <c r="C774" t="e" vm="2">
        <f t="shared" ca="1" si="49"/>
        <v>#NAME?</v>
      </c>
      <c r="D774" s="12" t="e" cm="1" vm="1">
        <f t="array" aca="1" ref="D774" ca="1">_xlfn.LET(
    _xlpm.d, A774,
    _xlpm.debut, DATE(2026,8,1),
    _xlpm.m, DATEDIF(_xlpm.debut, _xlpm.d, "m"),
    _xlpm.col, 1 + _xlpm.m*3,
    _xlpm.dates, INDEX('Calendrier 2026-2027'!$C$13:$BC$43,,_xlpm.col),
    _xlpm.titres, INDEX('Calendrier 2026-2027'!$D$13:$BD$43,,_xlpm.col),
    _xlpm.r, _xlfn.XLOOKUP(_xlpm.d, _xlpm.dates, _xlpm.titres),
    IF(_xlpm.r=0,"",_xlpm.r)
)</f>
        <v>#NAME?</v>
      </c>
      <c r="E774" t="e" vm="2">
        <f t="shared" ca="1" si="50"/>
        <v>#NAME?</v>
      </c>
      <c r="F774" t="str">
        <f>_xlfn.XLOOKUP('Fiche formation'!$C$8,SitesFormations[Site de formation principal],SitesFormations[Mail pour assiduité],"")</f>
        <v>cfa-ensuplr-um-fds@umontpellier.fr</v>
      </c>
      <c r="G774" t="s">
        <v>2019</v>
      </c>
      <c r="H774" t="e" vm="2">
        <f ca="1">_xlfn.TEXTJOIN(" ",TRUE,
'Fiche formation'!$C$18,
_xlfn.SWITCH('Fiche formation'!$C$18,"DNO","2A","DE AUDIO","3A",
_xlfn.SWITCH('Fiche formation'!$C$15,"DEUST","2A","DSCG","2A","MASTER","2A","BUT","3A","DCG","3A","LG","3A","LP","3A","INGE","3A",""))
)</f>
        <v>#NAME?</v>
      </c>
    </row>
    <row r="775" spans="1:8" x14ac:dyDescent="0.2">
      <c r="A775" s="1">
        <f t="shared" si="51"/>
        <v>46621</v>
      </c>
      <c r="B775" t="e" vm="2">
        <f t="shared" ca="1" si="48"/>
        <v>#NAME?</v>
      </c>
      <c r="C775" t="e" vm="2">
        <f t="shared" ca="1" si="49"/>
        <v>#NAME?</v>
      </c>
      <c r="D775" s="12" t="e" cm="1" vm="1">
        <f t="array" aca="1" ref="D775" ca="1">_xlfn.LET(
    _xlpm.d, A775,
    _xlpm.debut, DATE(2026,8,1),
    _xlpm.m, DATEDIF(_xlpm.debut, _xlpm.d, "m"),
    _xlpm.col, 1 + _xlpm.m*3,
    _xlpm.dates, INDEX('Calendrier 2026-2027'!$C$13:$BC$43,,_xlpm.col),
    _xlpm.titres, INDEX('Calendrier 2026-2027'!$D$13:$BD$43,,_xlpm.col),
    _xlpm.r, _xlfn.XLOOKUP(_xlpm.d, _xlpm.dates, _xlpm.titres),
    IF(_xlpm.r=0,"",_xlpm.r)
)</f>
        <v>#NAME?</v>
      </c>
      <c r="E775" t="e" vm="2">
        <f t="shared" ca="1" si="50"/>
        <v>#NAME?</v>
      </c>
      <c r="F775" t="str">
        <f>_xlfn.XLOOKUP('Fiche formation'!$C$8,SitesFormations[Site de formation principal],SitesFormations[Mail pour assiduité],"")</f>
        <v>cfa-ensuplr-um-fds@umontpellier.fr</v>
      </c>
      <c r="G775" t="s">
        <v>2019</v>
      </c>
      <c r="H775" t="e" vm="2">
        <f ca="1">_xlfn.TEXTJOIN(" ",TRUE,
'Fiche formation'!$C$18,
_xlfn.SWITCH('Fiche formation'!$C$18,"DNO","2A","DE AUDIO","3A",
_xlfn.SWITCH('Fiche formation'!$C$15,"DEUST","2A","DSCG","2A","MASTER","2A","BUT","3A","DCG","3A","LG","3A","LP","3A","INGE","3A",""))
)</f>
        <v>#NAME?</v>
      </c>
    </row>
    <row r="776" spans="1:8" x14ac:dyDescent="0.2">
      <c r="A776" s="1">
        <f t="shared" si="51"/>
        <v>46622</v>
      </c>
      <c r="B776" t="e" vm="2">
        <f t="shared" ca="1" si="48"/>
        <v>#NAME?</v>
      </c>
      <c r="C776" t="e" vm="2">
        <f t="shared" ca="1" si="49"/>
        <v>#NAME?</v>
      </c>
      <c r="D776" s="12" t="e" cm="1" vm="1">
        <f t="array" aca="1" ref="D776" ca="1">_xlfn.LET(
    _xlpm.d, A776,
    _xlpm.debut, DATE(2026,8,1),
    _xlpm.m, DATEDIF(_xlpm.debut, _xlpm.d, "m"),
    _xlpm.col, 1 + _xlpm.m*3,
    _xlpm.dates, INDEX('Calendrier 2026-2027'!$C$13:$BC$43,,_xlpm.col),
    _xlpm.titres, INDEX('Calendrier 2026-2027'!$D$13:$BD$43,,_xlpm.col),
    _xlpm.r, _xlfn.XLOOKUP(_xlpm.d, _xlpm.dates, _xlpm.titres),
    IF(_xlpm.r=0,"",_xlpm.r)
)</f>
        <v>#NAME?</v>
      </c>
      <c r="E776" t="e" vm="2">
        <f t="shared" ca="1" si="50"/>
        <v>#NAME?</v>
      </c>
      <c r="F776" t="str">
        <f>_xlfn.XLOOKUP('Fiche formation'!$C$8,SitesFormations[Site de formation principal],SitesFormations[Mail pour assiduité],"")</f>
        <v>cfa-ensuplr-um-fds@umontpellier.fr</v>
      </c>
      <c r="G776" t="s">
        <v>2019</v>
      </c>
      <c r="H776" t="e" vm="2">
        <f ca="1">_xlfn.TEXTJOIN(" ",TRUE,
'Fiche formation'!$C$18,
_xlfn.SWITCH('Fiche formation'!$C$18,"DNO","2A","DE AUDIO","3A",
_xlfn.SWITCH('Fiche formation'!$C$15,"DEUST","2A","DSCG","2A","MASTER","2A","BUT","3A","DCG","3A","LG","3A","LP","3A","INGE","3A",""))
)</f>
        <v>#NAME?</v>
      </c>
    </row>
    <row r="777" spans="1:8" x14ac:dyDescent="0.2">
      <c r="A777" s="1">
        <f t="shared" si="51"/>
        <v>46622</v>
      </c>
      <c r="B777" t="e" vm="2">
        <f t="shared" ca="1" si="48"/>
        <v>#NAME?</v>
      </c>
      <c r="C777" t="e" vm="2">
        <f t="shared" ca="1" si="49"/>
        <v>#NAME?</v>
      </c>
      <c r="D777" s="12" t="e" cm="1" vm="1">
        <f t="array" aca="1" ref="D777" ca="1">_xlfn.LET(
    _xlpm.d, A777,
    _xlpm.debut, DATE(2026,8,1),
    _xlpm.m, DATEDIF(_xlpm.debut, _xlpm.d, "m"),
    _xlpm.col, 1 + _xlpm.m*3,
    _xlpm.dates, INDEX('Calendrier 2026-2027'!$C$13:$BC$43,,_xlpm.col),
    _xlpm.titres, INDEX('Calendrier 2026-2027'!$D$13:$BD$43,,_xlpm.col),
    _xlpm.r, _xlfn.XLOOKUP(_xlpm.d, _xlpm.dates, _xlpm.titres),
    IF(_xlpm.r=0,"",_xlpm.r)
)</f>
        <v>#NAME?</v>
      </c>
      <c r="E777" t="e" vm="2">
        <f t="shared" ca="1" si="50"/>
        <v>#NAME?</v>
      </c>
      <c r="F777" t="str">
        <f>_xlfn.XLOOKUP('Fiche formation'!$C$8,SitesFormations[Site de formation principal],SitesFormations[Mail pour assiduité],"")</f>
        <v>cfa-ensuplr-um-fds@umontpellier.fr</v>
      </c>
      <c r="G777" t="s">
        <v>2019</v>
      </c>
      <c r="H777" t="e" vm="2">
        <f ca="1">_xlfn.TEXTJOIN(" ",TRUE,
'Fiche formation'!$C$18,
_xlfn.SWITCH('Fiche formation'!$C$18,"DNO","2A","DE AUDIO","3A",
_xlfn.SWITCH('Fiche formation'!$C$15,"DEUST","2A","DSCG","2A","MASTER","2A","BUT","3A","DCG","3A","LG","3A","LP","3A","INGE","3A",""))
)</f>
        <v>#NAME?</v>
      </c>
    </row>
    <row r="778" spans="1:8" x14ac:dyDescent="0.2">
      <c r="A778" s="1">
        <f t="shared" si="51"/>
        <v>46623</v>
      </c>
      <c r="B778" t="e" vm="2">
        <f t="shared" ca="1" si="48"/>
        <v>#NAME?</v>
      </c>
      <c r="C778" t="e" vm="2">
        <f t="shared" ca="1" si="49"/>
        <v>#NAME?</v>
      </c>
      <c r="D778" s="12" t="e" cm="1" vm="1">
        <f t="array" aca="1" ref="D778" ca="1">_xlfn.LET(
    _xlpm.d, A778,
    _xlpm.debut, DATE(2026,8,1),
    _xlpm.m, DATEDIF(_xlpm.debut, _xlpm.d, "m"),
    _xlpm.col, 1 + _xlpm.m*3,
    _xlpm.dates, INDEX('Calendrier 2026-2027'!$C$13:$BC$43,,_xlpm.col),
    _xlpm.titres, INDEX('Calendrier 2026-2027'!$D$13:$BD$43,,_xlpm.col),
    _xlpm.r, _xlfn.XLOOKUP(_xlpm.d, _xlpm.dates, _xlpm.titres),
    IF(_xlpm.r=0,"",_xlpm.r)
)</f>
        <v>#NAME?</v>
      </c>
      <c r="E778" t="e" vm="2">
        <f t="shared" ca="1" si="50"/>
        <v>#NAME?</v>
      </c>
      <c r="F778" t="str">
        <f>_xlfn.XLOOKUP('Fiche formation'!$C$8,SitesFormations[Site de formation principal],SitesFormations[Mail pour assiduité],"")</f>
        <v>cfa-ensuplr-um-fds@umontpellier.fr</v>
      </c>
      <c r="G778" t="s">
        <v>2019</v>
      </c>
      <c r="H778" t="e" vm="2">
        <f ca="1">_xlfn.TEXTJOIN(" ",TRUE,
'Fiche formation'!$C$18,
_xlfn.SWITCH('Fiche formation'!$C$18,"DNO","2A","DE AUDIO","3A",
_xlfn.SWITCH('Fiche formation'!$C$15,"DEUST","2A","DSCG","2A","MASTER","2A","BUT","3A","DCG","3A","LG","3A","LP","3A","INGE","3A",""))
)</f>
        <v>#NAME?</v>
      </c>
    </row>
    <row r="779" spans="1:8" x14ac:dyDescent="0.2">
      <c r="A779" s="1">
        <f t="shared" si="51"/>
        <v>46623</v>
      </c>
      <c r="B779" t="e" vm="2">
        <f t="shared" ca="1" si="48"/>
        <v>#NAME?</v>
      </c>
      <c r="C779" t="e" vm="2">
        <f t="shared" ca="1" si="49"/>
        <v>#NAME?</v>
      </c>
      <c r="D779" s="12" t="e" cm="1" vm="1">
        <f t="array" aca="1" ref="D779" ca="1">_xlfn.LET(
    _xlpm.d, A779,
    _xlpm.debut, DATE(2026,8,1),
    _xlpm.m, DATEDIF(_xlpm.debut, _xlpm.d, "m"),
    _xlpm.col, 1 + _xlpm.m*3,
    _xlpm.dates, INDEX('Calendrier 2026-2027'!$C$13:$BC$43,,_xlpm.col),
    _xlpm.titres, INDEX('Calendrier 2026-2027'!$D$13:$BD$43,,_xlpm.col),
    _xlpm.r, _xlfn.XLOOKUP(_xlpm.d, _xlpm.dates, _xlpm.titres),
    IF(_xlpm.r=0,"",_xlpm.r)
)</f>
        <v>#NAME?</v>
      </c>
      <c r="E779" t="e" vm="2">
        <f t="shared" ca="1" si="50"/>
        <v>#NAME?</v>
      </c>
      <c r="F779" t="str">
        <f>_xlfn.XLOOKUP('Fiche formation'!$C$8,SitesFormations[Site de formation principal],SitesFormations[Mail pour assiduité],"")</f>
        <v>cfa-ensuplr-um-fds@umontpellier.fr</v>
      </c>
      <c r="G779" t="s">
        <v>2019</v>
      </c>
      <c r="H779" t="e" vm="2">
        <f ca="1">_xlfn.TEXTJOIN(" ",TRUE,
'Fiche formation'!$C$18,
_xlfn.SWITCH('Fiche formation'!$C$18,"DNO","2A","DE AUDIO","3A",
_xlfn.SWITCH('Fiche formation'!$C$15,"DEUST","2A","DSCG","2A","MASTER","2A","BUT","3A","DCG","3A","LG","3A","LP","3A","INGE","3A",""))
)</f>
        <v>#NAME?</v>
      </c>
    </row>
    <row r="780" spans="1:8" x14ac:dyDescent="0.2">
      <c r="A780" s="1">
        <f t="shared" si="51"/>
        <v>46624</v>
      </c>
      <c r="B780" t="e" vm="2">
        <f t="shared" ca="1" si="48"/>
        <v>#NAME?</v>
      </c>
      <c r="C780" t="e" vm="2">
        <f t="shared" ca="1" si="49"/>
        <v>#NAME?</v>
      </c>
      <c r="D780" s="12" t="e" cm="1" vm="1">
        <f t="array" aca="1" ref="D780" ca="1">_xlfn.LET(
    _xlpm.d, A780,
    _xlpm.debut, DATE(2026,8,1),
    _xlpm.m, DATEDIF(_xlpm.debut, _xlpm.d, "m"),
    _xlpm.col, 1 + _xlpm.m*3,
    _xlpm.dates, INDEX('Calendrier 2026-2027'!$C$13:$BC$43,,_xlpm.col),
    _xlpm.titres, INDEX('Calendrier 2026-2027'!$D$13:$BD$43,,_xlpm.col),
    _xlpm.r, _xlfn.XLOOKUP(_xlpm.d, _xlpm.dates, _xlpm.titres),
    IF(_xlpm.r=0,"",_xlpm.r)
)</f>
        <v>#NAME?</v>
      </c>
      <c r="E780" t="e" vm="2">
        <f t="shared" ca="1" si="50"/>
        <v>#NAME?</v>
      </c>
      <c r="F780" t="str">
        <f>_xlfn.XLOOKUP('Fiche formation'!$C$8,SitesFormations[Site de formation principal],SitesFormations[Mail pour assiduité],"")</f>
        <v>cfa-ensuplr-um-fds@umontpellier.fr</v>
      </c>
      <c r="G780" t="s">
        <v>2019</v>
      </c>
      <c r="H780" t="e" vm="2">
        <f ca="1">_xlfn.TEXTJOIN(" ",TRUE,
'Fiche formation'!$C$18,
_xlfn.SWITCH('Fiche formation'!$C$18,"DNO","2A","DE AUDIO","3A",
_xlfn.SWITCH('Fiche formation'!$C$15,"DEUST","2A","DSCG","2A","MASTER","2A","BUT","3A","DCG","3A","LG","3A","LP","3A","INGE","3A",""))
)</f>
        <v>#NAME?</v>
      </c>
    </row>
    <row r="781" spans="1:8" x14ac:dyDescent="0.2">
      <c r="A781" s="1">
        <f t="shared" si="51"/>
        <v>46624</v>
      </c>
      <c r="B781" t="e" vm="2">
        <f t="shared" ca="1" si="48"/>
        <v>#NAME?</v>
      </c>
      <c r="C781" t="e" vm="2">
        <f t="shared" ca="1" si="49"/>
        <v>#NAME?</v>
      </c>
      <c r="D781" s="12" t="e" cm="1" vm="1">
        <f t="array" aca="1" ref="D781" ca="1">_xlfn.LET(
    _xlpm.d, A781,
    _xlpm.debut, DATE(2026,8,1),
    _xlpm.m, DATEDIF(_xlpm.debut, _xlpm.d, "m"),
    _xlpm.col, 1 + _xlpm.m*3,
    _xlpm.dates, INDEX('Calendrier 2026-2027'!$C$13:$BC$43,,_xlpm.col),
    _xlpm.titres, INDEX('Calendrier 2026-2027'!$D$13:$BD$43,,_xlpm.col),
    _xlpm.r, _xlfn.XLOOKUP(_xlpm.d, _xlpm.dates, _xlpm.titres),
    IF(_xlpm.r=0,"",_xlpm.r)
)</f>
        <v>#NAME?</v>
      </c>
      <c r="E781" t="e" vm="2">
        <f t="shared" ca="1" si="50"/>
        <v>#NAME?</v>
      </c>
      <c r="F781" t="str">
        <f>_xlfn.XLOOKUP('Fiche formation'!$C$8,SitesFormations[Site de formation principal],SitesFormations[Mail pour assiduité],"")</f>
        <v>cfa-ensuplr-um-fds@umontpellier.fr</v>
      </c>
      <c r="G781" t="s">
        <v>2019</v>
      </c>
      <c r="H781" t="e" vm="2">
        <f ca="1">_xlfn.TEXTJOIN(" ",TRUE,
'Fiche formation'!$C$18,
_xlfn.SWITCH('Fiche formation'!$C$18,"DNO","2A","DE AUDIO","3A",
_xlfn.SWITCH('Fiche formation'!$C$15,"DEUST","2A","DSCG","2A","MASTER","2A","BUT","3A","DCG","3A","LG","3A","LP","3A","INGE","3A",""))
)</f>
        <v>#NAME?</v>
      </c>
    </row>
    <row r="782" spans="1:8" x14ac:dyDescent="0.2">
      <c r="A782" s="1">
        <f t="shared" si="51"/>
        <v>46625</v>
      </c>
      <c r="B782" t="e" vm="2">
        <f t="shared" ca="1" si="48"/>
        <v>#NAME?</v>
      </c>
      <c r="C782" t="e" vm="2">
        <f t="shared" ca="1" si="49"/>
        <v>#NAME?</v>
      </c>
      <c r="D782" s="12" t="e" cm="1" vm="1">
        <f t="array" aca="1" ref="D782" ca="1">_xlfn.LET(
    _xlpm.d, A782,
    _xlpm.debut, DATE(2026,8,1),
    _xlpm.m, DATEDIF(_xlpm.debut, _xlpm.d, "m"),
    _xlpm.col, 1 + _xlpm.m*3,
    _xlpm.dates, INDEX('Calendrier 2026-2027'!$C$13:$BC$43,,_xlpm.col),
    _xlpm.titres, INDEX('Calendrier 2026-2027'!$D$13:$BD$43,,_xlpm.col),
    _xlpm.r, _xlfn.XLOOKUP(_xlpm.d, _xlpm.dates, _xlpm.titres),
    IF(_xlpm.r=0,"",_xlpm.r)
)</f>
        <v>#NAME?</v>
      </c>
      <c r="E782" t="e" vm="2">
        <f t="shared" ca="1" si="50"/>
        <v>#NAME?</v>
      </c>
      <c r="F782" t="str">
        <f>_xlfn.XLOOKUP('Fiche formation'!$C$8,SitesFormations[Site de formation principal],SitesFormations[Mail pour assiduité],"")</f>
        <v>cfa-ensuplr-um-fds@umontpellier.fr</v>
      </c>
      <c r="G782" t="s">
        <v>2019</v>
      </c>
      <c r="H782" t="e" vm="2">
        <f ca="1">_xlfn.TEXTJOIN(" ",TRUE,
'Fiche formation'!$C$18,
_xlfn.SWITCH('Fiche formation'!$C$18,"DNO","2A","DE AUDIO","3A",
_xlfn.SWITCH('Fiche formation'!$C$15,"DEUST","2A","DSCG","2A","MASTER","2A","BUT","3A","DCG","3A","LG","3A","LP","3A","INGE","3A",""))
)</f>
        <v>#NAME?</v>
      </c>
    </row>
    <row r="783" spans="1:8" x14ac:dyDescent="0.2">
      <c r="A783" s="1">
        <f t="shared" si="51"/>
        <v>46625</v>
      </c>
      <c r="B783" t="e" vm="2">
        <f t="shared" ca="1" si="48"/>
        <v>#NAME?</v>
      </c>
      <c r="C783" t="e" vm="2">
        <f t="shared" ca="1" si="49"/>
        <v>#NAME?</v>
      </c>
      <c r="D783" s="12" t="e" cm="1" vm="1">
        <f t="array" aca="1" ref="D783" ca="1">_xlfn.LET(
    _xlpm.d, A783,
    _xlpm.debut, DATE(2026,8,1),
    _xlpm.m, DATEDIF(_xlpm.debut, _xlpm.d, "m"),
    _xlpm.col, 1 + _xlpm.m*3,
    _xlpm.dates, INDEX('Calendrier 2026-2027'!$C$13:$BC$43,,_xlpm.col),
    _xlpm.titres, INDEX('Calendrier 2026-2027'!$D$13:$BD$43,,_xlpm.col),
    _xlpm.r, _xlfn.XLOOKUP(_xlpm.d, _xlpm.dates, _xlpm.titres),
    IF(_xlpm.r=0,"",_xlpm.r)
)</f>
        <v>#NAME?</v>
      </c>
      <c r="E783" t="e" vm="2">
        <f t="shared" ca="1" si="50"/>
        <v>#NAME?</v>
      </c>
      <c r="F783" t="str">
        <f>_xlfn.XLOOKUP('Fiche formation'!$C$8,SitesFormations[Site de formation principal],SitesFormations[Mail pour assiduité],"")</f>
        <v>cfa-ensuplr-um-fds@umontpellier.fr</v>
      </c>
      <c r="G783" t="s">
        <v>2019</v>
      </c>
      <c r="H783" t="e" vm="2">
        <f ca="1">_xlfn.TEXTJOIN(" ",TRUE,
'Fiche formation'!$C$18,
_xlfn.SWITCH('Fiche formation'!$C$18,"DNO","2A","DE AUDIO","3A",
_xlfn.SWITCH('Fiche formation'!$C$15,"DEUST","2A","DSCG","2A","MASTER","2A","BUT","3A","DCG","3A","LG","3A","LP","3A","INGE","3A",""))
)</f>
        <v>#NAME?</v>
      </c>
    </row>
    <row r="784" spans="1:8" x14ac:dyDescent="0.2">
      <c r="A784" s="1">
        <f t="shared" si="51"/>
        <v>46626</v>
      </c>
      <c r="B784" t="e" vm="2">
        <f t="shared" ca="1" si="48"/>
        <v>#NAME?</v>
      </c>
      <c r="C784" t="e" vm="2">
        <f t="shared" ca="1" si="49"/>
        <v>#NAME?</v>
      </c>
      <c r="D784" s="12" t="e" cm="1" vm="1">
        <f t="array" aca="1" ref="D784" ca="1">_xlfn.LET(
    _xlpm.d, A784,
    _xlpm.debut, DATE(2026,8,1),
    _xlpm.m, DATEDIF(_xlpm.debut, _xlpm.d, "m"),
    _xlpm.col, 1 + _xlpm.m*3,
    _xlpm.dates, INDEX('Calendrier 2026-2027'!$C$13:$BC$43,,_xlpm.col),
    _xlpm.titres, INDEX('Calendrier 2026-2027'!$D$13:$BD$43,,_xlpm.col),
    _xlpm.r, _xlfn.XLOOKUP(_xlpm.d, _xlpm.dates, _xlpm.titres),
    IF(_xlpm.r=0,"",_xlpm.r)
)</f>
        <v>#NAME?</v>
      </c>
      <c r="E784" t="e" vm="2">
        <f t="shared" ca="1" si="50"/>
        <v>#NAME?</v>
      </c>
      <c r="F784" t="str">
        <f>_xlfn.XLOOKUP('Fiche formation'!$C$8,SitesFormations[Site de formation principal],SitesFormations[Mail pour assiduité],"")</f>
        <v>cfa-ensuplr-um-fds@umontpellier.fr</v>
      </c>
      <c r="G784" t="s">
        <v>2019</v>
      </c>
      <c r="H784" t="e" vm="2">
        <f ca="1">_xlfn.TEXTJOIN(" ",TRUE,
'Fiche formation'!$C$18,
_xlfn.SWITCH('Fiche formation'!$C$18,"DNO","2A","DE AUDIO","3A",
_xlfn.SWITCH('Fiche formation'!$C$15,"DEUST","2A","DSCG","2A","MASTER","2A","BUT","3A","DCG","3A","LG","3A","LP","3A","INGE","3A",""))
)</f>
        <v>#NAME?</v>
      </c>
    </row>
    <row r="785" spans="1:8" x14ac:dyDescent="0.2">
      <c r="A785" s="1">
        <f t="shared" si="51"/>
        <v>46626</v>
      </c>
      <c r="B785" t="e" vm="2">
        <f t="shared" ca="1" si="48"/>
        <v>#NAME?</v>
      </c>
      <c r="C785" t="e" vm="2">
        <f t="shared" ca="1" si="49"/>
        <v>#NAME?</v>
      </c>
      <c r="D785" s="12" t="e" cm="1" vm="1">
        <f t="array" aca="1" ref="D785" ca="1">_xlfn.LET(
    _xlpm.d, A785,
    _xlpm.debut, DATE(2026,8,1),
    _xlpm.m, DATEDIF(_xlpm.debut, _xlpm.d, "m"),
    _xlpm.col, 1 + _xlpm.m*3,
    _xlpm.dates, INDEX('Calendrier 2026-2027'!$C$13:$BC$43,,_xlpm.col),
    _xlpm.titres, INDEX('Calendrier 2026-2027'!$D$13:$BD$43,,_xlpm.col),
    _xlpm.r, _xlfn.XLOOKUP(_xlpm.d, _xlpm.dates, _xlpm.titres),
    IF(_xlpm.r=0,"",_xlpm.r)
)</f>
        <v>#NAME?</v>
      </c>
      <c r="E785" t="e" vm="2">
        <f t="shared" ca="1" si="50"/>
        <v>#NAME?</v>
      </c>
      <c r="F785" t="str">
        <f>_xlfn.XLOOKUP('Fiche formation'!$C$8,SitesFormations[Site de formation principal],SitesFormations[Mail pour assiduité],"")</f>
        <v>cfa-ensuplr-um-fds@umontpellier.fr</v>
      </c>
      <c r="G785" t="s">
        <v>2019</v>
      </c>
      <c r="H785" t="e" vm="2">
        <f ca="1">_xlfn.TEXTJOIN(" ",TRUE,
'Fiche formation'!$C$18,
_xlfn.SWITCH('Fiche formation'!$C$18,"DNO","2A","DE AUDIO","3A",
_xlfn.SWITCH('Fiche formation'!$C$15,"DEUST","2A","DSCG","2A","MASTER","2A","BUT","3A","DCG","3A","LG","3A","LP","3A","INGE","3A",""))
)</f>
        <v>#NAME?</v>
      </c>
    </row>
    <row r="786" spans="1:8" x14ac:dyDescent="0.2">
      <c r="A786" s="1">
        <f t="shared" si="51"/>
        <v>46627</v>
      </c>
      <c r="B786" t="e" vm="2">
        <f t="shared" ca="1" si="48"/>
        <v>#NAME?</v>
      </c>
      <c r="C786" t="e" vm="2">
        <f t="shared" ca="1" si="49"/>
        <v>#NAME?</v>
      </c>
      <c r="D786" s="12" t="e" cm="1" vm="1">
        <f t="array" aca="1" ref="D786" ca="1">_xlfn.LET(
    _xlpm.d, A786,
    _xlpm.debut, DATE(2026,8,1),
    _xlpm.m, DATEDIF(_xlpm.debut, _xlpm.d, "m"),
    _xlpm.col, 1 + _xlpm.m*3,
    _xlpm.dates, INDEX('Calendrier 2026-2027'!$C$13:$BC$43,,_xlpm.col),
    _xlpm.titres, INDEX('Calendrier 2026-2027'!$D$13:$BD$43,,_xlpm.col),
    _xlpm.r, _xlfn.XLOOKUP(_xlpm.d, _xlpm.dates, _xlpm.titres),
    IF(_xlpm.r=0,"",_xlpm.r)
)</f>
        <v>#NAME?</v>
      </c>
      <c r="E786" t="e" vm="2">
        <f t="shared" ca="1" si="50"/>
        <v>#NAME?</v>
      </c>
      <c r="F786" t="str">
        <f>_xlfn.XLOOKUP('Fiche formation'!$C$8,SitesFormations[Site de formation principal],SitesFormations[Mail pour assiduité],"")</f>
        <v>cfa-ensuplr-um-fds@umontpellier.fr</v>
      </c>
      <c r="G786" t="s">
        <v>2019</v>
      </c>
      <c r="H786" t="e" vm="2">
        <f ca="1">_xlfn.TEXTJOIN(" ",TRUE,
'Fiche formation'!$C$18,
_xlfn.SWITCH('Fiche formation'!$C$18,"DNO","2A","DE AUDIO","3A",
_xlfn.SWITCH('Fiche formation'!$C$15,"DEUST","2A","DSCG","2A","MASTER","2A","BUT","3A","DCG","3A","LG","3A","LP","3A","INGE","3A",""))
)</f>
        <v>#NAME?</v>
      </c>
    </row>
    <row r="787" spans="1:8" x14ac:dyDescent="0.2">
      <c r="A787" s="1">
        <f t="shared" si="51"/>
        <v>46627</v>
      </c>
      <c r="B787" t="e" vm="2">
        <f t="shared" ca="1" si="48"/>
        <v>#NAME?</v>
      </c>
      <c r="C787" t="e" vm="2">
        <f t="shared" ca="1" si="49"/>
        <v>#NAME?</v>
      </c>
      <c r="D787" s="12" t="e" cm="1" vm="1">
        <f t="array" aca="1" ref="D787" ca="1">_xlfn.LET(
    _xlpm.d, A787,
    _xlpm.debut, DATE(2026,8,1),
    _xlpm.m, DATEDIF(_xlpm.debut, _xlpm.d, "m"),
    _xlpm.col, 1 + _xlpm.m*3,
    _xlpm.dates, INDEX('Calendrier 2026-2027'!$C$13:$BC$43,,_xlpm.col),
    _xlpm.titres, INDEX('Calendrier 2026-2027'!$D$13:$BD$43,,_xlpm.col),
    _xlpm.r, _xlfn.XLOOKUP(_xlpm.d, _xlpm.dates, _xlpm.titres),
    IF(_xlpm.r=0,"",_xlpm.r)
)</f>
        <v>#NAME?</v>
      </c>
      <c r="E787" t="e" vm="2">
        <f t="shared" ca="1" si="50"/>
        <v>#NAME?</v>
      </c>
      <c r="F787" t="str">
        <f>_xlfn.XLOOKUP('Fiche formation'!$C$8,SitesFormations[Site de formation principal],SitesFormations[Mail pour assiduité],"")</f>
        <v>cfa-ensuplr-um-fds@umontpellier.fr</v>
      </c>
      <c r="G787" t="s">
        <v>2019</v>
      </c>
      <c r="H787" t="e" vm="2">
        <f ca="1">_xlfn.TEXTJOIN(" ",TRUE,
'Fiche formation'!$C$18,
_xlfn.SWITCH('Fiche formation'!$C$18,"DNO","2A","DE AUDIO","3A",
_xlfn.SWITCH('Fiche formation'!$C$15,"DEUST","2A","DSCG","2A","MASTER","2A","BUT","3A","DCG","3A","LG","3A","LP","3A","INGE","3A",""))
)</f>
        <v>#NAME?</v>
      </c>
    </row>
    <row r="788" spans="1:8" x14ac:dyDescent="0.2">
      <c r="A788" s="1">
        <f t="shared" si="51"/>
        <v>46628</v>
      </c>
      <c r="B788" t="e" vm="2">
        <f t="shared" ca="1" si="48"/>
        <v>#NAME?</v>
      </c>
      <c r="C788" t="e" vm="2">
        <f t="shared" ca="1" si="49"/>
        <v>#NAME?</v>
      </c>
      <c r="D788" s="12" t="e" cm="1" vm="1">
        <f t="array" aca="1" ref="D788" ca="1">_xlfn.LET(
    _xlpm.d, A788,
    _xlpm.debut, DATE(2026,8,1),
    _xlpm.m, DATEDIF(_xlpm.debut, _xlpm.d, "m"),
    _xlpm.col, 1 + _xlpm.m*3,
    _xlpm.dates, INDEX('Calendrier 2026-2027'!$C$13:$BC$43,,_xlpm.col),
    _xlpm.titres, INDEX('Calendrier 2026-2027'!$D$13:$BD$43,,_xlpm.col),
    _xlpm.r, _xlfn.XLOOKUP(_xlpm.d, _xlpm.dates, _xlpm.titres),
    IF(_xlpm.r=0,"",_xlpm.r)
)</f>
        <v>#NAME?</v>
      </c>
      <c r="E788" t="e" vm="2">
        <f t="shared" ca="1" si="50"/>
        <v>#NAME?</v>
      </c>
      <c r="F788" t="str">
        <f>_xlfn.XLOOKUP('Fiche formation'!$C$8,SitesFormations[Site de formation principal],SitesFormations[Mail pour assiduité],"")</f>
        <v>cfa-ensuplr-um-fds@umontpellier.fr</v>
      </c>
      <c r="G788" t="s">
        <v>2019</v>
      </c>
      <c r="H788" t="e" vm="2">
        <f ca="1">_xlfn.TEXTJOIN(" ",TRUE,
'Fiche formation'!$C$18,
_xlfn.SWITCH('Fiche formation'!$C$18,"DNO","2A","DE AUDIO","3A",
_xlfn.SWITCH('Fiche formation'!$C$15,"DEUST","2A","DSCG","2A","MASTER","2A","BUT","3A","DCG","3A","LG","3A","LP","3A","INGE","3A",""))
)</f>
        <v>#NAME?</v>
      </c>
    </row>
    <row r="789" spans="1:8" x14ac:dyDescent="0.2">
      <c r="A789" s="1">
        <f t="shared" si="51"/>
        <v>46628</v>
      </c>
      <c r="B789" t="e" vm="2">
        <f t="shared" ca="1" si="48"/>
        <v>#NAME?</v>
      </c>
      <c r="C789" t="e" vm="2">
        <f t="shared" ca="1" si="49"/>
        <v>#NAME?</v>
      </c>
      <c r="D789" s="12" t="e" cm="1" vm="1">
        <f t="array" aca="1" ref="D789" ca="1">_xlfn.LET(
    _xlpm.d, A789,
    _xlpm.debut, DATE(2026,8,1),
    _xlpm.m, DATEDIF(_xlpm.debut, _xlpm.d, "m"),
    _xlpm.col, 1 + _xlpm.m*3,
    _xlpm.dates, INDEX('Calendrier 2026-2027'!$C$13:$BC$43,,_xlpm.col),
    _xlpm.titres, INDEX('Calendrier 2026-2027'!$D$13:$BD$43,,_xlpm.col),
    _xlpm.r, _xlfn.XLOOKUP(_xlpm.d, _xlpm.dates, _xlpm.titres),
    IF(_xlpm.r=0,"",_xlpm.r)
)</f>
        <v>#NAME?</v>
      </c>
      <c r="E789" t="e" vm="2">
        <f t="shared" ca="1" si="50"/>
        <v>#NAME?</v>
      </c>
      <c r="F789" t="str">
        <f>_xlfn.XLOOKUP('Fiche formation'!$C$8,SitesFormations[Site de formation principal],SitesFormations[Mail pour assiduité],"")</f>
        <v>cfa-ensuplr-um-fds@umontpellier.fr</v>
      </c>
      <c r="G789" t="s">
        <v>2019</v>
      </c>
      <c r="H789" t="e" vm="2">
        <f ca="1">_xlfn.TEXTJOIN(" ",TRUE,
'Fiche formation'!$C$18,
_xlfn.SWITCH('Fiche formation'!$C$18,"DNO","2A","DE AUDIO","3A",
_xlfn.SWITCH('Fiche formation'!$C$15,"DEUST","2A","DSCG","2A","MASTER","2A","BUT","3A","DCG","3A","LG","3A","LP","3A","INGE","3A",""))
)</f>
        <v>#NAME?</v>
      </c>
    </row>
    <row r="790" spans="1:8" x14ac:dyDescent="0.2">
      <c r="A790" s="1">
        <f t="shared" si="51"/>
        <v>46629</v>
      </c>
      <c r="B790" t="e" vm="2">
        <f t="shared" ca="1" si="48"/>
        <v>#NAME?</v>
      </c>
      <c r="C790" t="e" vm="2">
        <f t="shared" ca="1" si="49"/>
        <v>#NAME?</v>
      </c>
      <c r="D790" s="12" t="e" cm="1" vm="1">
        <f t="array" aca="1" ref="D790" ca="1">_xlfn.LET(
    _xlpm.d, A790,
    _xlpm.debut, DATE(2026,8,1),
    _xlpm.m, DATEDIF(_xlpm.debut, _xlpm.d, "m"),
    _xlpm.col, 1 + _xlpm.m*3,
    _xlpm.dates, INDEX('Calendrier 2026-2027'!$C$13:$BC$43,,_xlpm.col),
    _xlpm.titres, INDEX('Calendrier 2026-2027'!$D$13:$BD$43,,_xlpm.col),
    _xlpm.r, _xlfn.XLOOKUP(_xlpm.d, _xlpm.dates, _xlpm.titres),
    IF(_xlpm.r=0,"",_xlpm.r)
)</f>
        <v>#NAME?</v>
      </c>
      <c r="E790" t="e" vm="2">
        <f t="shared" ca="1" si="50"/>
        <v>#NAME?</v>
      </c>
      <c r="F790" t="str">
        <f>_xlfn.XLOOKUP('Fiche formation'!$C$8,SitesFormations[Site de formation principal],SitesFormations[Mail pour assiduité],"")</f>
        <v>cfa-ensuplr-um-fds@umontpellier.fr</v>
      </c>
      <c r="G790" t="s">
        <v>2019</v>
      </c>
      <c r="H790" t="e" vm="2">
        <f ca="1">_xlfn.TEXTJOIN(" ",TRUE,
'Fiche formation'!$C$18,
_xlfn.SWITCH('Fiche formation'!$C$18,"DNO","2A","DE AUDIO","3A",
_xlfn.SWITCH('Fiche formation'!$C$15,"DEUST","2A","DSCG","2A","MASTER","2A","BUT","3A","DCG","3A","LG","3A","LP","3A","INGE","3A",""))
)</f>
        <v>#NAME?</v>
      </c>
    </row>
    <row r="791" spans="1:8" x14ac:dyDescent="0.2">
      <c r="A791" s="1">
        <f t="shared" si="51"/>
        <v>46629</v>
      </c>
      <c r="B791" t="e" vm="2">
        <f t="shared" ca="1" si="48"/>
        <v>#NAME?</v>
      </c>
      <c r="C791" t="e" vm="2">
        <f t="shared" ca="1" si="49"/>
        <v>#NAME?</v>
      </c>
      <c r="D791" s="12" t="e" cm="1" vm="1">
        <f t="array" aca="1" ref="D791" ca="1">_xlfn.LET(
    _xlpm.d, A791,
    _xlpm.debut, DATE(2026,8,1),
    _xlpm.m, DATEDIF(_xlpm.debut, _xlpm.d, "m"),
    _xlpm.col, 1 + _xlpm.m*3,
    _xlpm.dates, INDEX('Calendrier 2026-2027'!$C$13:$BC$43,,_xlpm.col),
    _xlpm.titres, INDEX('Calendrier 2026-2027'!$D$13:$BD$43,,_xlpm.col),
    _xlpm.r, _xlfn.XLOOKUP(_xlpm.d, _xlpm.dates, _xlpm.titres),
    IF(_xlpm.r=0,"",_xlpm.r)
)</f>
        <v>#NAME?</v>
      </c>
      <c r="E791" t="e" vm="2">
        <f t="shared" ca="1" si="50"/>
        <v>#NAME?</v>
      </c>
      <c r="F791" t="str">
        <f>_xlfn.XLOOKUP('Fiche formation'!$C$8,SitesFormations[Site de formation principal],SitesFormations[Mail pour assiduité],"")</f>
        <v>cfa-ensuplr-um-fds@umontpellier.fr</v>
      </c>
      <c r="G791" t="s">
        <v>2019</v>
      </c>
      <c r="H791" t="e" vm="2">
        <f ca="1">_xlfn.TEXTJOIN(" ",TRUE,
'Fiche formation'!$C$18,
_xlfn.SWITCH('Fiche formation'!$C$18,"DNO","2A","DE AUDIO","3A",
_xlfn.SWITCH('Fiche formation'!$C$15,"DEUST","2A","DSCG","2A","MASTER","2A","BUT","3A","DCG","3A","LG","3A","LP","3A","INGE","3A",""))
)</f>
        <v>#NAME?</v>
      </c>
    </row>
    <row r="792" spans="1:8" x14ac:dyDescent="0.2">
      <c r="A792" s="1">
        <f t="shared" si="51"/>
        <v>46630</v>
      </c>
      <c r="B792" t="e" vm="2">
        <f t="shared" ref="B792:B853" ca="1" si="52">IF(D792="","",IF($A792=$A791,"14:00","08:00"))</f>
        <v>#NAME?</v>
      </c>
      <c r="C792" t="e" vm="2">
        <f t="shared" ref="C792:C853" ca="1" si="53">IF(D792="","",IF($A792=$A791,"17:00","12:00"))</f>
        <v>#NAME?</v>
      </c>
      <c r="D792" s="12" t="e" cm="1" vm="1">
        <f t="array" aca="1" ref="D792" ca="1">_xlfn.LET(
    _xlpm.d, A792,
    _xlpm.debut, DATE(2026,8,1),
    _xlpm.m, DATEDIF(_xlpm.debut, _xlpm.d, "m"),
    _xlpm.col, 1 + _xlpm.m*3,
    _xlpm.dates, INDEX('Calendrier 2026-2027'!$C$13:$BC$43,,_xlpm.col),
    _xlpm.titres, INDEX('Calendrier 2026-2027'!$D$13:$BD$43,,_xlpm.col),
    _xlpm.r, _xlfn.XLOOKUP(_xlpm.d, _xlpm.dates, _xlpm.titres),
    IF(_xlpm.r=0,"",_xlpm.r)
)</f>
        <v>#NAME?</v>
      </c>
      <c r="E792" t="e" vm="2">
        <f t="shared" ca="1" si="50"/>
        <v>#NAME?</v>
      </c>
      <c r="F792" t="str">
        <f>_xlfn.XLOOKUP('Fiche formation'!$C$8,SitesFormations[Site de formation principal],SitesFormations[Mail pour assiduité],"")</f>
        <v>cfa-ensuplr-um-fds@umontpellier.fr</v>
      </c>
      <c r="G792" t="s">
        <v>2019</v>
      </c>
      <c r="H792" t="e" vm="2">
        <f ca="1">_xlfn.TEXTJOIN(" ",TRUE,
'Fiche formation'!$C$18,
_xlfn.SWITCH('Fiche formation'!$C$18,"DNO","2A","DE AUDIO","3A",
_xlfn.SWITCH('Fiche formation'!$C$15,"DEUST","2A","DSCG","2A","MASTER","2A","BUT","3A","DCG","3A","LG","3A","LP","3A","INGE","3A",""))
)</f>
        <v>#NAME?</v>
      </c>
    </row>
    <row r="793" spans="1:8" x14ac:dyDescent="0.2">
      <c r="A793" s="1">
        <f t="shared" si="51"/>
        <v>46630</v>
      </c>
      <c r="B793" t="e" vm="2">
        <f t="shared" ca="1" si="52"/>
        <v>#NAME?</v>
      </c>
      <c r="C793" t="e" vm="2">
        <f t="shared" ca="1" si="53"/>
        <v>#NAME?</v>
      </c>
      <c r="D793" s="12" t="e" cm="1" vm="1">
        <f t="array" aca="1" ref="D793" ca="1">_xlfn.LET(
    _xlpm.d, A793,
    _xlpm.debut, DATE(2026,8,1),
    _xlpm.m, DATEDIF(_xlpm.debut, _xlpm.d, "m"),
    _xlpm.col, 1 + _xlpm.m*3,
    _xlpm.dates, INDEX('Calendrier 2026-2027'!$C$13:$BC$43,,_xlpm.col),
    _xlpm.titres, INDEX('Calendrier 2026-2027'!$D$13:$BD$43,,_xlpm.col),
    _xlpm.r, _xlfn.XLOOKUP(_xlpm.d, _xlpm.dates, _xlpm.titres),
    IF(_xlpm.r=0,"",_xlpm.r)
)</f>
        <v>#NAME?</v>
      </c>
      <c r="E793" t="e" vm="2">
        <f t="shared" ca="1" si="50"/>
        <v>#NAME?</v>
      </c>
      <c r="F793" t="str">
        <f>_xlfn.XLOOKUP('Fiche formation'!$C$8,SitesFormations[Site de formation principal],SitesFormations[Mail pour assiduité],"")</f>
        <v>cfa-ensuplr-um-fds@umontpellier.fr</v>
      </c>
      <c r="G793" t="s">
        <v>2019</v>
      </c>
      <c r="H793" t="e" vm="2">
        <f ca="1">_xlfn.TEXTJOIN(" ",TRUE,
'Fiche formation'!$C$18,
_xlfn.SWITCH('Fiche formation'!$C$18,"DNO","2A","DE AUDIO","3A",
_xlfn.SWITCH('Fiche formation'!$C$15,"DEUST","2A","DSCG","2A","MASTER","2A","BUT","3A","DCG","3A","LG","3A","LP","3A","INGE","3A",""))
)</f>
        <v>#NAME?</v>
      </c>
    </row>
    <row r="794" spans="1:8" x14ac:dyDescent="0.2">
      <c r="A794" s="1">
        <f t="shared" si="51"/>
        <v>46631</v>
      </c>
      <c r="B794" t="e" vm="2">
        <f t="shared" ca="1" si="52"/>
        <v>#NAME?</v>
      </c>
      <c r="C794" t="e" vm="2">
        <f t="shared" ca="1" si="53"/>
        <v>#NAME?</v>
      </c>
      <c r="D794" s="12" t="e" cm="1" vm="1">
        <f t="array" aca="1" ref="D794" ca="1">_xlfn.LET(
    _xlpm.d, A794,
    _xlpm.debut, DATE(2026,8,1),
    _xlpm.m, DATEDIF(_xlpm.debut, _xlpm.d, "m"),
    _xlpm.col, 1 + _xlpm.m*3,
    _xlpm.dates, INDEX('Calendrier 2026-2027'!$C$13:$BC$43,,_xlpm.col),
    _xlpm.titres, INDEX('Calendrier 2026-2027'!$D$13:$BD$43,,_xlpm.col),
    _xlpm.r, _xlfn.XLOOKUP(_xlpm.d, _xlpm.dates, _xlpm.titres),
    IF(_xlpm.r=0,"",_xlpm.r)
)</f>
        <v>#NAME?</v>
      </c>
      <c r="E794" t="e" vm="2">
        <f t="shared" ca="1" si="50"/>
        <v>#NAME?</v>
      </c>
      <c r="F794" t="str">
        <f>_xlfn.XLOOKUP('Fiche formation'!$C$8,SitesFormations[Site de formation principal],SitesFormations[Mail pour assiduité],"")</f>
        <v>cfa-ensuplr-um-fds@umontpellier.fr</v>
      </c>
      <c r="G794" t="s">
        <v>2019</v>
      </c>
      <c r="H794" t="e" vm="2">
        <f ca="1">_xlfn.TEXTJOIN(" ",TRUE,
'Fiche formation'!$C$18,
_xlfn.SWITCH('Fiche formation'!$C$18,"DNO","2A","DE AUDIO","3A",
_xlfn.SWITCH('Fiche formation'!$C$15,"DEUST","2A","DSCG","2A","MASTER","2A","BUT","3A","DCG","3A","LG","3A","LP","3A","INGE","3A",""))
)</f>
        <v>#NAME?</v>
      </c>
    </row>
    <row r="795" spans="1:8" x14ac:dyDescent="0.2">
      <c r="A795" s="1">
        <f t="shared" si="51"/>
        <v>46631</v>
      </c>
      <c r="B795" t="e" vm="2">
        <f t="shared" ca="1" si="52"/>
        <v>#NAME?</v>
      </c>
      <c r="C795" t="e" vm="2">
        <f t="shared" ca="1" si="53"/>
        <v>#NAME?</v>
      </c>
      <c r="D795" s="12" t="e" cm="1" vm="1">
        <f t="array" aca="1" ref="D795" ca="1">_xlfn.LET(
    _xlpm.d, A795,
    _xlpm.debut, DATE(2026,8,1),
    _xlpm.m, DATEDIF(_xlpm.debut, _xlpm.d, "m"),
    _xlpm.col, 1 + _xlpm.m*3,
    _xlpm.dates, INDEX('Calendrier 2026-2027'!$C$13:$BC$43,,_xlpm.col),
    _xlpm.titres, INDEX('Calendrier 2026-2027'!$D$13:$BD$43,,_xlpm.col),
    _xlpm.r, _xlfn.XLOOKUP(_xlpm.d, _xlpm.dates, _xlpm.titres),
    IF(_xlpm.r=0,"",_xlpm.r)
)</f>
        <v>#NAME?</v>
      </c>
      <c r="E795" t="e" vm="2">
        <f t="shared" ca="1" si="50"/>
        <v>#NAME?</v>
      </c>
      <c r="F795" t="str">
        <f>_xlfn.XLOOKUP('Fiche formation'!$C$8,SitesFormations[Site de formation principal],SitesFormations[Mail pour assiduité],"")</f>
        <v>cfa-ensuplr-um-fds@umontpellier.fr</v>
      </c>
      <c r="G795" t="s">
        <v>2019</v>
      </c>
      <c r="H795" t="e" vm="2">
        <f ca="1">_xlfn.TEXTJOIN(" ",TRUE,
'Fiche formation'!$C$18,
_xlfn.SWITCH('Fiche formation'!$C$18,"DNO","2A","DE AUDIO","3A",
_xlfn.SWITCH('Fiche formation'!$C$15,"DEUST","2A","DSCG","2A","MASTER","2A","BUT","3A","DCG","3A","LG","3A","LP","3A","INGE","3A",""))
)</f>
        <v>#NAME?</v>
      </c>
    </row>
    <row r="796" spans="1:8" x14ac:dyDescent="0.2">
      <c r="A796" s="1">
        <f t="shared" si="51"/>
        <v>46632</v>
      </c>
      <c r="B796" t="e" vm="2">
        <f t="shared" ca="1" si="52"/>
        <v>#NAME?</v>
      </c>
      <c r="C796" t="e" vm="2">
        <f t="shared" ca="1" si="53"/>
        <v>#NAME?</v>
      </c>
      <c r="D796" s="12" t="e" cm="1" vm="1">
        <f t="array" aca="1" ref="D796" ca="1">_xlfn.LET(
    _xlpm.d, A796,
    _xlpm.debut, DATE(2026,8,1),
    _xlpm.m, DATEDIF(_xlpm.debut, _xlpm.d, "m"),
    _xlpm.col, 1 + _xlpm.m*3,
    _xlpm.dates, INDEX('Calendrier 2026-2027'!$C$13:$BC$43,,_xlpm.col),
    _xlpm.titres, INDEX('Calendrier 2026-2027'!$D$13:$BD$43,,_xlpm.col),
    _xlpm.r, _xlfn.XLOOKUP(_xlpm.d, _xlpm.dates, _xlpm.titres),
    IF(_xlpm.r=0,"",_xlpm.r)
)</f>
        <v>#NAME?</v>
      </c>
      <c r="E796" t="e" vm="2">
        <f t="shared" ca="1" si="50"/>
        <v>#NAME?</v>
      </c>
      <c r="F796" t="str">
        <f>_xlfn.XLOOKUP('Fiche formation'!$C$8,SitesFormations[Site de formation principal],SitesFormations[Mail pour assiduité],"")</f>
        <v>cfa-ensuplr-um-fds@umontpellier.fr</v>
      </c>
      <c r="G796" t="s">
        <v>2019</v>
      </c>
      <c r="H796" t="e" vm="2">
        <f ca="1">_xlfn.TEXTJOIN(" ",TRUE,
'Fiche formation'!$C$18,
_xlfn.SWITCH('Fiche formation'!$C$18,"DNO","2A","DE AUDIO","3A",
_xlfn.SWITCH('Fiche formation'!$C$15,"DEUST","2A","DSCG","2A","MASTER","2A","BUT","3A","DCG","3A","LG","3A","LP","3A","INGE","3A",""))
)</f>
        <v>#NAME?</v>
      </c>
    </row>
    <row r="797" spans="1:8" x14ac:dyDescent="0.2">
      <c r="A797" s="1">
        <f t="shared" si="51"/>
        <v>46632</v>
      </c>
      <c r="B797" t="e" vm="2">
        <f t="shared" ca="1" si="52"/>
        <v>#NAME?</v>
      </c>
      <c r="C797" t="e" vm="2">
        <f t="shared" ca="1" si="53"/>
        <v>#NAME?</v>
      </c>
      <c r="D797" s="12" t="e" cm="1" vm="1">
        <f t="array" aca="1" ref="D797" ca="1">_xlfn.LET(
    _xlpm.d, A797,
    _xlpm.debut, DATE(2026,8,1),
    _xlpm.m, DATEDIF(_xlpm.debut, _xlpm.d, "m"),
    _xlpm.col, 1 + _xlpm.m*3,
    _xlpm.dates, INDEX('Calendrier 2026-2027'!$C$13:$BC$43,,_xlpm.col),
    _xlpm.titres, INDEX('Calendrier 2026-2027'!$D$13:$BD$43,,_xlpm.col),
    _xlpm.r, _xlfn.XLOOKUP(_xlpm.d, _xlpm.dates, _xlpm.titres),
    IF(_xlpm.r=0,"",_xlpm.r)
)</f>
        <v>#NAME?</v>
      </c>
      <c r="E797" t="e" vm="2">
        <f t="shared" ca="1" si="50"/>
        <v>#NAME?</v>
      </c>
      <c r="F797" t="str">
        <f>_xlfn.XLOOKUP('Fiche formation'!$C$8,SitesFormations[Site de formation principal],SitesFormations[Mail pour assiduité],"")</f>
        <v>cfa-ensuplr-um-fds@umontpellier.fr</v>
      </c>
      <c r="G797" t="s">
        <v>2019</v>
      </c>
      <c r="H797" t="e" vm="2">
        <f ca="1">_xlfn.TEXTJOIN(" ",TRUE,
'Fiche formation'!$C$18,
_xlfn.SWITCH('Fiche formation'!$C$18,"DNO","2A","DE AUDIO","3A",
_xlfn.SWITCH('Fiche formation'!$C$15,"DEUST","2A","DSCG","2A","MASTER","2A","BUT","3A","DCG","3A","LG","3A","LP","3A","INGE","3A",""))
)</f>
        <v>#NAME?</v>
      </c>
    </row>
    <row r="798" spans="1:8" x14ac:dyDescent="0.2">
      <c r="A798" s="1">
        <f t="shared" si="51"/>
        <v>46633</v>
      </c>
      <c r="B798" t="e" vm="2">
        <f t="shared" ca="1" si="52"/>
        <v>#NAME?</v>
      </c>
      <c r="C798" t="e" vm="2">
        <f t="shared" ca="1" si="53"/>
        <v>#NAME?</v>
      </c>
      <c r="D798" s="12" t="e" cm="1" vm="1">
        <f t="array" aca="1" ref="D798" ca="1">_xlfn.LET(
    _xlpm.d, A798,
    _xlpm.debut, DATE(2026,8,1),
    _xlpm.m, DATEDIF(_xlpm.debut, _xlpm.d, "m"),
    _xlpm.col, 1 + _xlpm.m*3,
    _xlpm.dates, INDEX('Calendrier 2026-2027'!$C$13:$BC$43,,_xlpm.col),
    _xlpm.titres, INDEX('Calendrier 2026-2027'!$D$13:$BD$43,,_xlpm.col),
    _xlpm.r, _xlfn.XLOOKUP(_xlpm.d, _xlpm.dates, _xlpm.titres),
    IF(_xlpm.r=0,"",_xlpm.r)
)</f>
        <v>#NAME?</v>
      </c>
      <c r="E798" t="e" vm="2">
        <f t="shared" ca="1" si="50"/>
        <v>#NAME?</v>
      </c>
      <c r="F798" t="str">
        <f>_xlfn.XLOOKUP('Fiche formation'!$C$8,SitesFormations[Site de formation principal],SitesFormations[Mail pour assiduité],"")</f>
        <v>cfa-ensuplr-um-fds@umontpellier.fr</v>
      </c>
      <c r="G798" t="s">
        <v>2019</v>
      </c>
      <c r="H798" t="e" vm="2">
        <f ca="1">_xlfn.TEXTJOIN(" ",TRUE,
'Fiche formation'!$C$18,
_xlfn.SWITCH('Fiche formation'!$C$18,"DNO","2A","DE AUDIO","3A",
_xlfn.SWITCH('Fiche formation'!$C$15,"DEUST","2A","DSCG","2A","MASTER","2A","BUT","3A","DCG","3A","LG","3A","LP","3A","INGE","3A",""))
)</f>
        <v>#NAME?</v>
      </c>
    </row>
    <row r="799" spans="1:8" x14ac:dyDescent="0.2">
      <c r="A799" s="1">
        <f t="shared" si="51"/>
        <v>46633</v>
      </c>
      <c r="B799" t="e" vm="2">
        <f t="shared" ca="1" si="52"/>
        <v>#NAME?</v>
      </c>
      <c r="C799" t="e" vm="2">
        <f t="shared" ca="1" si="53"/>
        <v>#NAME?</v>
      </c>
      <c r="D799" s="12" t="e" cm="1" vm="1">
        <f t="array" aca="1" ref="D799" ca="1">_xlfn.LET(
    _xlpm.d, A799,
    _xlpm.debut, DATE(2026,8,1),
    _xlpm.m, DATEDIF(_xlpm.debut, _xlpm.d, "m"),
    _xlpm.col, 1 + _xlpm.m*3,
    _xlpm.dates, INDEX('Calendrier 2026-2027'!$C$13:$BC$43,,_xlpm.col),
    _xlpm.titres, INDEX('Calendrier 2026-2027'!$D$13:$BD$43,,_xlpm.col),
    _xlpm.r, _xlfn.XLOOKUP(_xlpm.d, _xlpm.dates, _xlpm.titres),
    IF(_xlpm.r=0,"",_xlpm.r)
)</f>
        <v>#NAME?</v>
      </c>
      <c r="E799" t="e" vm="2">
        <f t="shared" ca="1" si="50"/>
        <v>#NAME?</v>
      </c>
      <c r="F799" t="str">
        <f>_xlfn.XLOOKUP('Fiche formation'!$C$8,SitesFormations[Site de formation principal],SitesFormations[Mail pour assiduité],"")</f>
        <v>cfa-ensuplr-um-fds@umontpellier.fr</v>
      </c>
      <c r="G799" t="s">
        <v>2019</v>
      </c>
      <c r="H799" t="e" vm="2">
        <f ca="1">_xlfn.TEXTJOIN(" ",TRUE,
'Fiche formation'!$C$18,
_xlfn.SWITCH('Fiche formation'!$C$18,"DNO","2A","DE AUDIO","3A",
_xlfn.SWITCH('Fiche formation'!$C$15,"DEUST","2A","DSCG","2A","MASTER","2A","BUT","3A","DCG","3A","LG","3A","LP","3A","INGE","3A",""))
)</f>
        <v>#NAME?</v>
      </c>
    </row>
    <row r="800" spans="1:8" x14ac:dyDescent="0.2">
      <c r="A800" s="1">
        <f t="shared" si="51"/>
        <v>46634</v>
      </c>
      <c r="B800" t="e" vm="2">
        <f t="shared" ca="1" si="52"/>
        <v>#NAME?</v>
      </c>
      <c r="C800" t="e" vm="2">
        <f t="shared" ca="1" si="53"/>
        <v>#NAME?</v>
      </c>
      <c r="D800" s="12" t="e" cm="1" vm="1">
        <f t="array" aca="1" ref="D800" ca="1">_xlfn.LET(
    _xlpm.d, A800,
    _xlpm.debut, DATE(2026,8,1),
    _xlpm.m, DATEDIF(_xlpm.debut, _xlpm.d, "m"),
    _xlpm.col, 1 + _xlpm.m*3,
    _xlpm.dates, INDEX('Calendrier 2026-2027'!$C$13:$BC$43,,_xlpm.col),
    _xlpm.titres, INDEX('Calendrier 2026-2027'!$D$13:$BD$43,,_xlpm.col),
    _xlpm.r, _xlfn.XLOOKUP(_xlpm.d, _xlpm.dates, _xlpm.titres),
    IF(_xlpm.r=0,"",_xlpm.r)
)</f>
        <v>#NAME?</v>
      </c>
      <c r="E800" t="e" vm="2">
        <f t="shared" ca="1" si="50"/>
        <v>#NAME?</v>
      </c>
      <c r="F800" t="str">
        <f>_xlfn.XLOOKUP('Fiche formation'!$C$8,SitesFormations[Site de formation principal],SitesFormations[Mail pour assiduité],"")</f>
        <v>cfa-ensuplr-um-fds@umontpellier.fr</v>
      </c>
      <c r="G800" t="s">
        <v>2019</v>
      </c>
      <c r="H800" t="e" vm="2">
        <f ca="1">_xlfn.TEXTJOIN(" ",TRUE,
'Fiche formation'!$C$18,
_xlfn.SWITCH('Fiche formation'!$C$18,"DNO","2A","DE AUDIO","3A",
_xlfn.SWITCH('Fiche formation'!$C$15,"DEUST","2A","DSCG","2A","MASTER","2A","BUT","3A","DCG","3A","LG","3A","LP","3A","INGE","3A",""))
)</f>
        <v>#NAME?</v>
      </c>
    </row>
    <row r="801" spans="1:8" x14ac:dyDescent="0.2">
      <c r="A801" s="1">
        <f t="shared" si="51"/>
        <v>46634</v>
      </c>
      <c r="B801" t="e" vm="2">
        <f t="shared" ca="1" si="52"/>
        <v>#NAME?</v>
      </c>
      <c r="C801" t="e" vm="2">
        <f t="shared" ca="1" si="53"/>
        <v>#NAME?</v>
      </c>
      <c r="D801" s="12" t="e" cm="1" vm="1">
        <f t="array" aca="1" ref="D801" ca="1">_xlfn.LET(
    _xlpm.d, A801,
    _xlpm.debut, DATE(2026,8,1),
    _xlpm.m, DATEDIF(_xlpm.debut, _xlpm.d, "m"),
    _xlpm.col, 1 + _xlpm.m*3,
    _xlpm.dates, INDEX('Calendrier 2026-2027'!$C$13:$BC$43,,_xlpm.col),
    _xlpm.titres, INDEX('Calendrier 2026-2027'!$D$13:$BD$43,,_xlpm.col),
    _xlpm.r, _xlfn.XLOOKUP(_xlpm.d, _xlpm.dates, _xlpm.titres),
    IF(_xlpm.r=0,"",_xlpm.r)
)</f>
        <v>#NAME?</v>
      </c>
      <c r="E801" t="e" vm="2">
        <f t="shared" ca="1" si="50"/>
        <v>#NAME?</v>
      </c>
      <c r="F801" t="str">
        <f>_xlfn.XLOOKUP('Fiche formation'!$C$8,SitesFormations[Site de formation principal],SitesFormations[Mail pour assiduité],"")</f>
        <v>cfa-ensuplr-um-fds@umontpellier.fr</v>
      </c>
      <c r="G801" t="s">
        <v>2019</v>
      </c>
      <c r="H801" t="e" vm="2">
        <f ca="1">_xlfn.TEXTJOIN(" ",TRUE,
'Fiche formation'!$C$18,
_xlfn.SWITCH('Fiche formation'!$C$18,"DNO","2A","DE AUDIO","3A",
_xlfn.SWITCH('Fiche formation'!$C$15,"DEUST","2A","DSCG","2A","MASTER","2A","BUT","3A","DCG","3A","LG","3A","LP","3A","INGE","3A",""))
)</f>
        <v>#NAME?</v>
      </c>
    </row>
    <row r="802" spans="1:8" x14ac:dyDescent="0.2">
      <c r="A802" s="1">
        <f t="shared" si="51"/>
        <v>46635</v>
      </c>
      <c r="B802" t="e" vm="2">
        <f t="shared" ca="1" si="52"/>
        <v>#NAME?</v>
      </c>
      <c r="C802" t="e" vm="2">
        <f t="shared" ca="1" si="53"/>
        <v>#NAME?</v>
      </c>
      <c r="D802" s="12" t="e" cm="1" vm="1">
        <f t="array" aca="1" ref="D802" ca="1">_xlfn.LET(
    _xlpm.d, A802,
    _xlpm.debut, DATE(2026,8,1),
    _xlpm.m, DATEDIF(_xlpm.debut, _xlpm.d, "m"),
    _xlpm.col, 1 + _xlpm.m*3,
    _xlpm.dates, INDEX('Calendrier 2026-2027'!$C$13:$BC$43,,_xlpm.col),
    _xlpm.titres, INDEX('Calendrier 2026-2027'!$D$13:$BD$43,,_xlpm.col),
    _xlpm.r, _xlfn.XLOOKUP(_xlpm.d, _xlpm.dates, _xlpm.titres),
    IF(_xlpm.r=0,"",_xlpm.r)
)</f>
        <v>#NAME?</v>
      </c>
      <c r="E802" t="e" vm="2">
        <f t="shared" ca="1" si="50"/>
        <v>#NAME?</v>
      </c>
      <c r="F802" t="str">
        <f>_xlfn.XLOOKUP('Fiche formation'!$C$8,SitesFormations[Site de formation principal],SitesFormations[Mail pour assiduité],"")</f>
        <v>cfa-ensuplr-um-fds@umontpellier.fr</v>
      </c>
      <c r="G802" t="s">
        <v>2019</v>
      </c>
      <c r="H802" t="e" vm="2">
        <f ca="1">_xlfn.TEXTJOIN(" ",TRUE,
'Fiche formation'!$C$18,
_xlfn.SWITCH('Fiche formation'!$C$18,"DNO","2A","DE AUDIO","3A",
_xlfn.SWITCH('Fiche formation'!$C$15,"DEUST","2A","DSCG","2A","MASTER","2A","BUT","3A","DCG","3A","LG","3A","LP","3A","INGE","3A",""))
)</f>
        <v>#NAME?</v>
      </c>
    </row>
    <row r="803" spans="1:8" x14ac:dyDescent="0.2">
      <c r="A803" s="1">
        <f t="shared" si="51"/>
        <v>46635</v>
      </c>
      <c r="B803" t="e" vm="2">
        <f t="shared" ca="1" si="52"/>
        <v>#NAME?</v>
      </c>
      <c r="C803" t="e" vm="2">
        <f t="shared" ca="1" si="53"/>
        <v>#NAME?</v>
      </c>
      <c r="D803" s="12" t="e" cm="1" vm="1">
        <f t="array" aca="1" ref="D803" ca="1">_xlfn.LET(
    _xlpm.d, A803,
    _xlpm.debut, DATE(2026,8,1),
    _xlpm.m, DATEDIF(_xlpm.debut, _xlpm.d, "m"),
    _xlpm.col, 1 + _xlpm.m*3,
    _xlpm.dates, INDEX('Calendrier 2026-2027'!$C$13:$BC$43,,_xlpm.col),
    _xlpm.titres, INDEX('Calendrier 2026-2027'!$D$13:$BD$43,,_xlpm.col),
    _xlpm.r, _xlfn.XLOOKUP(_xlpm.d, _xlpm.dates, _xlpm.titres),
    IF(_xlpm.r=0,"",_xlpm.r)
)</f>
        <v>#NAME?</v>
      </c>
      <c r="E803" t="e" vm="2">
        <f t="shared" ca="1" si="50"/>
        <v>#NAME?</v>
      </c>
      <c r="F803" t="str">
        <f>_xlfn.XLOOKUP('Fiche formation'!$C$8,SitesFormations[Site de formation principal],SitesFormations[Mail pour assiduité],"")</f>
        <v>cfa-ensuplr-um-fds@umontpellier.fr</v>
      </c>
      <c r="G803" t="s">
        <v>2019</v>
      </c>
      <c r="H803" t="e" vm="2">
        <f ca="1">_xlfn.TEXTJOIN(" ",TRUE,
'Fiche formation'!$C$18,
_xlfn.SWITCH('Fiche formation'!$C$18,"DNO","2A","DE AUDIO","3A",
_xlfn.SWITCH('Fiche formation'!$C$15,"DEUST","2A","DSCG","2A","MASTER","2A","BUT","3A","DCG","3A","LG","3A","LP","3A","INGE","3A",""))
)</f>
        <v>#NAME?</v>
      </c>
    </row>
    <row r="804" spans="1:8" x14ac:dyDescent="0.2">
      <c r="A804" s="1">
        <f t="shared" si="51"/>
        <v>46636</v>
      </c>
      <c r="B804" t="e" vm="2">
        <f t="shared" ca="1" si="52"/>
        <v>#NAME?</v>
      </c>
      <c r="C804" t="e" vm="2">
        <f t="shared" ca="1" si="53"/>
        <v>#NAME?</v>
      </c>
      <c r="D804" s="12" t="e" cm="1" vm="1">
        <f t="array" aca="1" ref="D804" ca="1">_xlfn.LET(
    _xlpm.d, A804,
    _xlpm.debut, DATE(2026,8,1),
    _xlpm.m, DATEDIF(_xlpm.debut, _xlpm.d, "m"),
    _xlpm.col, 1 + _xlpm.m*3,
    _xlpm.dates, INDEX('Calendrier 2026-2027'!$C$13:$BC$43,,_xlpm.col),
    _xlpm.titres, INDEX('Calendrier 2026-2027'!$D$13:$BD$43,,_xlpm.col),
    _xlpm.r, _xlfn.XLOOKUP(_xlpm.d, _xlpm.dates, _xlpm.titres),
    IF(_xlpm.r=0,"",_xlpm.r)
)</f>
        <v>#NAME?</v>
      </c>
      <c r="E804" t="e" vm="2">
        <f t="shared" ca="1" si="50"/>
        <v>#NAME?</v>
      </c>
      <c r="F804" t="str">
        <f>_xlfn.XLOOKUP('Fiche formation'!$C$8,SitesFormations[Site de formation principal],SitesFormations[Mail pour assiduité],"")</f>
        <v>cfa-ensuplr-um-fds@umontpellier.fr</v>
      </c>
      <c r="G804" t="s">
        <v>2019</v>
      </c>
      <c r="H804" t="e" vm="2">
        <f ca="1">_xlfn.TEXTJOIN(" ",TRUE,
'Fiche formation'!$C$18,
_xlfn.SWITCH('Fiche formation'!$C$18,"DNO","2A","DE AUDIO","3A",
_xlfn.SWITCH('Fiche formation'!$C$15,"DEUST","2A","DSCG","2A","MASTER","2A","BUT","3A","DCG","3A","LG","3A","LP","3A","INGE","3A",""))
)</f>
        <v>#NAME?</v>
      </c>
    </row>
    <row r="805" spans="1:8" x14ac:dyDescent="0.2">
      <c r="A805" s="1">
        <f t="shared" si="51"/>
        <v>46636</v>
      </c>
      <c r="B805" t="e" vm="2">
        <f t="shared" ca="1" si="52"/>
        <v>#NAME?</v>
      </c>
      <c r="C805" t="e" vm="2">
        <f t="shared" ca="1" si="53"/>
        <v>#NAME?</v>
      </c>
      <c r="D805" s="12" t="e" cm="1" vm="1">
        <f t="array" aca="1" ref="D805" ca="1">_xlfn.LET(
    _xlpm.d, A805,
    _xlpm.debut, DATE(2026,8,1),
    _xlpm.m, DATEDIF(_xlpm.debut, _xlpm.d, "m"),
    _xlpm.col, 1 + _xlpm.m*3,
    _xlpm.dates, INDEX('Calendrier 2026-2027'!$C$13:$BC$43,,_xlpm.col),
    _xlpm.titres, INDEX('Calendrier 2026-2027'!$D$13:$BD$43,,_xlpm.col),
    _xlpm.r, _xlfn.XLOOKUP(_xlpm.d, _xlpm.dates, _xlpm.titres),
    IF(_xlpm.r=0,"",_xlpm.r)
)</f>
        <v>#NAME?</v>
      </c>
      <c r="E805" t="e" vm="2">
        <f t="shared" ca="1" si="50"/>
        <v>#NAME?</v>
      </c>
      <c r="F805" t="str">
        <f>_xlfn.XLOOKUP('Fiche formation'!$C$8,SitesFormations[Site de formation principal],SitesFormations[Mail pour assiduité],"")</f>
        <v>cfa-ensuplr-um-fds@umontpellier.fr</v>
      </c>
      <c r="G805" t="s">
        <v>2019</v>
      </c>
      <c r="H805" t="e" vm="2">
        <f ca="1">_xlfn.TEXTJOIN(" ",TRUE,
'Fiche formation'!$C$18,
_xlfn.SWITCH('Fiche formation'!$C$18,"DNO","2A","DE AUDIO","3A",
_xlfn.SWITCH('Fiche formation'!$C$15,"DEUST","2A","DSCG","2A","MASTER","2A","BUT","3A","DCG","3A","LG","3A","LP","3A","INGE","3A",""))
)</f>
        <v>#NAME?</v>
      </c>
    </row>
    <row r="806" spans="1:8" x14ac:dyDescent="0.2">
      <c r="A806" s="1">
        <f t="shared" si="51"/>
        <v>46637</v>
      </c>
      <c r="B806" t="e" vm="2">
        <f t="shared" ca="1" si="52"/>
        <v>#NAME?</v>
      </c>
      <c r="C806" t="e" vm="2">
        <f t="shared" ca="1" si="53"/>
        <v>#NAME?</v>
      </c>
      <c r="D806" s="12" t="e" cm="1" vm="1">
        <f t="array" aca="1" ref="D806" ca="1">_xlfn.LET(
    _xlpm.d, A806,
    _xlpm.debut, DATE(2026,8,1),
    _xlpm.m, DATEDIF(_xlpm.debut, _xlpm.d, "m"),
    _xlpm.col, 1 + _xlpm.m*3,
    _xlpm.dates, INDEX('Calendrier 2026-2027'!$C$13:$BC$43,,_xlpm.col),
    _xlpm.titres, INDEX('Calendrier 2026-2027'!$D$13:$BD$43,,_xlpm.col),
    _xlpm.r, _xlfn.XLOOKUP(_xlpm.d, _xlpm.dates, _xlpm.titres),
    IF(_xlpm.r=0,"",_xlpm.r)
)</f>
        <v>#NAME?</v>
      </c>
      <c r="E806" t="e" vm="2">
        <f t="shared" ca="1" si="50"/>
        <v>#NAME?</v>
      </c>
      <c r="F806" t="str">
        <f>_xlfn.XLOOKUP('Fiche formation'!$C$8,SitesFormations[Site de formation principal],SitesFormations[Mail pour assiduité],"")</f>
        <v>cfa-ensuplr-um-fds@umontpellier.fr</v>
      </c>
      <c r="G806" t="s">
        <v>2019</v>
      </c>
      <c r="H806" t="e" vm="2">
        <f ca="1">_xlfn.TEXTJOIN(" ",TRUE,
'Fiche formation'!$C$18,
_xlfn.SWITCH('Fiche formation'!$C$18,"DNO","2A","DE AUDIO","3A",
_xlfn.SWITCH('Fiche formation'!$C$15,"DEUST","2A","DSCG","2A","MASTER","2A","BUT","3A","DCG","3A","LG","3A","LP","3A","INGE","3A",""))
)</f>
        <v>#NAME?</v>
      </c>
    </row>
    <row r="807" spans="1:8" x14ac:dyDescent="0.2">
      <c r="A807" s="1">
        <f t="shared" si="51"/>
        <v>46637</v>
      </c>
      <c r="B807" t="e" vm="2">
        <f t="shared" ca="1" si="52"/>
        <v>#NAME?</v>
      </c>
      <c r="C807" t="e" vm="2">
        <f t="shared" ca="1" si="53"/>
        <v>#NAME?</v>
      </c>
      <c r="D807" s="12" t="e" cm="1" vm="1">
        <f t="array" aca="1" ref="D807" ca="1">_xlfn.LET(
    _xlpm.d, A807,
    _xlpm.debut, DATE(2026,8,1),
    _xlpm.m, DATEDIF(_xlpm.debut, _xlpm.d, "m"),
    _xlpm.col, 1 + _xlpm.m*3,
    _xlpm.dates, INDEX('Calendrier 2026-2027'!$C$13:$BC$43,,_xlpm.col),
    _xlpm.titres, INDEX('Calendrier 2026-2027'!$D$13:$BD$43,,_xlpm.col),
    _xlpm.r, _xlfn.XLOOKUP(_xlpm.d, _xlpm.dates, _xlpm.titres),
    IF(_xlpm.r=0,"",_xlpm.r)
)</f>
        <v>#NAME?</v>
      </c>
      <c r="E807" t="e" vm="2">
        <f t="shared" ca="1" si="50"/>
        <v>#NAME?</v>
      </c>
      <c r="F807" t="str">
        <f>_xlfn.XLOOKUP('Fiche formation'!$C$8,SitesFormations[Site de formation principal],SitesFormations[Mail pour assiduité],"")</f>
        <v>cfa-ensuplr-um-fds@umontpellier.fr</v>
      </c>
      <c r="G807" t="s">
        <v>2019</v>
      </c>
      <c r="H807" t="e" vm="2">
        <f ca="1">_xlfn.TEXTJOIN(" ",TRUE,
'Fiche formation'!$C$18,
_xlfn.SWITCH('Fiche formation'!$C$18,"DNO","2A","DE AUDIO","3A",
_xlfn.SWITCH('Fiche formation'!$C$15,"DEUST","2A","DSCG","2A","MASTER","2A","BUT","3A","DCG","3A","LG","3A","LP","3A","INGE","3A",""))
)</f>
        <v>#NAME?</v>
      </c>
    </row>
    <row r="808" spans="1:8" x14ac:dyDescent="0.2">
      <c r="A808" s="1">
        <f t="shared" si="51"/>
        <v>46638</v>
      </c>
      <c r="B808" t="e" vm="2">
        <f t="shared" ca="1" si="52"/>
        <v>#NAME?</v>
      </c>
      <c r="C808" t="e" vm="2">
        <f t="shared" ca="1" si="53"/>
        <v>#NAME?</v>
      </c>
      <c r="D808" s="12" t="e" cm="1" vm="1">
        <f t="array" aca="1" ref="D808" ca="1">_xlfn.LET(
    _xlpm.d, A808,
    _xlpm.debut, DATE(2026,8,1),
    _xlpm.m, DATEDIF(_xlpm.debut, _xlpm.d, "m"),
    _xlpm.col, 1 + _xlpm.m*3,
    _xlpm.dates, INDEX('Calendrier 2026-2027'!$C$13:$BC$43,,_xlpm.col),
    _xlpm.titres, INDEX('Calendrier 2026-2027'!$D$13:$BD$43,,_xlpm.col),
    _xlpm.r, _xlfn.XLOOKUP(_xlpm.d, _xlpm.dates, _xlpm.titres),
    IF(_xlpm.r=0,"",_xlpm.r)
)</f>
        <v>#NAME?</v>
      </c>
      <c r="E808" t="e" vm="2">
        <f t="shared" ca="1" si="50"/>
        <v>#NAME?</v>
      </c>
      <c r="F808" t="str">
        <f>_xlfn.XLOOKUP('Fiche formation'!$C$8,SitesFormations[Site de formation principal],SitesFormations[Mail pour assiduité],"")</f>
        <v>cfa-ensuplr-um-fds@umontpellier.fr</v>
      </c>
      <c r="G808" t="s">
        <v>2019</v>
      </c>
      <c r="H808" t="e" vm="2">
        <f ca="1">_xlfn.TEXTJOIN(" ",TRUE,
'Fiche formation'!$C$18,
_xlfn.SWITCH('Fiche formation'!$C$18,"DNO","2A","DE AUDIO","3A",
_xlfn.SWITCH('Fiche formation'!$C$15,"DEUST","2A","DSCG","2A","MASTER","2A","BUT","3A","DCG","3A","LG","3A","LP","3A","INGE","3A",""))
)</f>
        <v>#NAME?</v>
      </c>
    </row>
    <row r="809" spans="1:8" x14ac:dyDescent="0.2">
      <c r="A809" s="1">
        <f t="shared" si="51"/>
        <v>46638</v>
      </c>
      <c r="B809" t="e" vm="2">
        <f t="shared" ca="1" si="52"/>
        <v>#NAME?</v>
      </c>
      <c r="C809" t="e" vm="2">
        <f t="shared" ca="1" si="53"/>
        <v>#NAME?</v>
      </c>
      <c r="D809" s="12" t="e" cm="1" vm="1">
        <f t="array" aca="1" ref="D809" ca="1">_xlfn.LET(
    _xlpm.d, A809,
    _xlpm.debut, DATE(2026,8,1),
    _xlpm.m, DATEDIF(_xlpm.debut, _xlpm.d, "m"),
    _xlpm.col, 1 + _xlpm.m*3,
    _xlpm.dates, INDEX('Calendrier 2026-2027'!$C$13:$BC$43,,_xlpm.col),
    _xlpm.titres, INDEX('Calendrier 2026-2027'!$D$13:$BD$43,,_xlpm.col),
    _xlpm.r, _xlfn.XLOOKUP(_xlpm.d, _xlpm.dates, _xlpm.titres),
    IF(_xlpm.r=0,"",_xlpm.r)
)</f>
        <v>#NAME?</v>
      </c>
      <c r="E809" t="e" vm="2">
        <f t="shared" ca="1" si="50"/>
        <v>#NAME?</v>
      </c>
      <c r="F809" t="str">
        <f>_xlfn.XLOOKUP('Fiche formation'!$C$8,SitesFormations[Site de formation principal],SitesFormations[Mail pour assiduité],"")</f>
        <v>cfa-ensuplr-um-fds@umontpellier.fr</v>
      </c>
      <c r="G809" t="s">
        <v>2019</v>
      </c>
      <c r="H809" t="e" vm="2">
        <f ca="1">_xlfn.TEXTJOIN(" ",TRUE,
'Fiche formation'!$C$18,
_xlfn.SWITCH('Fiche formation'!$C$18,"DNO","2A","DE AUDIO","3A",
_xlfn.SWITCH('Fiche formation'!$C$15,"DEUST","2A","DSCG","2A","MASTER","2A","BUT","3A","DCG","3A","LG","3A","LP","3A","INGE","3A",""))
)</f>
        <v>#NAME?</v>
      </c>
    </row>
    <row r="810" spans="1:8" x14ac:dyDescent="0.2">
      <c r="A810" s="1">
        <f t="shared" si="51"/>
        <v>46639</v>
      </c>
      <c r="B810" t="e" vm="2">
        <f t="shared" ca="1" si="52"/>
        <v>#NAME?</v>
      </c>
      <c r="C810" t="e" vm="2">
        <f t="shared" ca="1" si="53"/>
        <v>#NAME?</v>
      </c>
      <c r="D810" s="12" t="e" cm="1" vm="1">
        <f t="array" aca="1" ref="D810" ca="1">_xlfn.LET(
    _xlpm.d, A810,
    _xlpm.debut, DATE(2026,8,1),
    _xlpm.m, DATEDIF(_xlpm.debut, _xlpm.d, "m"),
    _xlpm.col, 1 + _xlpm.m*3,
    _xlpm.dates, INDEX('Calendrier 2026-2027'!$C$13:$BC$43,,_xlpm.col),
    _xlpm.titres, INDEX('Calendrier 2026-2027'!$D$13:$BD$43,,_xlpm.col),
    _xlpm.r, _xlfn.XLOOKUP(_xlpm.d, _xlpm.dates, _xlpm.titres),
    IF(_xlpm.r=0,"",_xlpm.r)
)</f>
        <v>#NAME?</v>
      </c>
      <c r="E810" t="e" vm="2">
        <f t="shared" ca="1" si="50"/>
        <v>#NAME?</v>
      </c>
      <c r="F810" t="str">
        <f>_xlfn.XLOOKUP('Fiche formation'!$C$8,SitesFormations[Site de formation principal],SitesFormations[Mail pour assiduité],"")</f>
        <v>cfa-ensuplr-um-fds@umontpellier.fr</v>
      </c>
      <c r="G810" t="s">
        <v>2019</v>
      </c>
      <c r="H810" t="e" vm="2">
        <f ca="1">_xlfn.TEXTJOIN(" ",TRUE,
'Fiche formation'!$C$18,
_xlfn.SWITCH('Fiche formation'!$C$18,"DNO","2A","DE AUDIO","3A",
_xlfn.SWITCH('Fiche formation'!$C$15,"DEUST","2A","DSCG","2A","MASTER","2A","BUT","3A","DCG","3A","LG","3A","LP","3A","INGE","3A",""))
)</f>
        <v>#NAME?</v>
      </c>
    </row>
    <row r="811" spans="1:8" x14ac:dyDescent="0.2">
      <c r="A811" s="1">
        <f t="shared" si="51"/>
        <v>46639</v>
      </c>
      <c r="B811" t="e" vm="2">
        <f t="shared" ca="1" si="52"/>
        <v>#NAME?</v>
      </c>
      <c r="C811" t="e" vm="2">
        <f t="shared" ca="1" si="53"/>
        <v>#NAME?</v>
      </c>
      <c r="D811" s="12" t="e" cm="1" vm="1">
        <f t="array" aca="1" ref="D811" ca="1">_xlfn.LET(
    _xlpm.d, A811,
    _xlpm.debut, DATE(2026,8,1),
    _xlpm.m, DATEDIF(_xlpm.debut, _xlpm.d, "m"),
    _xlpm.col, 1 + _xlpm.m*3,
    _xlpm.dates, INDEX('Calendrier 2026-2027'!$C$13:$BC$43,,_xlpm.col),
    _xlpm.titres, INDEX('Calendrier 2026-2027'!$D$13:$BD$43,,_xlpm.col),
    _xlpm.r, _xlfn.XLOOKUP(_xlpm.d, _xlpm.dates, _xlpm.titres),
    IF(_xlpm.r=0,"",_xlpm.r)
)</f>
        <v>#NAME?</v>
      </c>
      <c r="E811" t="e" vm="2">
        <f t="shared" ca="1" si="50"/>
        <v>#NAME?</v>
      </c>
      <c r="F811" t="str">
        <f>_xlfn.XLOOKUP('Fiche formation'!$C$8,SitesFormations[Site de formation principal],SitesFormations[Mail pour assiduité],"")</f>
        <v>cfa-ensuplr-um-fds@umontpellier.fr</v>
      </c>
      <c r="G811" t="s">
        <v>2019</v>
      </c>
      <c r="H811" t="e" vm="2">
        <f ca="1">_xlfn.TEXTJOIN(" ",TRUE,
'Fiche formation'!$C$18,
_xlfn.SWITCH('Fiche formation'!$C$18,"DNO","2A","DE AUDIO","3A",
_xlfn.SWITCH('Fiche formation'!$C$15,"DEUST","2A","DSCG","2A","MASTER","2A","BUT","3A","DCG","3A","LG","3A","LP","3A","INGE","3A",""))
)</f>
        <v>#NAME?</v>
      </c>
    </row>
    <row r="812" spans="1:8" x14ac:dyDescent="0.2">
      <c r="A812" s="1">
        <f t="shared" si="51"/>
        <v>46640</v>
      </c>
      <c r="B812" t="e" vm="2">
        <f t="shared" ca="1" si="52"/>
        <v>#NAME?</v>
      </c>
      <c r="C812" t="e" vm="2">
        <f t="shared" ca="1" si="53"/>
        <v>#NAME?</v>
      </c>
      <c r="D812" s="12" t="e" cm="1" vm="1">
        <f t="array" aca="1" ref="D812" ca="1">_xlfn.LET(
    _xlpm.d, A812,
    _xlpm.debut, DATE(2026,8,1),
    _xlpm.m, DATEDIF(_xlpm.debut, _xlpm.d, "m"),
    _xlpm.col, 1 + _xlpm.m*3,
    _xlpm.dates, INDEX('Calendrier 2026-2027'!$C$13:$BC$43,,_xlpm.col),
    _xlpm.titres, INDEX('Calendrier 2026-2027'!$D$13:$BD$43,,_xlpm.col),
    _xlpm.r, _xlfn.XLOOKUP(_xlpm.d, _xlpm.dates, _xlpm.titres),
    IF(_xlpm.r=0,"",_xlpm.r)
)</f>
        <v>#NAME?</v>
      </c>
      <c r="E812" t="e" vm="2">
        <f t="shared" ca="1" si="50"/>
        <v>#NAME?</v>
      </c>
      <c r="F812" t="str">
        <f>_xlfn.XLOOKUP('Fiche formation'!$C$8,SitesFormations[Site de formation principal],SitesFormations[Mail pour assiduité],"")</f>
        <v>cfa-ensuplr-um-fds@umontpellier.fr</v>
      </c>
      <c r="G812" t="s">
        <v>2019</v>
      </c>
      <c r="H812" t="e" vm="2">
        <f ca="1">_xlfn.TEXTJOIN(" ",TRUE,
'Fiche formation'!$C$18,
_xlfn.SWITCH('Fiche formation'!$C$18,"DNO","2A","DE AUDIO","3A",
_xlfn.SWITCH('Fiche formation'!$C$15,"DEUST","2A","DSCG","2A","MASTER","2A","BUT","3A","DCG","3A","LG","3A","LP","3A","INGE","3A",""))
)</f>
        <v>#NAME?</v>
      </c>
    </row>
    <row r="813" spans="1:8" x14ac:dyDescent="0.2">
      <c r="A813" s="1">
        <f t="shared" si="51"/>
        <v>46640</v>
      </c>
      <c r="B813" t="e" vm="2">
        <f t="shared" ca="1" si="52"/>
        <v>#NAME?</v>
      </c>
      <c r="C813" t="e" vm="2">
        <f t="shared" ca="1" si="53"/>
        <v>#NAME?</v>
      </c>
      <c r="D813" s="12" t="e" cm="1" vm="1">
        <f t="array" aca="1" ref="D813" ca="1">_xlfn.LET(
    _xlpm.d, A813,
    _xlpm.debut, DATE(2026,8,1),
    _xlpm.m, DATEDIF(_xlpm.debut, _xlpm.d, "m"),
    _xlpm.col, 1 + _xlpm.m*3,
    _xlpm.dates, INDEX('Calendrier 2026-2027'!$C$13:$BC$43,,_xlpm.col),
    _xlpm.titres, INDEX('Calendrier 2026-2027'!$D$13:$BD$43,,_xlpm.col),
    _xlpm.r, _xlfn.XLOOKUP(_xlpm.d, _xlpm.dates, _xlpm.titres),
    IF(_xlpm.r=0,"",_xlpm.r)
)</f>
        <v>#NAME?</v>
      </c>
      <c r="E813" t="e" vm="2">
        <f t="shared" ca="1" si="50"/>
        <v>#NAME?</v>
      </c>
      <c r="F813" t="str">
        <f>_xlfn.XLOOKUP('Fiche formation'!$C$8,SitesFormations[Site de formation principal],SitesFormations[Mail pour assiduité],"")</f>
        <v>cfa-ensuplr-um-fds@umontpellier.fr</v>
      </c>
      <c r="G813" t="s">
        <v>2019</v>
      </c>
      <c r="H813" t="e" vm="2">
        <f ca="1">_xlfn.TEXTJOIN(" ",TRUE,
'Fiche formation'!$C$18,
_xlfn.SWITCH('Fiche formation'!$C$18,"DNO","2A","DE AUDIO","3A",
_xlfn.SWITCH('Fiche formation'!$C$15,"DEUST","2A","DSCG","2A","MASTER","2A","BUT","3A","DCG","3A","LG","3A","LP","3A","INGE","3A",""))
)</f>
        <v>#NAME?</v>
      </c>
    </row>
    <row r="814" spans="1:8" x14ac:dyDescent="0.2">
      <c r="A814" s="1">
        <f t="shared" si="51"/>
        <v>46641</v>
      </c>
      <c r="B814" t="e" vm="2">
        <f t="shared" ca="1" si="52"/>
        <v>#NAME?</v>
      </c>
      <c r="C814" t="e" vm="2">
        <f t="shared" ca="1" si="53"/>
        <v>#NAME?</v>
      </c>
      <c r="D814" s="12" t="e" cm="1" vm="1">
        <f t="array" aca="1" ref="D814" ca="1">_xlfn.LET(
    _xlpm.d, A814,
    _xlpm.debut, DATE(2026,8,1),
    _xlpm.m, DATEDIF(_xlpm.debut, _xlpm.d, "m"),
    _xlpm.col, 1 + _xlpm.m*3,
    _xlpm.dates, INDEX('Calendrier 2026-2027'!$C$13:$BC$43,,_xlpm.col),
    _xlpm.titres, INDEX('Calendrier 2026-2027'!$D$13:$BD$43,,_xlpm.col),
    _xlpm.r, _xlfn.XLOOKUP(_xlpm.d, _xlpm.dates, _xlpm.titres),
    IF(_xlpm.r=0,"",_xlpm.r)
)</f>
        <v>#NAME?</v>
      </c>
      <c r="E814" t="e" vm="2">
        <f t="shared" ca="1" si="50"/>
        <v>#NAME?</v>
      </c>
      <c r="F814" t="str">
        <f>_xlfn.XLOOKUP('Fiche formation'!$C$8,SitesFormations[Site de formation principal],SitesFormations[Mail pour assiduité],"")</f>
        <v>cfa-ensuplr-um-fds@umontpellier.fr</v>
      </c>
      <c r="G814" t="s">
        <v>2019</v>
      </c>
      <c r="H814" t="e" vm="2">
        <f ca="1">_xlfn.TEXTJOIN(" ",TRUE,
'Fiche formation'!$C$18,
_xlfn.SWITCH('Fiche formation'!$C$18,"DNO","2A","DE AUDIO","3A",
_xlfn.SWITCH('Fiche formation'!$C$15,"DEUST","2A","DSCG","2A","MASTER","2A","BUT","3A","DCG","3A","LG","3A","LP","3A","INGE","3A",""))
)</f>
        <v>#NAME?</v>
      </c>
    </row>
    <row r="815" spans="1:8" x14ac:dyDescent="0.2">
      <c r="A815" s="1">
        <f t="shared" si="51"/>
        <v>46641</v>
      </c>
      <c r="B815" t="e" vm="2">
        <f t="shared" ca="1" si="52"/>
        <v>#NAME?</v>
      </c>
      <c r="C815" t="e" vm="2">
        <f t="shared" ca="1" si="53"/>
        <v>#NAME?</v>
      </c>
      <c r="D815" s="12" t="e" cm="1" vm="1">
        <f t="array" aca="1" ref="D815" ca="1">_xlfn.LET(
    _xlpm.d, A815,
    _xlpm.debut, DATE(2026,8,1),
    _xlpm.m, DATEDIF(_xlpm.debut, _xlpm.d, "m"),
    _xlpm.col, 1 + _xlpm.m*3,
    _xlpm.dates, INDEX('Calendrier 2026-2027'!$C$13:$BC$43,,_xlpm.col),
    _xlpm.titres, INDEX('Calendrier 2026-2027'!$D$13:$BD$43,,_xlpm.col),
    _xlpm.r, _xlfn.XLOOKUP(_xlpm.d, _xlpm.dates, _xlpm.titres),
    IF(_xlpm.r=0,"",_xlpm.r)
)</f>
        <v>#NAME?</v>
      </c>
      <c r="E815" t="e" vm="2">
        <f t="shared" ca="1" si="50"/>
        <v>#NAME?</v>
      </c>
      <c r="F815" t="str">
        <f>_xlfn.XLOOKUP('Fiche formation'!$C$8,SitesFormations[Site de formation principal],SitesFormations[Mail pour assiduité],"")</f>
        <v>cfa-ensuplr-um-fds@umontpellier.fr</v>
      </c>
      <c r="G815" t="s">
        <v>2019</v>
      </c>
      <c r="H815" t="e" vm="2">
        <f ca="1">_xlfn.TEXTJOIN(" ",TRUE,
'Fiche formation'!$C$18,
_xlfn.SWITCH('Fiche formation'!$C$18,"DNO","2A","DE AUDIO","3A",
_xlfn.SWITCH('Fiche formation'!$C$15,"DEUST","2A","DSCG","2A","MASTER","2A","BUT","3A","DCG","3A","LG","3A","LP","3A","INGE","3A",""))
)</f>
        <v>#NAME?</v>
      </c>
    </row>
    <row r="816" spans="1:8" x14ac:dyDescent="0.2">
      <c r="A816" s="1">
        <f t="shared" si="51"/>
        <v>46642</v>
      </c>
      <c r="B816" t="e" vm="2">
        <f t="shared" ca="1" si="52"/>
        <v>#NAME?</v>
      </c>
      <c r="C816" t="e" vm="2">
        <f t="shared" ca="1" si="53"/>
        <v>#NAME?</v>
      </c>
      <c r="D816" s="12" t="e" cm="1" vm="1">
        <f t="array" aca="1" ref="D816" ca="1">_xlfn.LET(
    _xlpm.d, A816,
    _xlpm.debut, DATE(2026,8,1),
    _xlpm.m, DATEDIF(_xlpm.debut, _xlpm.d, "m"),
    _xlpm.col, 1 + _xlpm.m*3,
    _xlpm.dates, INDEX('Calendrier 2026-2027'!$C$13:$BC$43,,_xlpm.col),
    _xlpm.titres, INDEX('Calendrier 2026-2027'!$D$13:$BD$43,,_xlpm.col),
    _xlpm.r, _xlfn.XLOOKUP(_xlpm.d, _xlpm.dates, _xlpm.titres),
    IF(_xlpm.r=0,"",_xlpm.r)
)</f>
        <v>#NAME?</v>
      </c>
      <c r="E816" t="e" vm="2">
        <f t="shared" ca="1" si="50"/>
        <v>#NAME?</v>
      </c>
      <c r="F816" t="str">
        <f>_xlfn.XLOOKUP('Fiche formation'!$C$8,SitesFormations[Site de formation principal],SitesFormations[Mail pour assiduité],"")</f>
        <v>cfa-ensuplr-um-fds@umontpellier.fr</v>
      </c>
      <c r="G816" t="s">
        <v>2019</v>
      </c>
      <c r="H816" t="e" vm="2">
        <f ca="1">_xlfn.TEXTJOIN(" ",TRUE,
'Fiche formation'!$C$18,
_xlfn.SWITCH('Fiche formation'!$C$18,"DNO","2A","DE AUDIO","3A",
_xlfn.SWITCH('Fiche formation'!$C$15,"DEUST","2A","DSCG","2A","MASTER","2A","BUT","3A","DCG","3A","LG","3A","LP","3A","INGE","3A",""))
)</f>
        <v>#NAME?</v>
      </c>
    </row>
    <row r="817" spans="1:8" x14ac:dyDescent="0.2">
      <c r="A817" s="1">
        <f t="shared" si="51"/>
        <v>46642</v>
      </c>
      <c r="B817" t="e" vm="2">
        <f t="shared" ca="1" si="52"/>
        <v>#NAME?</v>
      </c>
      <c r="C817" t="e" vm="2">
        <f t="shared" ca="1" si="53"/>
        <v>#NAME?</v>
      </c>
      <c r="D817" s="12" t="e" cm="1" vm="1">
        <f t="array" aca="1" ref="D817" ca="1">_xlfn.LET(
    _xlpm.d, A817,
    _xlpm.debut, DATE(2026,8,1),
    _xlpm.m, DATEDIF(_xlpm.debut, _xlpm.d, "m"),
    _xlpm.col, 1 + _xlpm.m*3,
    _xlpm.dates, INDEX('Calendrier 2026-2027'!$C$13:$BC$43,,_xlpm.col),
    _xlpm.titres, INDEX('Calendrier 2026-2027'!$D$13:$BD$43,,_xlpm.col),
    _xlpm.r, _xlfn.XLOOKUP(_xlpm.d, _xlpm.dates, _xlpm.titres),
    IF(_xlpm.r=0,"",_xlpm.r)
)</f>
        <v>#NAME?</v>
      </c>
      <c r="E817" t="e" vm="2">
        <f t="shared" ca="1" si="50"/>
        <v>#NAME?</v>
      </c>
      <c r="F817" t="str">
        <f>_xlfn.XLOOKUP('Fiche formation'!$C$8,SitesFormations[Site de formation principal],SitesFormations[Mail pour assiduité],"")</f>
        <v>cfa-ensuplr-um-fds@umontpellier.fr</v>
      </c>
      <c r="G817" t="s">
        <v>2019</v>
      </c>
      <c r="H817" t="e" vm="2">
        <f ca="1">_xlfn.TEXTJOIN(" ",TRUE,
'Fiche formation'!$C$18,
_xlfn.SWITCH('Fiche formation'!$C$18,"DNO","2A","DE AUDIO","3A",
_xlfn.SWITCH('Fiche formation'!$C$15,"DEUST","2A","DSCG","2A","MASTER","2A","BUT","3A","DCG","3A","LG","3A","LP","3A","INGE","3A",""))
)</f>
        <v>#NAME?</v>
      </c>
    </row>
    <row r="818" spans="1:8" x14ac:dyDescent="0.2">
      <c r="A818" s="1">
        <f t="shared" si="51"/>
        <v>46643</v>
      </c>
      <c r="B818" t="e" vm="2">
        <f t="shared" ca="1" si="52"/>
        <v>#NAME?</v>
      </c>
      <c r="C818" t="e" vm="2">
        <f t="shared" ca="1" si="53"/>
        <v>#NAME?</v>
      </c>
      <c r="D818" s="12" t="e" cm="1" vm="1">
        <f t="array" aca="1" ref="D818" ca="1">_xlfn.LET(
    _xlpm.d, A818,
    _xlpm.debut, DATE(2026,8,1),
    _xlpm.m, DATEDIF(_xlpm.debut, _xlpm.d, "m"),
    _xlpm.col, 1 + _xlpm.m*3,
    _xlpm.dates, INDEX('Calendrier 2026-2027'!$C$13:$BC$43,,_xlpm.col),
    _xlpm.titres, INDEX('Calendrier 2026-2027'!$D$13:$BD$43,,_xlpm.col),
    _xlpm.r, _xlfn.XLOOKUP(_xlpm.d, _xlpm.dates, _xlpm.titres),
    IF(_xlpm.r=0,"",_xlpm.r)
)</f>
        <v>#NAME?</v>
      </c>
      <c r="E818" t="e" vm="2">
        <f t="shared" ca="1" si="50"/>
        <v>#NAME?</v>
      </c>
      <c r="F818" t="str">
        <f>_xlfn.XLOOKUP('Fiche formation'!$C$8,SitesFormations[Site de formation principal],SitesFormations[Mail pour assiduité],"")</f>
        <v>cfa-ensuplr-um-fds@umontpellier.fr</v>
      </c>
      <c r="G818" t="s">
        <v>2019</v>
      </c>
      <c r="H818" t="e" vm="2">
        <f ca="1">_xlfn.TEXTJOIN(" ",TRUE,
'Fiche formation'!$C$18,
_xlfn.SWITCH('Fiche formation'!$C$18,"DNO","2A","DE AUDIO","3A",
_xlfn.SWITCH('Fiche formation'!$C$15,"DEUST","2A","DSCG","2A","MASTER","2A","BUT","3A","DCG","3A","LG","3A","LP","3A","INGE","3A",""))
)</f>
        <v>#NAME?</v>
      </c>
    </row>
    <row r="819" spans="1:8" x14ac:dyDescent="0.2">
      <c r="A819" s="1">
        <f t="shared" si="51"/>
        <v>46643</v>
      </c>
      <c r="B819" t="e" vm="2">
        <f t="shared" ca="1" si="52"/>
        <v>#NAME?</v>
      </c>
      <c r="C819" t="e" vm="2">
        <f t="shared" ca="1" si="53"/>
        <v>#NAME?</v>
      </c>
      <c r="D819" s="12" t="e" cm="1" vm="1">
        <f t="array" aca="1" ref="D819" ca="1">_xlfn.LET(
    _xlpm.d, A819,
    _xlpm.debut, DATE(2026,8,1),
    _xlpm.m, DATEDIF(_xlpm.debut, _xlpm.d, "m"),
    _xlpm.col, 1 + _xlpm.m*3,
    _xlpm.dates, INDEX('Calendrier 2026-2027'!$C$13:$BC$43,,_xlpm.col),
    _xlpm.titres, INDEX('Calendrier 2026-2027'!$D$13:$BD$43,,_xlpm.col),
    _xlpm.r, _xlfn.XLOOKUP(_xlpm.d, _xlpm.dates, _xlpm.titres),
    IF(_xlpm.r=0,"",_xlpm.r)
)</f>
        <v>#NAME?</v>
      </c>
      <c r="E819" t="e" vm="2">
        <f t="shared" ca="1" si="50"/>
        <v>#NAME?</v>
      </c>
      <c r="F819" t="str">
        <f>_xlfn.XLOOKUP('Fiche formation'!$C$8,SitesFormations[Site de formation principal],SitesFormations[Mail pour assiduité],"")</f>
        <v>cfa-ensuplr-um-fds@umontpellier.fr</v>
      </c>
      <c r="G819" t="s">
        <v>2019</v>
      </c>
      <c r="H819" t="e" vm="2">
        <f ca="1">_xlfn.TEXTJOIN(" ",TRUE,
'Fiche formation'!$C$18,
_xlfn.SWITCH('Fiche formation'!$C$18,"DNO","2A","DE AUDIO","3A",
_xlfn.SWITCH('Fiche formation'!$C$15,"DEUST","2A","DSCG","2A","MASTER","2A","BUT","3A","DCG","3A","LG","3A","LP","3A","INGE","3A",""))
)</f>
        <v>#NAME?</v>
      </c>
    </row>
    <row r="820" spans="1:8" x14ac:dyDescent="0.2">
      <c r="A820" s="1">
        <f t="shared" si="51"/>
        <v>46644</v>
      </c>
      <c r="B820" t="e" vm="2">
        <f t="shared" ca="1" si="52"/>
        <v>#NAME?</v>
      </c>
      <c r="C820" t="e" vm="2">
        <f t="shared" ca="1" si="53"/>
        <v>#NAME?</v>
      </c>
      <c r="D820" s="12" t="e" cm="1" vm="1">
        <f t="array" aca="1" ref="D820" ca="1">_xlfn.LET(
    _xlpm.d, A820,
    _xlpm.debut, DATE(2026,8,1),
    _xlpm.m, DATEDIF(_xlpm.debut, _xlpm.d, "m"),
    _xlpm.col, 1 + _xlpm.m*3,
    _xlpm.dates, INDEX('Calendrier 2026-2027'!$C$13:$BC$43,,_xlpm.col),
    _xlpm.titres, INDEX('Calendrier 2026-2027'!$D$13:$BD$43,,_xlpm.col),
    _xlpm.r, _xlfn.XLOOKUP(_xlpm.d, _xlpm.dates, _xlpm.titres),
    IF(_xlpm.r=0,"",_xlpm.r)
)</f>
        <v>#NAME?</v>
      </c>
      <c r="E820" t="e" vm="2">
        <f t="shared" ca="1" si="50"/>
        <v>#NAME?</v>
      </c>
      <c r="F820" t="str">
        <f>_xlfn.XLOOKUP('Fiche formation'!$C$8,SitesFormations[Site de formation principal],SitesFormations[Mail pour assiduité],"")</f>
        <v>cfa-ensuplr-um-fds@umontpellier.fr</v>
      </c>
      <c r="G820" t="s">
        <v>2019</v>
      </c>
      <c r="H820" t="e" vm="2">
        <f ca="1">_xlfn.TEXTJOIN(" ",TRUE,
'Fiche formation'!$C$18,
_xlfn.SWITCH('Fiche formation'!$C$18,"DNO","2A","DE AUDIO","3A",
_xlfn.SWITCH('Fiche formation'!$C$15,"DEUST","2A","DSCG","2A","MASTER","2A","BUT","3A","DCG","3A","LG","3A","LP","3A","INGE","3A",""))
)</f>
        <v>#NAME?</v>
      </c>
    </row>
    <row r="821" spans="1:8" x14ac:dyDescent="0.2">
      <c r="A821" s="1">
        <f t="shared" si="51"/>
        <v>46644</v>
      </c>
      <c r="B821" t="e" vm="2">
        <f t="shared" ca="1" si="52"/>
        <v>#NAME?</v>
      </c>
      <c r="C821" t="e" vm="2">
        <f t="shared" ca="1" si="53"/>
        <v>#NAME?</v>
      </c>
      <c r="D821" s="12" t="e" cm="1" vm="1">
        <f t="array" aca="1" ref="D821" ca="1">_xlfn.LET(
    _xlpm.d, A821,
    _xlpm.debut, DATE(2026,8,1),
    _xlpm.m, DATEDIF(_xlpm.debut, _xlpm.d, "m"),
    _xlpm.col, 1 + _xlpm.m*3,
    _xlpm.dates, INDEX('Calendrier 2026-2027'!$C$13:$BC$43,,_xlpm.col),
    _xlpm.titres, INDEX('Calendrier 2026-2027'!$D$13:$BD$43,,_xlpm.col),
    _xlpm.r, _xlfn.XLOOKUP(_xlpm.d, _xlpm.dates, _xlpm.titres),
    IF(_xlpm.r=0,"",_xlpm.r)
)</f>
        <v>#NAME?</v>
      </c>
      <c r="E821" t="e" vm="2">
        <f t="shared" ca="1" si="50"/>
        <v>#NAME?</v>
      </c>
      <c r="F821" t="str">
        <f>_xlfn.XLOOKUP('Fiche formation'!$C$8,SitesFormations[Site de formation principal],SitesFormations[Mail pour assiduité],"")</f>
        <v>cfa-ensuplr-um-fds@umontpellier.fr</v>
      </c>
      <c r="G821" t="s">
        <v>2019</v>
      </c>
      <c r="H821" t="e" vm="2">
        <f ca="1">_xlfn.TEXTJOIN(" ",TRUE,
'Fiche formation'!$C$18,
_xlfn.SWITCH('Fiche formation'!$C$18,"DNO","2A","DE AUDIO","3A",
_xlfn.SWITCH('Fiche formation'!$C$15,"DEUST","2A","DSCG","2A","MASTER","2A","BUT","3A","DCG","3A","LG","3A","LP","3A","INGE","3A",""))
)</f>
        <v>#NAME?</v>
      </c>
    </row>
    <row r="822" spans="1:8" x14ac:dyDescent="0.2">
      <c r="A822" s="1">
        <f t="shared" si="51"/>
        <v>46645</v>
      </c>
      <c r="B822" t="e" vm="2">
        <f t="shared" ca="1" si="52"/>
        <v>#NAME?</v>
      </c>
      <c r="C822" t="e" vm="2">
        <f t="shared" ca="1" si="53"/>
        <v>#NAME?</v>
      </c>
      <c r="D822" s="12" t="e" cm="1" vm="1">
        <f t="array" aca="1" ref="D822" ca="1">_xlfn.LET(
    _xlpm.d, A822,
    _xlpm.debut, DATE(2026,8,1),
    _xlpm.m, DATEDIF(_xlpm.debut, _xlpm.d, "m"),
    _xlpm.col, 1 + _xlpm.m*3,
    _xlpm.dates, INDEX('Calendrier 2026-2027'!$C$13:$BC$43,,_xlpm.col),
    _xlpm.titres, INDEX('Calendrier 2026-2027'!$D$13:$BD$43,,_xlpm.col),
    _xlpm.r, _xlfn.XLOOKUP(_xlpm.d, _xlpm.dates, _xlpm.titres),
    IF(_xlpm.r=0,"",_xlpm.r)
)</f>
        <v>#NAME?</v>
      </c>
      <c r="E822" t="e" vm="2">
        <f t="shared" ca="1" si="50"/>
        <v>#NAME?</v>
      </c>
      <c r="F822" t="str">
        <f>_xlfn.XLOOKUP('Fiche formation'!$C$8,SitesFormations[Site de formation principal],SitesFormations[Mail pour assiduité],"")</f>
        <v>cfa-ensuplr-um-fds@umontpellier.fr</v>
      </c>
      <c r="G822" t="s">
        <v>2019</v>
      </c>
      <c r="H822" t="e" vm="2">
        <f ca="1">_xlfn.TEXTJOIN(" ",TRUE,
'Fiche formation'!$C$18,
_xlfn.SWITCH('Fiche formation'!$C$18,"DNO","2A","DE AUDIO","3A",
_xlfn.SWITCH('Fiche formation'!$C$15,"DEUST","2A","DSCG","2A","MASTER","2A","BUT","3A","DCG","3A","LG","3A","LP","3A","INGE","3A",""))
)</f>
        <v>#NAME?</v>
      </c>
    </row>
    <row r="823" spans="1:8" x14ac:dyDescent="0.2">
      <c r="A823" s="1">
        <f t="shared" si="51"/>
        <v>46645</v>
      </c>
      <c r="B823" t="e" vm="2">
        <f t="shared" ca="1" si="52"/>
        <v>#NAME?</v>
      </c>
      <c r="C823" t="e" vm="2">
        <f t="shared" ca="1" si="53"/>
        <v>#NAME?</v>
      </c>
      <c r="D823" s="12" t="e" cm="1" vm="1">
        <f t="array" aca="1" ref="D823" ca="1">_xlfn.LET(
    _xlpm.d, A823,
    _xlpm.debut, DATE(2026,8,1),
    _xlpm.m, DATEDIF(_xlpm.debut, _xlpm.d, "m"),
    _xlpm.col, 1 + _xlpm.m*3,
    _xlpm.dates, INDEX('Calendrier 2026-2027'!$C$13:$BC$43,,_xlpm.col),
    _xlpm.titres, INDEX('Calendrier 2026-2027'!$D$13:$BD$43,,_xlpm.col),
    _xlpm.r, _xlfn.XLOOKUP(_xlpm.d, _xlpm.dates, _xlpm.titres),
    IF(_xlpm.r=0,"",_xlpm.r)
)</f>
        <v>#NAME?</v>
      </c>
      <c r="E823" t="e" vm="2">
        <f t="shared" ca="1" si="50"/>
        <v>#NAME?</v>
      </c>
      <c r="F823" t="str">
        <f>_xlfn.XLOOKUP('Fiche formation'!$C$8,SitesFormations[Site de formation principal],SitesFormations[Mail pour assiduité],"")</f>
        <v>cfa-ensuplr-um-fds@umontpellier.fr</v>
      </c>
      <c r="G823" t="s">
        <v>2019</v>
      </c>
      <c r="H823" t="e" vm="2">
        <f ca="1">_xlfn.TEXTJOIN(" ",TRUE,
'Fiche formation'!$C$18,
_xlfn.SWITCH('Fiche formation'!$C$18,"DNO","2A","DE AUDIO","3A",
_xlfn.SWITCH('Fiche formation'!$C$15,"DEUST","2A","DSCG","2A","MASTER","2A","BUT","3A","DCG","3A","LG","3A","LP","3A","INGE","3A",""))
)</f>
        <v>#NAME?</v>
      </c>
    </row>
    <row r="824" spans="1:8" x14ac:dyDescent="0.2">
      <c r="A824" s="1">
        <f t="shared" si="51"/>
        <v>46646</v>
      </c>
      <c r="B824" t="e" vm="2">
        <f t="shared" ca="1" si="52"/>
        <v>#NAME?</v>
      </c>
      <c r="C824" t="e" vm="2">
        <f t="shared" ca="1" si="53"/>
        <v>#NAME?</v>
      </c>
      <c r="D824" s="12" t="e" cm="1" vm="1">
        <f t="array" aca="1" ref="D824" ca="1">_xlfn.LET(
    _xlpm.d, A824,
    _xlpm.debut, DATE(2026,8,1),
    _xlpm.m, DATEDIF(_xlpm.debut, _xlpm.d, "m"),
    _xlpm.col, 1 + _xlpm.m*3,
    _xlpm.dates, INDEX('Calendrier 2026-2027'!$C$13:$BC$43,,_xlpm.col),
    _xlpm.titres, INDEX('Calendrier 2026-2027'!$D$13:$BD$43,,_xlpm.col),
    _xlpm.r, _xlfn.XLOOKUP(_xlpm.d, _xlpm.dates, _xlpm.titres),
    IF(_xlpm.r=0,"",_xlpm.r)
)</f>
        <v>#NAME?</v>
      </c>
      <c r="E824" t="e" vm="2">
        <f t="shared" ca="1" si="50"/>
        <v>#NAME?</v>
      </c>
      <c r="F824" t="str">
        <f>_xlfn.XLOOKUP('Fiche formation'!$C$8,SitesFormations[Site de formation principal],SitesFormations[Mail pour assiduité],"")</f>
        <v>cfa-ensuplr-um-fds@umontpellier.fr</v>
      </c>
      <c r="G824" t="s">
        <v>2019</v>
      </c>
      <c r="H824" t="e" vm="2">
        <f ca="1">_xlfn.TEXTJOIN(" ",TRUE,
'Fiche formation'!$C$18,
_xlfn.SWITCH('Fiche formation'!$C$18,"DNO","2A","DE AUDIO","3A",
_xlfn.SWITCH('Fiche formation'!$C$15,"DEUST","2A","DSCG","2A","MASTER","2A","BUT","3A","DCG","3A","LG","3A","LP","3A","INGE","3A",""))
)</f>
        <v>#NAME?</v>
      </c>
    </row>
    <row r="825" spans="1:8" x14ac:dyDescent="0.2">
      <c r="A825" s="1">
        <f t="shared" si="51"/>
        <v>46646</v>
      </c>
      <c r="B825" t="e" vm="2">
        <f t="shared" ca="1" si="52"/>
        <v>#NAME?</v>
      </c>
      <c r="C825" t="e" vm="2">
        <f t="shared" ca="1" si="53"/>
        <v>#NAME?</v>
      </c>
      <c r="D825" s="12" t="e" cm="1" vm="1">
        <f t="array" aca="1" ref="D825" ca="1">_xlfn.LET(
    _xlpm.d, A825,
    _xlpm.debut, DATE(2026,8,1),
    _xlpm.m, DATEDIF(_xlpm.debut, _xlpm.d, "m"),
    _xlpm.col, 1 + _xlpm.m*3,
    _xlpm.dates, INDEX('Calendrier 2026-2027'!$C$13:$BC$43,,_xlpm.col),
    _xlpm.titres, INDEX('Calendrier 2026-2027'!$D$13:$BD$43,,_xlpm.col),
    _xlpm.r, _xlfn.XLOOKUP(_xlpm.d, _xlpm.dates, _xlpm.titres),
    IF(_xlpm.r=0,"",_xlpm.r)
)</f>
        <v>#NAME?</v>
      </c>
      <c r="E825" t="e" vm="2">
        <f t="shared" ca="1" si="50"/>
        <v>#NAME?</v>
      </c>
      <c r="F825" t="str">
        <f>_xlfn.XLOOKUP('Fiche formation'!$C$8,SitesFormations[Site de formation principal],SitesFormations[Mail pour assiduité],"")</f>
        <v>cfa-ensuplr-um-fds@umontpellier.fr</v>
      </c>
      <c r="G825" t="s">
        <v>2019</v>
      </c>
      <c r="H825" t="e" vm="2">
        <f ca="1">_xlfn.TEXTJOIN(" ",TRUE,
'Fiche formation'!$C$18,
_xlfn.SWITCH('Fiche formation'!$C$18,"DNO","2A","DE AUDIO","3A",
_xlfn.SWITCH('Fiche formation'!$C$15,"DEUST","2A","DSCG","2A","MASTER","2A","BUT","3A","DCG","3A","LG","3A","LP","3A","INGE","3A",""))
)</f>
        <v>#NAME?</v>
      </c>
    </row>
    <row r="826" spans="1:8" x14ac:dyDescent="0.2">
      <c r="A826" s="1">
        <f t="shared" si="51"/>
        <v>46647</v>
      </c>
      <c r="B826" t="e" vm="2">
        <f t="shared" ca="1" si="52"/>
        <v>#NAME?</v>
      </c>
      <c r="C826" t="e" vm="2">
        <f t="shared" ca="1" si="53"/>
        <v>#NAME?</v>
      </c>
      <c r="D826" s="12" t="e" cm="1" vm="1">
        <f t="array" aca="1" ref="D826" ca="1">_xlfn.LET(
    _xlpm.d, A826,
    _xlpm.debut, DATE(2026,8,1),
    _xlpm.m, DATEDIF(_xlpm.debut, _xlpm.d, "m"),
    _xlpm.col, 1 + _xlpm.m*3,
    _xlpm.dates, INDEX('Calendrier 2026-2027'!$C$13:$BC$43,,_xlpm.col),
    _xlpm.titres, INDEX('Calendrier 2026-2027'!$D$13:$BD$43,,_xlpm.col),
    _xlpm.r, _xlfn.XLOOKUP(_xlpm.d, _xlpm.dates, _xlpm.titres),
    IF(_xlpm.r=0,"",_xlpm.r)
)</f>
        <v>#NAME?</v>
      </c>
      <c r="E826" t="e" vm="2">
        <f t="shared" ca="1" si="50"/>
        <v>#NAME?</v>
      </c>
      <c r="F826" t="str">
        <f>_xlfn.XLOOKUP('Fiche formation'!$C$8,SitesFormations[Site de formation principal],SitesFormations[Mail pour assiduité],"")</f>
        <v>cfa-ensuplr-um-fds@umontpellier.fr</v>
      </c>
      <c r="G826" t="s">
        <v>2019</v>
      </c>
      <c r="H826" t="e" vm="2">
        <f ca="1">_xlfn.TEXTJOIN(" ",TRUE,
'Fiche formation'!$C$18,
_xlfn.SWITCH('Fiche formation'!$C$18,"DNO","2A","DE AUDIO","3A",
_xlfn.SWITCH('Fiche formation'!$C$15,"DEUST","2A","DSCG","2A","MASTER","2A","BUT","3A","DCG","3A","LG","3A","LP","3A","INGE","3A",""))
)</f>
        <v>#NAME?</v>
      </c>
    </row>
    <row r="827" spans="1:8" x14ac:dyDescent="0.2">
      <c r="A827" s="1">
        <f t="shared" si="51"/>
        <v>46647</v>
      </c>
      <c r="B827" t="e" vm="2">
        <f t="shared" ca="1" si="52"/>
        <v>#NAME?</v>
      </c>
      <c r="C827" t="e" vm="2">
        <f t="shared" ca="1" si="53"/>
        <v>#NAME?</v>
      </c>
      <c r="D827" s="12" t="e" cm="1" vm="1">
        <f t="array" aca="1" ref="D827" ca="1">_xlfn.LET(
    _xlpm.d, A827,
    _xlpm.debut, DATE(2026,8,1),
    _xlpm.m, DATEDIF(_xlpm.debut, _xlpm.d, "m"),
    _xlpm.col, 1 + _xlpm.m*3,
    _xlpm.dates, INDEX('Calendrier 2026-2027'!$C$13:$BC$43,,_xlpm.col),
    _xlpm.titres, INDEX('Calendrier 2026-2027'!$D$13:$BD$43,,_xlpm.col),
    _xlpm.r, _xlfn.XLOOKUP(_xlpm.d, _xlpm.dates, _xlpm.titres),
    IF(_xlpm.r=0,"",_xlpm.r)
)</f>
        <v>#NAME?</v>
      </c>
      <c r="E827" t="e" vm="2">
        <f t="shared" ca="1" si="50"/>
        <v>#NAME?</v>
      </c>
      <c r="F827" t="str">
        <f>_xlfn.XLOOKUP('Fiche formation'!$C$8,SitesFormations[Site de formation principal],SitesFormations[Mail pour assiduité],"")</f>
        <v>cfa-ensuplr-um-fds@umontpellier.fr</v>
      </c>
      <c r="G827" t="s">
        <v>2019</v>
      </c>
      <c r="H827" t="e" vm="2">
        <f ca="1">_xlfn.TEXTJOIN(" ",TRUE,
'Fiche formation'!$C$18,
_xlfn.SWITCH('Fiche formation'!$C$18,"DNO","2A","DE AUDIO","3A",
_xlfn.SWITCH('Fiche formation'!$C$15,"DEUST","2A","DSCG","2A","MASTER","2A","BUT","3A","DCG","3A","LG","3A","LP","3A","INGE","3A",""))
)</f>
        <v>#NAME?</v>
      </c>
    </row>
    <row r="828" spans="1:8" x14ac:dyDescent="0.2">
      <c r="A828" s="1">
        <f t="shared" si="51"/>
        <v>46648</v>
      </c>
      <c r="B828" t="e" vm="2">
        <f t="shared" ca="1" si="52"/>
        <v>#NAME?</v>
      </c>
      <c r="C828" t="e" vm="2">
        <f t="shared" ca="1" si="53"/>
        <v>#NAME?</v>
      </c>
      <c r="D828" s="12" t="e" cm="1" vm="1">
        <f t="array" aca="1" ref="D828" ca="1">_xlfn.LET(
    _xlpm.d, A828,
    _xlpm.debut, DATE(2026,8,1),
    _xlpm.m, DATEDIF(_xlpm.debut, _xlpm.d, "m"),
    _xlpm.col, 1 + _xlpm.m*3,
    _xlpm.dates, INDEX('Calendrier 2026-2027'!$C$13:$BC$43,,_xlpm.col),
    _xlpm.titres, INDEX('Calendrier 2026-2027'!$D$13:$BD$43,,_xlpm.col),
    _xlpm.r, _xlfn.XLOOKUP(_xlpm.d, _xlpm.dates, _xlpm.titres),
    IF(_xlpm.r=0,"",_xlpm.r)
)</f>
        <v>#NAME?</v>
      </c>
      <c r="E828" t="e" vm="2">
        <f t="shared" ca="1" si="50"/>
        <v>#NAME?</v>
      </c>
      <c r="F828" t="str">
        <f>_xlfn.XLOOKUP('Fiche formation'!$C$8,SitesFormations[Site de formation principal],SitesFormations[Mail pour assiduité],"")</f>
        <v>cfa-ensuplr-um-fds@umontpellier.fr</v>
      </c>
      <c r="G828" t="s">
        <v>2019</v>
      </c>
      <c r="H828" t="e" vm="2">
        <f ca="1">_xlfn.TEXTJOIN(" ",TRUE,
'Fiche formation'!$C$18,
_xlfn.SWITCH('Fiche formation'!$C$18,"DNO","2A","DE AUDIO","3A",
_xlfn.SWITCH('Fiche formation'!$C$15,"DEUST","2A","DSCG","2A","MASTER","2A","BUT","3A","DCG","3A","LG","3A","LP","3A","INGE","3A",""))
)</f>
        <v>#NAME?</v>
      </c>
    </row>
    <row r="829" spans="1:8" x14ac:dyDescent="0.2">
      <c r="A829" s="1">
        <f t="shared" si="51"/>
        <v>46648</v>
      </c>
      <c r="B829" t="e" vm="2">
        <f t="shared" ca="1" si="52"/>
        <v>#NAME?</v>
      </c>
      <c r="C829" t="e" vm="2">
        <f t="shared" ca="1" si="53"/>
        <v>#NAME?</v>
      </c>
      <c r="D829" s="12" t="e" cm="1" vm="1">
        <f t="array" aca="1" ref="D829" ca="1">_xlfn.LET(
    _xlpm.d, A829,
    _xlpm.debut, DATE(2026,8,1),
    _xlpm.m, DATEDIF(_xlpm.debut, _xlpm.d, "m"),
    _xlpm.col, 1 + _xlpm.m*3,
    _xlpm.dates, INDEX('Calendrier 2026-2027'!$C$13:$BC$43,,_xlpm.col),
    _xlpm.titres, INDEX('Calendrier 2026-2027'!$D$13:$BD$43,,_xlpm.col),
    _xlpm.r, _xlfn.XLOOKUP(_xlpm.d, _xlpm.dates, _xlpm.titres),
    IF(_xlpm.r=0,"",_xlpm.r)
)</f>
        <v>#NAME?</v>
      </c>
      <c r="E829" t="e" vm="2">
        <f t="shared" ca="1" si="50"/>
        <v>#NAME?</v>
      </c>
      <c r="F829" t="str">
        <f>_xlfn.XLOOKUP('Fiche formation'!$C$8,SitesFormations[Site de formation principal],SitesFormations[Mail pour assiduité],"")</f>
        <v>cfa-ensuplr-um-fds@umontpellier.fr</v>
      </c>
      <c r="G829" t="s">
        <v>2019</v>
      </c>
      <c r="H829" t="e" vm="2">
        <f ca="1">_xlfn.TEXTJOIN(" ",TRUE,
'Fiche formation'!$C$18,
_xlfn.SWITCH('Fiche formation'!$C$18,"DNO","2A","DE AUDIO","3A",
_xlfn.SWITCH('Fiche formation'!$C$15,"DEUST","2A","DSCG","2A","MASTER","2A","BUT","3A","DCG","3A","LG","3A","LP","3A","INGE","3A",""))
)</f>
        <v>#NAME?</v>
      </c>
    </row>
    <row r="830" spans="1:8" x14ac:dyDescent="0.2">
      <c r="A830" s="1">
        <f t="shared" si="51"/>
        <v>46649</v>
      </c>
      <c r="B830" t="e" vm="2">
        <f t="shared" ca="1" si="52"/>
        <v>#NAME?</v>
      </c>
      <c r="C830" t="e" vm="2">
        <f t="shared" ca="1" si="53"/>
        <v>#NAME?</v>
      </c>
      <c r="D830" s="12" t="e" cm="1" vm="1">
        <f t="array" aca="1" ref="D830" ca="1">_xlfn.LET(
    _xlpm.d, A830,
    _xlpm.debut, DATE(2026,8,1),
    _xlpm.m, DATEDIF(_xlpm.debut, _xlpm.d, "m"),
    _xlpm.col, 1 + _xlpm.m*3,
    _xlpm.dates, INDEX('Calendrier 2026-2027'!$C$13:$BC$43,,_xlpm.col),
    _xlpm.titres, INDEX('Calendrier 2026-2027'!$D$13:$BD$43,,_xlpm.col),
    _xlpm.r, _xlfn.XLOOKUP(_xlpm.d, _xlpm.dates, _xlpm.titres),
    IF(_xlpm.r=0,"",_xlpm.r)
)</f>
        <v>#NAME?</v>
      </c>
      <c r="E830" t="e" vm="2">
        <f t="shared" ca="1" si="50"/>
        <v>#NAME?</v>
      </c>
      <c r="F830" t="str">
        <f>_xlfn.XLOOKUP('Fiche formation'!$C$8,SitesFormations[Site de formation principal],SitesFormations[Mail pour assiduité],"")</f>
        <v>cfa-ensuplr-um-fds@umontpellier.fr</v>
      </c>
      <c r="G830" t="s">
        <v>2019</v>
      </c>
      <c r="H830" t="e" vm="2">
        <f ca="1">_xlfn.TEXTJOIN(" ",TRUE,
'Fiche formation'!$C$18,
_xlfn.SWITCH('Fiche formation'!$C$18,"DNO","2A","DE AUDIO","3A",
_xlfn.SWITCH('Fiche formation'!$C$15,"DEUST","2A","DSCG","2A","MASTER","2A","BUT","3A","DCG","3A","LG","3A","LP","3A","INGE","3A",""))
)</f>
        <v>#NAME?</v>
      </c>
    </row>
    <row r="831" spans="1:8" x14ac:dyDescent="0.2">
      <c r="A831" s="1">
        <f t="shared" si="51"/>
        <v>46649</v>
      </c>
      <c r="B831" t="e" vm="2">
        <f t="shared" ca="1" si="52"/>
        <v>#NAME?</v>
      </c>
      <c r="C831" t="e" vm="2">
        <f t="shared" ca="1" si="53"/>
        <v>#NAME?</v>
      </c>
      <c r="D831" s="12" t="e" cm="1" vm="1">
        <f t="array" aca="1" ref="D831" ca="1">_xlfn.LET(
    _xlpm.d, A831,
    _xlpm.debut, DATE(2026,8,1),
    _xlpm.m, DATEDIF(_xlpm.debut, _xlpm.d, "m"),
    _xlpm.col, 1 + _xlpm.m*3,
    _xlpm.dates, INDEX('Calendrier 2026-2027'!$C$13:$BC$43,,_xlpm.col),
    _xlpm.titres, INDEX('Calendrier 2026-2027'!$D$13:$BD$43,,_xlpm.col),
    _xlpm.r, _xlfn.XLOOKUP(_xlpm.d, _xlpm.dates, _xlpm.titres),
    IF(_xlpm.r=0,"",_xlpm.r)
)</f>
        <v>#NAME?</v>
      </c>
      <c r="E831" t="e" vm="2">
        <f t="shared" ca="1" si="50"/>
        <v>#NAME?</v>
      </c>
      <c r="F831" t="str">
        <f>_xlfn.XLOOKUP('Fiche formation'!$C$8,SitesFormations[Site de formation principal],SitesFormations[Mail pour assiduité],"")</f>
        <v>cfa-ensuplr-um-fds@umontpellier.fr</v>
      </c>
      <c r="G831" t="s">
        <v>2019</v>
      </c>
      <c r="H831" t="e" vm="2">
        <f ca="1">_xlfn.TEXTJOIN(" ",TRUE,
'Fiche formation'!$C$18,
_xlfn.SWITCH('Fiche formation'!$C$18,"DNO","2A","DE AUDIO","3A",
_xlfn.SWITCH('Fiche formation'!$C$15,"DEUST","2A","DSCG","2A","MASTER","2A","BUT","3A","DCG","3A","LG","3A","LP","3A","INGE","3A",""))
)</f>
        <v>#NAME?</v>
      </c>
    </row>
    <row r="832" spans="1:8" x14ac:dyDescent="0.2">
      <c r="A832" s="1">
        <f t="shared" si="51"/>
        <v>46650</v>
      </c>
      <c r="B832" t="e" vm="2">
        <f t="shared" ca="1" si="52"/>
        <v>#NAME?</v>
      </c>
      <c r="C832" t="e" vm="2">
        <f t="shared" ca="1" si="53"/>
        <v>#NAME?</v>
      </c>
      <c r="D832" s="12" t="e" cm="1" vm="1">
        <f t="array" aca="1" ref="D832" ca="1">_xlfn.LET(
    _xlpm.d, A832,
    _xlpm.debut, DATE(2026,8,1),
    _xlpm.m, DATEDIF(_xlpm.debut, _xlpm.d, "m"),
    _xlpm.col, 1 + _xlpm.m*3,
    _xlpm.dates, INDEX('Calendrier 2026-2027'!$C$13:$BC$43,,_xlpm.col),
    _xlpm.titres, INDEX('Calendrier 2026-2027'!$D$13:$BD$43,,_xlpm.col),
    _xlpm.r, _xlfn.XLOOKUP(_xlpm.d, _xlpm.dates, _xlpm.titres),
    IF(_xlpm.r=0,"",_xlpm.r)
)</f>
        <v>#NAME?</v>
      </c>
      <c r="E832" t="e" vm="2">
        <f t="shared" ca="1" si="50"/>
        <v>#NAME?</v>
      </c>
      <c r="F832" t="str">
        <f>_xlfn.XLOOKUP('Fiche formation'!$C$8,SitesFormations[Site de formation principal],SitesFormations[Mail pour assiduité],"")</f>
        <v>cfa-ensuplr-um-fds@umontpellier.fr</v>
      </c>
      <c r="G832" t="s">
        <v>2019</v>
      </c>
      <c r="H832" t="e" vm="2">
        <f ca="1">_xlfn.TEXTJOIN(" ",TRUE,
'Fiche formation'!$C$18,
_xlfn.SWITCH('Fiche formation'!$C$18,"DNO","2A","DE AUDIO","3A",
_xlfn.SWITCH('Fiche formation'!$C$15,"DEUST","2A","DSCG","2A","MASTER","2A","BUT","3A","DCG","3A","LG","3A","LP","3A","INGE","3A",""))
)</f>
        <v>#NAME?</v>
      </c>
    </row>
    <row r="833" spans="1:8" x14ac:dyDescent="0.2">
      <c r="A833" s="1">
        <f t="shared" si="51"/>
        <v>46650</v>
      </c>
      <c r="B833" t="e" vm="2">
        <f t="shared" ca="1" si="52"/>
        <v>#NAME?</v>
      </c>
      <c r="C833" t="e" vm="2">
        <f t="shared" ca="1" si="53"/>
        <v>#NAME?</v>
      </c>
      <c r="D833" s="12" t="e" cm="1" vm="1">
        <f t="array" aca="1" ref="D833" ca="1">_xlfn.LET(
    _xlpm.d, A833,
    _xlpm.debut, DATE(2026,8,1),
    _xlpm.m, DATEDIF(_xlpm.debut, _xlpm.d, "m"),
    _xlpm.col, 1 + _xlpm.m*3,
    _xlpm.dates, INDEX('Calendrier 2026-2027'!$C$13:$BC$43,,_xlpm.col),
    _xlpm.titres, INDEX('Calendrier 2026-2027'!$D$13:$BD$43,,_xlpm.col),
    _xlpm.r, _xlfn.XLOOKUP(_xlpm.d, _xlpm.dates, _xlpm.titres),
    IF(_xlpm.r=0,"",_xlpm.r)
)</f>
        <v>#NAME?</v>
      </c>
      <c r="E833" t="e" vm="2">
        <f t="shared" ca="1" si="50"/>
        <v>#NAME?</v>
      </c>
      <c r="F833" t="str">
        <f>_xlfn.XLOOKUP('Fiche formation'!$C$8,SitesFormations[Site de formation principal],SitesFormations[Mail pour assiduité],"")</f>
        <v>cfa-ensuplr-um-fds@umontpellier.fr</v>
      </c>
      <c r="G833" t="s">
        <v>2019</v>
      </c>
      <c r="H833" t="e" vm="2">
        <f ca="1">_xlfn.TEXTJOIN(" ",TRUE,
'Fiche formation'!$C$18,
_xlfn.SWITCH('Fiche formation'!$C$18,"DNO","2A","DE AUDIO","3A",
_xlfn.SWITCH('Fiche formation'!$C$15,"DEUST","2A","DSCG","2A","MASTER","2A","BUT","3A","DCG","3A","LG","3A","LP","3A","INGE","3A",""))
)</f>
        <v>#NAME?</v>
      </c>
    </row>
    <row r="834" spans="1:8" x14ac:dyDescent="0.2">
      <c r="A834" s="1">
        <f t="shared" si="51"/>
        <v>46651</v>
      </c>
      <c r="B834" t="e" vm="2">
        <f t="shared" ca="1" si="52"/>
        <v>#NAME?</v>
      </c>
      <c r="C834" t="e" vm="2">
        <f t="shared" ca="1" si="53"/>
        <v>#NAME?</v>
      </c>
      <c r="D834" s="12" t="e" cm="1" vm="1">
        <f t="array" aca="1" ref="D834" ca="1">_xlfn.LET(
    _xlpm.d, A834,
    _xlpm.debut, DATE(2026,8,1),
    _xlpm.m, DATEDIF(_xlpm.debut, _xlpm.d, "m"),
    _xlpm.col, 1 + _xlpm.m*3,
    _xlpm.dates, INDEX('Calendrier 2026-2027'!$C$13:$BC$43,,_xlpm.col),
    _xlpm.titres, INDEX('Calendrier 2026-2027'!$D$13:$BD$43,,_xlpm.col),
    _xlpm.r, _xlfn.XLOOKUP(_xlpm.d, _xlpm.dates, _xlpm.titres),
    IF(_xlpm.r=0,"",_xlpm.r)
)</f>
        <v>#NAME?</v>
      </c>
      <c r="E834" t="e" vm="2">
        <f t="shared" ca="1" si="50"/>
        <v>#NAME?</v>
      </c>
      <c r="F834" t="str">
        <f>_xlfn.XLOOKUP('Fiche formation'!$C$8,SitesFormations[Site de formation principal],SitesFormations[Mail pour assiduité],"")</f>
        <v>cfa-ensuplr-um-fds@umontpellier.fr</v>
      </c>
      <c r="G834" t="s">
        <v>2019</v>
      </c>
      <c r="H834" t="e" vm="2">
        <f ca="1">_xlfn.TEXTJOIN(" ",TRUE,
'Fiche formation'!$C$18,
_xlfn.SWITCH('Fiche formation'!$C$18,"DNO","2A","DE AUDIO","3A",
_xlfn.SWITCH('Fiche formation'!$C$15,"DEUST","2A","DSCG","2A","MASTER","2A","BUT","3A","DCG","3A","LG","3A","LP","3A","INGE","3A",""))
)</f>
        <v>#NAME?</v>
      </c>
    </row>
    <row r="835" spans="1:8" x14ac:dyDescent="0.2">
      <c r="A835" s="1">
        <f t="shared" si="51"/>
        <v>46651</v>
      </c>
      <c r="B835" t="e" vm="2">
        <f t="shared" ca="1" si="52"/>
        <v>#NAME?</v>
      </c>
      <c r="C835" t="e" vm="2">
        <f t="shared" ca="1" si="53"/>
        <v>#NAME?</v>
      </c>
      <c r="D835" s="12" t="e" cm="1" vm="1">
        <f t="array" aca="1" ref="D835" ca="1">_xlfn.LET(
    _xlpm.d, A835,
    _xlpm.debut, DATE(2026,8,1),
    _xlpm.m, DATEDIF(_xlpm.debut, _xlpm.d, "m"),
    _xlpm.col, 1 + _xlpm.m*3,
    _xlpm.dates, INDEX('Calendrier 2026-2027'!$C$13:$BC$43,,_xlpm.col),
    _xlpm.titres, INDEX('Calendrier 2026-2027'!$D$13:$BD$43,,_xlpm.col),
    _xlpm.r, _xlfn.XLOOKUP(_xlpm.d, _xlpm.dates, _xlpm.titres),
    IF(_xlpm.r=0,"",_xlpm.r)
)</f>
        <v>#NAME?</v>
      </c>
      <c r="E835" t="e" vm="2">
        <f t="shared" ref="E835:E853" ca="1" si="54">IF(D835="","",IF(OR(D835="Entreprise",D835="Révisions (Etp)"),0,1))</f>
        <v>#NAME?</v>
      </c>
      <c r="F835" t="str">
        <f>_xlfn.XLOOKUP('Fiche formation'!$C$8,SitesFormations[Site de formation principal],SitesFormations[Mail pour assiduité],"")</f>
        <v>cfa-ensuplr-um-fds@umontpellier.fr</v>
      </c>
      <c r="G835" t="s">
        <v>2019</v>
      </c>
      <c r="H835" t="e" vm="2">
        <f ca="1">_xlfn.TEXTJOIN(" ",TRUE,
'Fiche formation'!$C$18,
_xlfn.SWITCH('Fiche formation'!$C$18,"DNO","2A","DE AUDIO","3A",
_xlfn.SWITCH('Fiche formation'!$C$15,"DEUST","2A","DSCG","2A","MASTER","2A","BUT","3A","DCG","3A","LG","3A","LP","3A","INGE","3A",""))
)</f>
        <v>#NAME?</v>
      </c>
    </row>
    <row r="836" spans="1:8" x14ac:dyDescent="0.2">
      <c r="A836" s="1">
        <f t="shared" ref="A836:A899" si="55">IF(A835=A834,A835+1,A835)</f>
        <v>46652</v>
      </c>
      <c r="B836" t="e" vm="2">
        <f t="shared" ca="1" si="52"/>
        <v>#NAME?</v>
      </c>
      <c r="C836" t="e" vm="2">
        <f t="shared" ca="1" si="53"/>
        <v>#NAME?</v>
      </c>
      <c r="D836" s="12" t="e" cm="1" vm="1">
        <f t="array" aca="1" ref="D836" ca="1">_xlfn.LET(
    _xlpm.d, A836,
    _xlpm.debut, DATE(2026,8,1),
    _xlpm.m, DATEDIF(_xlpm.debut, _xlpm.d, "m"),
    _xlpm.col, 1 + _xlpm.m*3,
    _xlpm.dates, INDEX('Calendrier 2026-2027'!$C$13:$BC$43,,_xlpm.col),
    _xlpm.titres, INDEX('Calendrier 2026-2027'!$D$13:$BD$43,,_xlpm.col),
    _xlpm.r, _xlfn.XLOOKUP(_xlpm.d, _xlpm.dates, _xlpm.titres),
    IF(_xlpm.r=0,"",_xlpm.r)
)</f>
        <v>#NAME?</v>
      </c>
      <c r="E836" t="e" vm="2">
        <f t="shared" ca="1" si="54"/>
        <v>#NAME?</v>
      </c>
      <c r="F836" t="str">
        <f>_xlfn.XLOOKUP('Fiche formation'!$C$8,SitesFormations[Site de formation principal],SitesFormations[Mail pour assiduité],"")</f>
        <v>cfa-ensuplr-um-fds@umontpellier.fr</v>
      </c>
      <c r="G836" t="s">
        <v>2019</v>
      </c>
      <c r="H836" t="e" vm="2">
        <f ca="1">_xlfn.TEXTJOIN(" ",TRUE,
'Fiche formation'!$C$18,
_xlfn.SWITCH('Fiche formation'!$C$18,"DNO","2A","DE AUDIO","3A",
_xlfn.SWITCH('Fiche formation'!$C$15,"DEUST","2A","DSCG","2A","MASTER","2A","BUT","3A","DCG","3A","LG","3A","LP","3A","INGE","3A",""))
)</f>
        <v>#NAME?</v>
      </c>
    </row>
    <row r="837" spans="1:8" x14ac:dyDescent="0.2">
      <c r="A837" s="1">
        <f t="shared" si="55"/>
        <v>46652</v>
      </c>
      <c r="B837" t="e" vm="2">
        <f t="shared" ca="1" si="52"/>
        <v>#NAME?</v>
      </c>
      <c r="C837" t="e" vm="2">
        <f t="shared" ca="1" si="53"/>
        <v>#NAME?</v>
      </c>
      <c r="D837" s="12" t="e" cm="1" vm="1">
        <f t="array" aca="1" ref="D837" ca="1">_xlfn.LET(
    _xlpm.d, A837,
    _xlpm.debut, DATE(2026,8,1),
    _xlpm.m, DATEDIF(_xlpm.debut, _xlpm.d, "m"),
    _xlpm.col, 1 + _xlpm.m*3,
    _xlpm.dates, INDEX('Calendrier 2026-2027'!$C$13:$BC$43,,_xlpm.col),
    _xlpm.titres, INDEX('Calendrier 2026-2027'!$D$13:$BD$43,,_xlpm.col),
    _xlpm.r, _xlfn.XLOOKUP(_xlpm.d, _xlpm.dates, _xlpm.titres),
    IF(_xlpm.r=0,"",_xlpm.r)
)</f>
        <v>#NAME?</v>
      </c>
      <c r="E837" t="e" vm="2">
        <f t="shared" ca="1" si="54"/>
        <v>#NAME?</v>
      </c>
      <c r="F837" t="str">
        <f>_xlfn.XLOOKUP('Fiche formation'!$C$8,SitesFormations[Site de formation principal],SitesFormations[Mail pour assiduité],"")</f>
        <v>cfa-ensuplr-um-fds@umontpellier.fr</v>
      </c>
      <c r="G837" t="s">
        <v>2019</v>
      </c>
      <c r="H837" t="e" vm="2">
        <f ca="1">_xlfn.TEXTJOIN(" ",TRUE,
'Fiche formation'!$C$18,
_xlfn.SWITCH('Fiche formation'!$C$18,"DNO","2A","DE AUDIO","3A",
_xlfn.SWITCH('Fiche formation'!$C$15,"DEUST","2A","DSCG","2A","MASTER","2A","BUT","3A","DCG","3A","LG","3A","LP","3A","INGE","3A",""))
)</f>
        <v>#NAME?</v>
      </c>
    </row>
    <row r="838" spans="1:8" x14ac:dyDescent="0.2">
      <c r="A838" s="1">
        <f t="shared" si="55"/>
        <v>46653</v>
      </c>
      <c r="B838" t="e" vm="2">
        <f t="shared" ca="1" si="52"/>
        <v>#NAME?</v>
      </c>
      <c r="C838" t="e" vm="2">
        <f t="shared" ca="1" si="53"/>
        <v>#NAME?</v>
      </c>
      <c r="D838" s="12" t="e" cm="1" vm="1">
        <f t="array" aca="1" ref="D838" ca="1">_xlfn.LET(
    _xlpm.d, A838,
    _xlpm.debut, DATE(2026,8,1),
    _xlpm.m, DATEDIF(_xlpm.debut, _xlpm.d, "m"),
    _xlpm.col, 1 + _xlpm.m*3,
    _xlpm.dates, INDEX('Calendrier 2026-2027'!$C$13:$BC$43,,_xlpm.col),
    _xlpm.titres, INDEX('Calendrier 2026-2027'!$D$13:$BD$43,,_xlpm.col),
    _xlpm.r, _xlfn.XLOOKUP(_xlpm.d, _xlpm.dates, _xlpm.titres),
    IF(_xlpm.r=0,"",_xlpm.r)
)</f>
        <v>#NAME?</v>
      </c>
      <c r="E838" t="e" vm="2">
        <f t="shared" ca="1" si="54"/>
        <v>#NAME?</v>
      </c>
      <c r="F838" t="str">
        <f>_xlfn.XLOOKUP('Fiche formation'!$C$8,SitesFormations[Site de formation principal],SitesFormations[Mail pour assiduité],"")</f>
        <v>cfa-ensuplr-um-fds@umontpellier.fr</v>
      </c>
      <c r="G838" t="s">
        <v>2019</v>
      </c>
      <c r="H838" t="e" vm="2">
        <f ca="1">_xlfn.TEXTJOIN(" ",TRUE,
'Fiche formation'!$C$18,
_xlfn.SWITCH('Fiche formation'!$C$18,"DNO","2A","DE AUDIO","3A",
_xlfn.SWITCH('Fiche formation'!$C$15,"DEUST","2A","DSCG","2A","MASTER","2A","BUT","3A","DCG","3A","LG","3A","LP","3A","INGE","3A",""))
)</f>
        <v>#NAME?</v>
      </c>
    </row>
    <row r="839" spans="1:8" x14ac:dyDescent="0.2">
      <c r="A839" s="1">
        <f t="shared" si="55"/>
        <v>46653</v>
      </c>
      <c r="B839" t="e" vm="2">
        <f t="shared" ca="1" si="52"/>
        <v>#NAME?</v>
      </c>
      <c r="C839" t="e" vm="2">
        <f t="shared" ca="1" si="53"/>
        <v>#NAME?</v>
      </c>
      <c r="D839" s="12" t="e" cm="1" vm="1">
        <f t="array" aca="1" ref="D839" ca="1">_xlfn.LET(
    _xlpm.d, A839,
    _xlpm.debut, DATE(2026,8,1),
    _xlpm.m, DATEDIF(_xlpm.debut, _xlpm.d, "m"),
    _xlpm.col, 1 + _xlpm.m*3,
    _xlpm.dates, INDEX('Calendrier 2026-2027'!$C$13:$BC$43,,_xlpm.col),
    _xlpm.titres, INDEX('Calendrier 2026-2027'!$D$13:$BD$43,,_xlpm.col),
    _xlpm.r, _xlfn.XLOOKUP(_xlpm.d, _xlpm.dates, _xlpm.titres),
    IF(_xlpm.r=0,"",_xlpm.r)
)</f>
        <v>#NAME?</v>
      </c>
      <c r="E839" t="e" vm="2">
        <f t="shared" ca="1" si="54"/>
        <v>#NAME?</v>
      </c>
      <c r="F839" t="str">
        <f>_xlfn.XLOOKUP('Fiche formation'!$C$8,SitesFormations[Site de formation principal],SitesFormations[Mail pour assiduité],"")</f>
        <v>cfa-ensuplr-um-fds@umontpellier.fr</v>
      </c>
      <c r="G839" t="s">
        <v>2019</v>
      </c>
      <c r="H839" t="e" vm="2">
        <f ca="1">_xlfn.TEXTJOIN(" ",TRUE,
'Fiche formation'!$C$18,
_xlfn.SWITCH('Fiche formation'!$C$18,"DNO","2A","DE AUDIO","3A",
_xlfn.SWITCH('Fiche formation'!$C$15,"DEUST","2A","DSCG","2A","MASTER","2A","BUT","3A","DCG","3A","LG","3A","LP","3A","INGE","3A",""))
)</f>
        <v>#NAME?</v>
      </c>
    </row>
    <row r="840" spans="1:8" x14ac:dyDescent="0.2">
      <c r="A840" s="1">
        <f t="shared" si="55"/>
        <v>46654</v>
      </c>
      <c r="B840" t="e" vm="2">
        <f t="shared" ca="1" si="52"/>
        <v>#NAME?</v>
      </c>
      <c r="C840" t="e" vm="2">
        <f t="shared" ca="1" si="53"/>
        <v>#NAME?</v>
      </c>
      <c r="D840" s="12" t="e" cm="1" vm="1">
        <f t="array" aca="1" ref="D840" ca="1">_xlfn.LET(
    _xlpm.d, A840,
    _xlpm.debut, DATE(2026,8,1),
    _xlpm.m, DATEDIF(_xlpm.debut, _xlpm.d, "m"),
    _xlpm.col, 1 + _xlpm.m*3,
    _xlpm.dates, INDEX('Calendrier 2026-2027'!$C$13:$BC$43,,_xlpm.col),
    _xlpm.titres, INDEX('Calendrier 2026-2027'!$D$13:$BD$43,,_xlpm.col),
    _xlpm.r, _xlfn.XLOOKUP(_xlpm.d, _xlpm.dates, _xlpm.titres),
    IF(_xlpm.r=0,"",_xlpm.r)
)</f>
        <v>#NAME?</v>
      </c>
      <c r="E840" t="e" vm="2">
        <f t="shared" ca="1" si="54"/>
        <v>#NAME?</v>
      </c>
      <c r="F840" t="str">
        <f>_xlfn.XLOOKUP('Fiche formation'!$C$8,SitesFormations[Site de formation principal],SitesFormations[Mail pour assiduité],"")</f>
        <v>cfa-ensuplr-um-fds@umontpellier.fr</v>
      </c>
      <c r="G840" t="s">
        <v>2019</v>
      </c>
      <c r="H840" t="e" vm="2">
        <f ca="1">_xlfn.TEXTJOIN(" ",TRUE,
'Fiche formation'!$C$18,
_xlfn.SWITCH('Fiche formation'!$C$18,"DNO","2A","DE AUDIO","3A",
_xlfn.SWITCH('Fiche formation'!$C$15,"DEUST","2A","DSCG","2A","MASTER","2A","BUT","3A","DCG","3A","LG","3A","LP","3A","INGE","3A",""))
)</f>
        <v>#NAME?</v>
      </c>
    </row>
    <row r="841" spans="1:8" x14ac:dyDescent="0.2">
      <c r="A841" s="1">
        <f t="shared" si="55"/>
        <v>46654</v>
      </c>
      <c r="B841" t="e" vm="2">
        <f t="shared" ca="1" si="52"/>
        <v>#NAME?</v>
      </c>
      <c r="C841" t="e" vm="2">
        <f t="shared" ca="1" si="53"/>
        <v>#NAME?</v>
      </c>
      <c r="D841" s="12" t="e" cm="1" vm="1">
        <f t="array" aca="1" ref="D841" ca="1">_xlfn.LET(
    _xlpm.d, A841,
    _xlpm.debut, DATE(2026,8,1),
    _xlpm.m, DATEDIF(_xlpm.debut, _xlpm.d, "m"),
    _xlpm.col, 1 + _xlpm.m*3,
    _xlpm.dates, INDEX('Calendrier 2026-2027'!$C$13:$BC$43,,_xlpm.col),
    _xlpm.titres, INDEX('Calendrier 2026-2027'!$D$13:$BD$43,,_xlpm.col),
    _xlpm.r, _xlfn.XLOOKUP(_xlpm.d, _xlpm.dates, _xlpm.titres),
    IF(_xlpm.r=0,"",_xlpm.r)
)</f>
        <v>#NAME?</v>
      </c>
      <c r="E841" t="e" vm="2">
        <f t="shared" ca="1" si="54"/>
        <v>#NAME?</v>
      </c>
      <c r="F841" t="str">
        <f>_xlfn.XLOOKUP('Fiche formation'!$C$8,SitesFormations[Site de formation principal],SitesFormations[Mail pour assiduité],"")</f>
        <v>cfa-ensuplr-um-fds@umontpellier.fr</v>
      </c>
      <c r="G841" t="s">
        <v>2019</v>
      </c>
      <c r="H841" t="e" vm="2">
        <f ca="1">_xlfn.TEXTJOIN(" ",TRUE,
'Fiche formation'!$C$18,
_xlfn.SWITCH('Fiche formation'!$C$18,"DNO","2A","DE AUDIO","3A",
_xlfn.SWITCH('Fiche formation'!$C$15,"DEUST","2A","DSCG","2A","MASTER","2A","BUT","3A","DCG","3A","LG","3A","LP","3A","INGE","3A",""))
)</f>
        <v>#NAME?</v>
      </c>
    </row>
    <row r="842" spans="1:8" x14ac:dyDescent="0.2">
      <c r="A842" s="1">
        <f t="shared" si="55"/>
        <v>46655</v>
      </c>
      <c r="B842" t="e" vm="2">
        <f t="shared" ca="1" si="52"/>
        <v>#NAME?</v>
      </c>
      <c r="C842" t="e" vm="2">
        <f t="shared" ca="1" si="53"/>
        <v>#NAME?</v>
      </c>
      <c r="D842" s="12" t="e" cm="1" vm="1">
        <f t="array" aca="1" ref="D842" ca="1">_xlfn.LET(
    _xlpm.d, A842,
    _xlpm.debut, DATE(2026,8,1),
    _xlpm.m, DATEDIF(_xlpm.debut, _xlpm.d, "m"),
    _xlpm.col, 1 + _xlpm.m*3,
    _xlpm.dates, INDEX('Calendrier 2026-2027'!$C$13:$BC$43,,_xlpm.col),
    _xlpm.titres, INDEX('Calendrier 2026-2027'!$D$13:$BD$43,,_xlpm.col),
    _xlpm.r, _xlfn.XLOOKUP(_xlpm.d, _xlpm.dates, _xlpm.titres),
    IF(_xlpm.r=0,"",_xlpm.r)
)</f>
        <v>#NAME?</v>
      </c>
      <c r="E842" t="e" vm="2">
        <f t="shared" ca="1" si="54"/>
        <v>#NAME?</v>
      </c>
      <c r="F842" t="str">
        <f>_xlfn.XLOOKUP('Fiche formation'!$C$8,SitesFormations[Site de formation principal],SitesFormations[Mail pour assiduité],"")</f>
        <v>cfa-ensuplr-um-fds@umontpellier.fr</v>
      </c>
      <c r="G842" t="s">
        <v>2019</v>
      </c>
      <c r="H842" t="e" vm="2">
        <f ca="1">_xlfn.TEXTJOIN(" ",TRUE,
'Fiche formation'!$C$18,
_xlfn.SWITCH('Fiche formation'!$C$18,"DNO","2A","DE AUDIO","3A",
_xlfn.SWITCH('Fiche formation'!$C$15,"DEUST","2A","DSCG","2A","MASTER","2A","BUT","3A","DCG","3A","LG","3A","LP","3A","INGE","3A",""))
)</f>
        <v>#NAME?</v>
      </c>
    </row>
    <row r="843" spans="1:8" x14ac:dyDescent="0.2">
      <c r="A843" s="1">
        <f t="shared" si="55"/>
        <v>46655</v>
      </c>
      <c r="B843" t="e" vm="2">
        <f t="shared" ca="1" si="52"/>
        <v>#NAME?</v>
      </c>
      <c r="C843" t="e" vm="2">
        <f t="shared" ca="1" si="53"/>
        <v>#NAME?</v>
      </c>
      <c r="D843" s="12" t="e" cm="1" vm="1">
        <f t="array" aca="1" ref="D843" ca="1">_xlfn.LET(
    _xlpm.d, A843,
    _xlpm.debut, DATE(2026,8,1),
    _xlpm.m, DATEDIF(_xlpm.debut, _xlpm.d, "m"),
    _xlpm.col, 1 + _xlpm.m*3,
    _xlpm.dates, INDEX('Calendrier 2026-2027'!$C$13:$BC$43,,_xlpm.col),
    _xlpm.titres, INDEX('Calendrier 2026-2027'!$D$13:$BD$43,,_xlpm.col),
    _xlpm.r, _xlfn.XLOOKUP(_xlpm.d, _xlpm.dates, _xlpm.titres),
    IF(_xlpm.r=0,"",_xlpm.r)
)</f>
        <v>#NAME?</v>
      </c>
      <c r="E843" t="e" vm="2">
        <f t="shared" ca="1" si="54"/>
        <v>#NAME?</v>
      </c>
      <c r="F843" t="str">
        <f>_xlfn.XLOOKUP('Fiche formation'!$C$8,SitesFormations[Site de formation principal],SitesFormations[Mail pour assiduité],"")</f>
        <v>cfa-ensuplr-um-fds@umontpellier.fr</v>
      </c>
      <c r="G843" t="s">
        <v>2019</v>
      </c>
      <c r="H843" t="e" vm="2">
        <f ca="1">_xlfn.TEXTJOIN(" ",TRUE,
'Fiche formation'!$C$18,
_xlfn.SWITCH('Fiche formation'!$C$18,"DNO","2A","DE AUDIO","3A",
_xlfn.SWITCH('Fiche formation'!$C$15,"DEUST","2A","DSCG","2A","MASTER","2A","BUT","3A","DCG","3A","LG","3A","LP","3A","INGE","3A",""))
)</f>
        <v>#NAME?</v>
      </c>
    </row>
    <row r="844" spans="1:8" x14ac:dyDescent="0.2">
      <c r="A844" s="1">
        <f t="shared" si="55"/>
        <v>46656</v>
      </c>
      <c r="B844" t="e" vm="2">
        <f t="shared" ca="1" si="52"/>
        <v>#NAME?</v>
      </c>
      <c r="C844" t="e" vm="2">
        <f t="shared" ca="1" si="53"/>
        <v>#NAME?</v>
      </c>
      <c r="D844" s="12" t="e" cm="1" vm="1">
        <f t="array" aca="1" ref="D844" ca="1">_xlfn.LET(
    _xlpm.d, A844,
    _xlpm.debut, DATE(2026,8,1),
    _xlpm.m, DATEDIF(_xlpm.debut, _xlpm.d, "m"),
    _xlpm.col, 1 + _xlpm.m*3,
    _xlpm.dates, INDEX('Calendrier 2026-2027'!$C$13:$BC$43,,_xlpm.col),
    _xlpm.titres, INDEX('Calendrier 2026-2027'!$D$13:$BD$43,,_xlpm.col),
    _xlpm.r, _xlfn.XLOOKUP(_xlpm.d, _xlpm.dates, _xlpm.titres),
    IF(_xlpm.r=0,"",_xlpm.r)
)</f>
        <v>#NAME?</v>
      </c>
      <c r="E844" t="e" vm="2">
        <f t="shared" ca="1" si="54"/>
        <v>#NAME?</v>
      </c>
      <c r="F844" t="str">
        <f>_xlfn.XLOOKUP('Fiche formation'!$C$8,SitesFormations[Site de formation principal],SitesFormations[Mail pour assiduité],"")</f>
        <v>cfa-ensuplr-um-fds@umontpellier.fr</v>
      </c>
      <c r="G844" t="s">
        <v>2019</v>
      </c>
      <c r="H844" t="e" vm="2">
        <f ca="1">_xlfn.TEXTJOIN(" ",TRUE,
'Fiche formation'!$C$18,
_xlfn.SWITCH('Fiche formation'!$C$18,"DNO","2A","DE AUDIO","3A",
_xlfn.SWITCH('Fiche formation'!$C$15,"DEUST","2A","DSCG","2A","MASTER","2A","BUT","3A","DCG","3A","LG","3A","LP","3A","INGE","3A",""))
)</f>
        <v>#NAME?</v>
      </c>
    </row>
    <row r="845" spans="1:8" x14ac:dyDescent="0.2">
      <c r="A845" s="1">
        <f t="shared" si="55"/>
        <v>46656</v>
      </c>
      <c r="B845" t="e" vm="2">
        <f t="shared" ca="1" si="52"/>
        <v>#NAME?</v>
      </c>
      <c r="C845" t="e" vm="2">
        <f t="shared" ca="1" si="53"/>
        <v>#NAME?</v>
      </c>
      <c r="D845" s="12" t="e" cm="1" vm="1">
        <f t="array" aca="1" ref="D845" ca="1">_xlfn.LET(
    _xlpm.d, A845,
    _xlpm.debut, DATE(2026,8,1),
    _xlpm.m, DATEDIF(_xlpm.debut, _xlpm.d, "m"),
    _xlpm.col, 1 + _xlpm.m*3,
    _xlpm.dates, INDEX('Calendrier 2026-2027'!$C$13:$BC$43,,_xlpm.col),
    _xlpm.titres, INDEX('Calendrier 2026-2027'!$D$13:$BD$43,,_xlpm.col),
    _xlpm.r, _xlfn.XLOOKUP(_xlpm.d, _xlpm.dates, _xlpm.titres),
    IF(_xlpm.r=0,"",_xlpm.r)
)</f>
        <v>#NAME?</v>
      </c>
      <c r="E845" t="e" vm="2">
        <f t="shared" ca="1" si="54"/>
        <v>#NAME?</v>
      </c>
      <c r="F845" t="str">
        <f>_xlfn.XLOOKUP('Fiche formation'!$C$8,SitesFormations[Site de formation principal],SitesFormations[Mail pour assiduité],"")</f>
        <v>cfa-ensuplr-um-fds@umontpellier.fr</v>
      </c>
      <c r="G845" t="s">
        <v>2019</v>
      </c>
      <c r="H845" t="e" vm="2">
        <f ca="1">_xlfn.TEXTJOIN(" ",TRUE,
'Fiche formation'!$C$18,
_xlfn.SWITCH('Fiche formation'!$C$18,"DNO","2A","DE AUDIO","3A",
_xlfn.SWITCH('Fiche formation'!$C$15,"DEUST","2A","DSCG","2A","MASTER","2A","BUT","3A","DCG","3A","LG","3A","LP","3A","INGE","3A",""))
)</f>
        <v>#NAME?</v>
      </c>
    </row>
    <row r="846" spans="1:8" x14ac:dyDescent="0.2">
      <c r="A846" s="1">
        <f t="shared" si="55"/>
        <v>46657</v>
      </c>
      <c r="B846" t="e" vm="2">
        <f t="shared" ca="1" si="52"/>
        <v>#NAME?</v>
      </c>
      <c r="C846" t="e" vm="2">
        <f t="shared" ca="1" si="53"/>
        <v>#NAME?</v>
      </c>
      <c r="D846" s="12" t="e" cm="1" vm="1">
        <f t="array" aca="1" ref="D846" ca="1">_xlfn.LET(
    _xlpm.d, A846,
    _xlpm.debut, DATE(2026,8,1),
    _xlpm.m, DATEDIF(_xlpm.debut, _xlpm.d, "m"),
    _xlpm.col, 1 + _xlpm.m*3,
    _xlpm.dates, INDEX('Calendrier 2026-2027'!$C$13:$BC$43,,_xlpm.col),
    _xlpm.titres, INDEX('Calendrier 2026-2027'!$D$13:$BD$43,,_xlpm.col),
    _xlpm.r, _xlfn.XLOOKUP(_xlpm.d, _xlpm.dates, _xlpm.titres),
    IF(_xlpm.r=0,"",_xlpm.r)
)</f>
        <v>#NAME?</v>
      </c>
      <c r="E846" t="e" vm="2">
        <f t="shared" ca="1" si="54"/>
        <v>#NAME?</v>
      </c>
      <c r="F846" t="str">
        <f>_xlfn.XLOOKUP('Fiche formation'!$C$8,SitesFormations[Site de formation principal],SitesFormations[Mail pour assiduité],"")</f>
        <v>cfa-ensuplr-um-fds@umontpellier.fr</v>
      </c>
      <c r="G846" t="s">
        <v>2019</v>
      </c>
      <c r="H846" t="e" vm="2">
        <f ca="1">_xlfn.TEXTJOIN(" ",TRUE,
'Fiche formation'!$C$18,
_xlfn.SWITCH('Fiche formation'!$C$18,"DNO","2A","DE AUDIO","3A",
_xlfn.SWITCH('Fiche formation'!$C$15,"DEUST","2A","DSCG","2A","MASTER","2A","BUT","3A","DCG","3A","LG","3A","LP","3A","INGE","3A",""))
)</f>
        <v>#NAME?</v>
      </c>
    </row>
    <row r="847" spans="1:8" x14ac:dyDescent="0.2">
      <c r="A847" s="1">
        <f t="shared" si="55"/>
        <v>46657</v>
      </c>
      <c r="B847" t="e" vm="2">
        <f t="shared" ca="1" si="52"/>
        <v>#NAME?</v>
      </c>
      <c r="C847" t="e" vm="2">
        <f t="shared" ca="1" si="53"/>
        <v>#NAME?</v>
      </c>
      <c r="D847" s="12" t="e" cm="1" vm="1">
        <f t="array" aca="1" ref="D847" ca="1">_xlfn.LET(
    _xlpm.d, A847,
    _xlpm.debut, DATE(2026,8,1),
    _xlpm.m, DATEDIF(_xlpm.debut, _xlpm.d, "m"),
    _xlpm.col, 1 + _xlpm.m*3,
    _xlpm.dates, INDEX('Calendrier 2026-2027'!$C$13:$BC$43,,_xlpm.col),
    _xlpm.titres, INDEX('Calendrier 2026-2027'!$D$13:$BD$43,,_xlpm.col),
    _xlpm.r, _xlfn.XLOOKUP(_xlpm.d, _xlpm.dates, _xlpm.titres),
    IF(_xlpm.r=0,"",_xlpm.r)
)</f>
        <v>#NAME?</v>
      </c>
      <c r="E847" t="e" vm="2">
        <f t="shared" ca="1" si="54"/>
        <v>#NAME?</v>
      </c>
      <c r="F847" t="str">
        <f>_xlfn.XLOOKUP('Fiche formation'!$C$8,SitesFormations[Site de formation principal],SitesFormations[Mail pour assiduité],"")</f>
        <v>cfa-ensuplr-um-fds@umontpellier.fr</v>
      </c>
      <c r="G847" t="s">
        <v>2019</v>
      </c>
      <c r="H847" t="e" vm="2">
        <f ca="1">_xlfn.TEXTJOIN(" ",TRUE,
'Fiche formation'!$C$18,
_xlfn.SWITCH('Fiche formation'!$C$18,"DNO","2A","DE AUDIO","3A",
_xlfn.SWITCH('Fiche formation'!$C$15,"DEUST","2A","DSCG","2A","MASTER","2A","BUT","3A","DCG","3A","LG","3A","LP","3A","INGE","3A",""))
)</f>
        <v>#NAME?</v>
      </c>
    </row>
    <row r="848" spans="1:8" x14ac:dyDescent="0.2">
      <c r="A848" s="1">
        <f t="shared" si="55"/>
        <v>46658</v>
      </c>
      <c r="B848" t="e" vm="2">
        <f t="shared" ca="1" si="52"/>
        <v>#NAME?</v>
      </c>
      <c r="C848" t="e" vm="2">
        <f t="shared" ca="1" si="53"/>
        <v>#NAME?</v>
      </c>
      <c r="D848" s="12" t="e" cm="1" vm="1">
        <f t="array" aca="1" ref="D848" ca="1">_xlfn.LET(
    _xlpm.d, A848,
    _xlpm.debut, DATE(2026,8,1),
    _xlpm.m, DATEDIF(_xlpm.debut, _xlpm.d, "m"),
    _xlpm.col, 1 + _xlpm.m*3,
    _xlpm.dates, INDEX('Calendrier 2026-2027'!$C$13:$BC$43,,_xlpm.col),
    _xlpm.titres, INDEX('Calendrier 2026-2027'!$D$13:$BD$43,,_xlpm.col),
    _xlpm.r, _xlfn.XLOOKUP(_xlpm.d, _xlpm.dates, _xlpm.titres),
    IF(_xlpm.r=0,"",_xlpm.r)
)</f>
        <v>#NAME?</v>
      </c>
      <c r="E848" t="e" vm="2">
        <f t="shared" ca="1" si="54"/>
        <v>#NAME?</v>
      </c>
      <c r="F848" t="str">
        <f>_xlfn.XLOOKUP('Fiche formation'!$C$8,SitesFormations[Site de formation principal],SitesFormations[Mail pour assiduité],"")</f>
        <v>cfa-ensuplr-um-fds@umontpellier.fr</v>
      </c>
      <c r="G848" t="s">
        <v>2019</v>
      </c>
      <c r="H848" t="e" vm="2">
        <f ca="1">_xlfn.TEXTJOIN(" ",TRUE,
'Fiche formation'!$C$18,
_xlfn.SWITCH('Fiche formation'!$C$18,"DNO","2A","DE AUDIO","3A",
_xlfn.SWITCH('Fiche formation'!$C$15,"DEUST","2A","DSCG","2A","MASTER","2A","BUT","3A","DCG","3A","LG","3A","LP","3A","INGE","3A",""))
)</f>
        <v>#NAME?</v>
      </c>
    </row>
    <row r="849" spans="1:8" x14ac:dyDescent="0.2">
      <c r="A849" s="1">
        <f t="shared" si="55"/>
        <v>46658</v>
      </c>
      <c r="B849" t="e" vm="2">
        <f t="shared" ca="1" si="52"/>
        <v>#NAME?</v>
      </c>
      <c r="C849" t="e" vm="2">
        <f t="shared" ca="1" si="53"/>
        <v>#NAME?</v>
      </c>
      <c r="D849" s="12" t="e" cm="1" vm="1">
        <f t="array" aca="1" ref="D849" ca="1">_xlfn.LET(
    _xlpm.d, A849,
    _xlpm.debut, DATE(2026,8,1),
    _xlpm.m, DATEDIF(_xlpm.debut, _xlpm.d, "m"),
    _xlpm.col, 1 + _xlpm.m*3,
    _xlpm.dates, INDEX('Calendrier 2026-2027'!$C$13:$BC$43,,_xlpm.col),
    _xlpm.titres, INDEX('Calendrier 2026-2027'!$D$13:$BD$43,,_xlpm.col),
    _xlpm.r, _xlfn.XLOOKUP(_xlpm.d, _xlpm.dates, _xlpm.titres),
    IF(_xlpm.r=0,"",_xlpm.r)
)</f>
        <v>#NAME?</v>
      </c>
      <c r="E849" t="e" vm="2">
        <f t="shared" ca="1" si="54"/>
        <v>#NAME?</v>
      </c>
      <c r="F849" t="str">
        <f>_xlfn.XLOOKUP('Fiche formation'!$C$8,SitesFormations[Site de formation principal],SitesFormations[Mail pour assiduité],"")</f>
        <v>cfa-ensuplr-um-fds@umontpellier.fr</v>
      </c>
      <c r="G849" t="s">
        <v>2019</v>
      </c>
      <c r="H849" t="e" vm="2">
        <f ca="1">_xlfn.TEXTJOIN(" ",TRUE,
'Fiche formation'!$C$18,
_xlfn.SWITCH('Fiche formation'!$C$18,"DNO","2A","DE AUDIO","3A",
_xlfn.SWITCH('Fiche formation'!$C$15,"DEUST","2A","DSCG","2A","MASTER","2A","BUT","3A","DCG","3A","LG","3A","LP","3A","INGE","3A",""))
)</f>
        <v>#NAME?</v>
      </c>
    </row>
    <row r="850" spans="1:8" x14ac:dyDescent="0.2">
      <c r="A850" s="1">
        <f t="shared" si="55"/>
        <v>46659</v>
      </c>
      <c r="B850" t="e" vm="2">
        <f t="shared" ca="1" si="52"/>
        <v>#NAME?</v>
      </c>
      <c r="C850" t="e" vm="2">
        <f t="shared" ca="1" si="53"/>
        <v>#NAME?</v>
      </c>
      <c r="D850" s="12" t="e" cm="1" vm="1">
        <f t="array" aca="1" ref="D850" ca="1">_xlfn.LET(
    _xlpm.d, A850,
    _xlpm.debut, DATE(2026,8,1),
    _xlpm.m, DATEDIF(_xlpm.debut, _xlpm.d, "m"),
    _xlpm.col, 1 + _xlpm.m*3,
    _xlpm.dates, INDEX('Calendrier 2026-2027'!$C$13:$BC$43,,_xlpm.col),
    _xlpm.titres, INDEX('Calendrier 2026-2027'!$D$13:$BD$43,,_xlpm.col),
    _xlpm.r, _xlfn.XLOOKUP(_xlpm.d, _xlpm.dates, _xlpm.titres),
    IF(_xlpm.r=0,"",_xlpm.r)
)</f>
        <v>#NAME?</v>
      </c>
      <c r="E850" t="e" vm="2">
        <f t="shared" ca="1" si="54"/>
        <v>#NAME?</v>
      </c>
      <c r="F850" t="str">
        <f>_xlfn.XLOOKUP('Fiche formation'!$C$8,SitesFormations[Site de formation principal],SitesFormations[Mail pour assiduité],"")</f>
        <v>cfa-ensuplr-um-fds@umontpellier.fr</v>
      </c>
      <c r="G850" t="s">
        <v>2019</v>
      </c>
      <c r="H850" t="e" vm="2">
        <f ca="1">_xlfn.TEXTJOIN(" ",TRUE,
'Fiche formation'!$C$18,
_xlfn.SWITCH('Fiche formation'!$C$18,"DNO","2A","DE AUDIO","3A",
_xlfn.SWITCH('Fiche formation'!$C$15,"DEUST","2A","DSCG","2A","MASTER","2A","BUT","3A","DCG","3A","LG","3A","LP","3A","INGE","3A",""))
)</f>
        <v>#NAME?</v>
      </c>
    </row>
    <row r="851" spans="1:8" x14ac:dyDescent="0.2">
      <c r="A851" s="1">
        <f t="shared" si="55"/>
        <v>46659</v>
      </c>
      <c r="B851" t="e" vm="2">
        <f t="shared" ca="1" si="52"/>
        <v>#NAME?</v>
      </c>
      <c r="C851" t="e" vm="2">
        <f t="shared" ca="1" si="53"/>
        <v>#NAME?</v>
      </c>
      <c r="D851" s="12" t="e" cm="1" vm="1">
        <f t="array" aca="1" ref="D851" ca="1">_xlfn.LET(
    _xlpm.d, A851,
    _xlpm.debut, DATE(2026,8,1),
    _xlpm.m, DATEDIF(_xlpm.debut, _xlpm.d, "m"),
    _xlpm.col, 1 + _xlpm.m*3,
    _xlpm.dates, INDEX('Calendrier 2026-2027'!$C$13:$BC$43,,_xlpm.col),
    _xlpm.titres, INDEX('Calendrier 2026-2027'!$D$13:$BD$43,,_xlpm.col),
    _xlpm.r, _xlfn.XLOOKUP(_xlpm.d, _xlpm.dates, _xlpm.titres),
    IF(_xlpm.r=0,"",_xlpm.r)
)</f>
        <v>#NAME?</v>
      </c>
      <c r="E851" t="e" vm="2">
        <f t="shared" ca="1" si="54"/>
        <v>#NAME?</v>
      </c>
      <c r="F851" t="str">
        <f>_xlfn.XLOOKUP('Fiche formation'!$C$8,SitesFormations[Site de formation principal],SitesFormations[Mail pour assiduité],"")</f>
        <v>cfa-ensuplr-um-fds@umontpellier.fr</v>
      </c>
      <c r="G851" t="s">
        <v>2019</v>
      </c>
      <c r="H851" t="e" vm="2">
        <f ca="1">_xlfn.TEXTJOIN(" ",TRUE,
'Fiche formation'!$C$18,
_xlfn.SWITCH('Fiche formation'!$C$18,"DNO","2A","DE AUDIO","3A",
_xlfn.SWITCH('Fiche formation'!$C$15,"DEUST","2A","DSCG","2A","MASTER","2A","BUT","3A","DCG","3A","LG","3A","LP","3A","INGE","3A",""))
)</f>
        <v>#NAME?</v>
      </c>
    </row>
    <row r="852" spans="1:8" x14ac:dyDescent="0.2">
      <c r="A852" s="1">
        <f t="shared" si="55"/>
        <v>46660</v>
      </c>
      <c r="B852" t="e" vm="2">
        <f t="shared" ca="1" si="52"/>
        <v>#NAME?</v>
      </c>
      <c r="C852" t="e" vm="2">
        <f t="shared" ca="1" si="53"/>
        <v>#NAME?</v>
      </c>
      <c r="D852" s="12" t="e" cm="1" vm="1">
        <f t="array" aca="1" ref="D852" ca="1">_xlfn.LET(
    _xlpm.d, A852,
    _xlpm.debut, DATE(2026,8,1),
    _xlpm.m, DATEDIF(_xlpm.debut, _xlpm.d, "m"),
    _xlpm.col, 1 + _xlpm.m*3,
    _xlpm.dates, INDEX('Calendrier 2026-2027'!$C$13:$BC$43,,_xlpm.col),
    _xlpm.titres, INDEX('Calendrier 2026-2027'!$D$13:$BD$43,,_xlpm.col),
    _xlpm.r, _xlfn.XLOOKUP(_xlpm.d, _xlpm.dates, _xlpm.titres),
    IF(_xlpm.r=0,"",_xlpm.r)
)</f>
        <v>#NAME?</v>
      </c>
      <c r="E852" t="e" vm="2">
        <f t="shared" ca="1" si="54"/>
        <v>#NAME?</v>
      </c>
      <c r="F852" t="str">
        <f>_xlfn.XLOOKUP('Fiche formation'!$C$8,SitesFormations[Site de formation principal],SitesFormations[Mail pour assiduité],"")</f>
        <v>cfa-ensuplr-um-fds@umontpellier.fr</v>
      </c>
      <c r="G852" t="s">
        <v>2019</v>
      </c>
      <c r="H852" t="e" vm="2">
        <f ca="1">_xlfn.TEXTJOIN(" ",TRUE,
'Fiche formation'!$C$18,
_xlfn.SWITCH('Fiche formation'!$C$18,"DNO","2A","DE AUDIO","3A",
_xlfn.SWITCH('Fiche formation'!$C$15,"DEUST","2A","DSCG","2A","MASTER","2A","BUT","3A","DCG","3A","LG","3A","LP","3A","INGE","3A",""))
)</f>
        <v>#NAME?</v>
      </c>
    </row>
    <row r="853" spans="1:8" x14ac:dyDescent="0.2">
      <c r="A853" s="1">
        <f t="shared" si="55"/>
        <v>46660</v>
      </c>
      <c r="B853" t="e" vm="2">
        <f t="shared" ca="1" si="52"/>
        <v>#NAME?</v>
      </c>
      <c r="C853" t="e" vm="2">
        <f t="shared" ca="1" si="53"/>
        <v>#NAME?</v>
      </c>
      <c r="D853" s="12" t="e" cm="1" vm="1">
        <f t="array" aca="1" ref="D853" ca="1">_xlfn.LET(
    _xlpm.d, A853,
    _xlpm.debut, DATE(2026,8,1),
    _xlpm.m, DATEDIF(_xlpm.debut, _xlpm.d, "m"),
    _xlpm.col, 1 + _xlpm.m*3,
    _xlpm.dates, INDEX('Calendrier 2026-2027'!$C$13:$BC$43,,_xlpm.col),
    _xlpm.titres, INDEX('Calendrier 2026-2027'!$D$13:$BD$43,,_xlpm.col),
    _xlpm.r, _xlfn.XLOOKUP(_xlpm.d, _xlpm.dates, _xlpm.titres),
    IF(_xlpm.r=0,"",_xlpm.r)
)</f>
        <v>#NAME?</v>
      </c>
      <c r="E853" t="e" vm="2">
        <f t="shared" ca="1" si="54"/>
        <v>#NAME?</v>
      </c>
      <c r="F853" t="str">
        <f>_xlfn.XLOOKUP('Fiche formation'!$C$8,SitesFormations[Site de formation principal],SitesFormations[Mail pour assiduité],"")</f>
        <v>cfa-ensuplr-um-fds@umontpellier.fr</v>
      </c>
      <c r="G853" t="s">
        <v>2019</v>
      </c>
      <c r="H853" t="e" vm="2">
        <f ca="1">_xlfn.TEXTJOIN(" ",TRUE,
'Fiche formation'!$C$18,
_xlfn.SWITCH('Fiche formation'!$C$18,"DNO","2A","DE AUDIO","3A",
_xlfn.SWITCH('Fiche formation'!$C$15,"DEUST","2A","DSCG","2A","MASTER","2A","BUT","3A","DCG","3A","LG","3A","LP","3A","INGE","3A",""))
)</f>
        <v>#NAME?</v>
      </c>
    </row>
    <row r="854" spans="1:8" x14ac:dyDescent="0.2">
      <c r="A854" s="1">
        <f t="shared" si="55"/>
        <v>46661</v>
      </c>
      <c r="B854" t="e" vm="2">
        <f t="shared" ref="B854:B915" ca="1" si="56">IF(D854="","",IF($A854=$A853,"14:00","08:00"))</f>
        <v>#NAME?</v>
      </c>
      <c r="C854" t="e" vm="2">
        <f t="shared" ref="C854:C915" ca="1" si="57">IF(D854="","",IF($A854=$A853,"17:00","12:00"))</f>
        <v>#NAME?</v>
      </c>
      <c r="D854" s="12" t="e" cm="1" vm="1">
        <f t="array" aca="1" ref="D854" ca="1">_xlfn.LET(
    _xlpm.d, A854,
    _xlpm.debut, DATE(2026,8,1),
    _xlpm.m, DATEDIF(_xlpm.debut, _xlpm.d, "m"),
    _xlpm.col, 1 + _xlpm.m*3,
    _xlpm.dates, INDEX('Calendrier 2026-2027'!$C$13:$BC$43,,_xlpm.col),
    _xlpm.titres, INDEX('Calendrier 2026-2027'!$D$13:$BD$43,,_xlpm.col),
    _xlpm.r, _xlfn.XLOOKUP(_xlpm.d, _xlpm.dates, _xlpm.titres),
    IF(_xlpm.r=0,"",_xlpm.r)
)</f>
        <v>#NAME?</v>
      </c>
      <c r="E854" t="e" vm="2">
        <f t="shared" ref="E854:E915" ca="1" si="58">IF(D854="","",IF(OR(D854="Entreprise",D854="Révisions (Etp)"),0,1))</f>
        <v>#NAME?</v>
      </c>
      <c r="F854" t="str">
        <f>_xlfn.XLOOKUP('Fiche formation'!$C$8,SitesFormations[Site de formation principal],SitesFormations[Mail pour assiduité],"")</f>
        <v>cfa-ensuplr-um-fds@umontpellier.fr</v>
      </c>
      <c r="G854" t="s">
        <v>2019</v>
      </c>
      <c r="H854" t="e" vm="2">
        <f ca="1">_xlfn.TEXTJOIN(" ",TRUE,
'Fiche formation'!$C$18,
_xlfn.SWITCH('Fiche formation'!$C$18,"DNO","2A","DE AUDIO","3A",
_xlfn.SWITCH('Fiche formation'!$C$15,"DEUST","2A","DSCG","2A","MASTER","2A","BUT","3A","DCG","3A","LG","3A","LP","3A","INGE","3A",""))
)</f>
        <v>#NAME?</v>
      </c>
    </row>
    <row r="855" spans="1:8" x14ac:dyDescent="0.2">
      <c r="A855" s="1">
        <f t="shared" si="55"/>
        <v>46661</v>
      </c>
      <c r="B855" t="e" vm="2">
        <f t="shared" ca="1" si="56"/>
        <v>#NAME?</v>
      </c>
      <c r="C855" t="e" vm="2">
        <f t="shared" ca="1" si="57"/>
        <v>#NAME?</v>
      </c>
      <c r="D855" s="12" t="e" cm="1" vm="1">
        <f t="array" aca="1" ref="D855" ca="1">_xlfn.LET(
    _xlpm.d, A855,
    _xlpm.debut, DATE(2026,8,1),
    _xlpm.m, DATEDIF(_xlpm.debut, _xlpm.d, "m"),
    _xlpm.col, 1 + _xlpm.m*3,
    _xlpm.dates, INDEX('Calendrier 2026-2027'!$C$13:$BC$43,,_xlpm.col),
    _xlpm.titres, INDEX('Calendrier 2026-2027'!$D$13:$BD$43,,_xlpm.col),
    _xlpm.r, _xlfn.XLOOKUP(_xlpm.d, _xlpm.dates, _xlpm.titres),
    IF(_xlpm.r=0,"",_xlpm.r)
)</f>
        <v>#NAME?</v>
      </c>
      <c r="E855" t="e" vm="2">
        <f t="shared" ca="1" si="58"/>
        <v>#NAME?</v>
      </c>
      <c r="F855" t="str">
        <f>_xlfn.XLOOKUP('Fiche formation'!$C$8,SitesFormations[Site de formation principal],SitesFormations[Mail pour assiduité],"")</f>
        <v>cfa-ensuplr-um-fds@umontpellier.fr</v>
      </c>
      <c r="G855" t="s">
        <v>2019</v>
      </c>
      <c r="H855" t="e" vm="2">
        <f ca="1">_xlfn.TEXTJOIN(" ",TRUE,
'Fiche formation'!$C$18,
_xlfn.SWITCH('Fiche formation'!$C$18,"DNO","2A","DE AUDIO","3A",
_xlfn.SWITCH('Fiche formation'!$C$15,"DEUST","2A","DSCG","2A","MASTER","2A","BUT","3A","DCG","3A","LG","3A","LP","3A","INGE","3A",""))
)</f>
        <v>#NAME?</v>
      </c>
    </row>
    <row r="856" spans="1:8" x14ac:dyDescent="0.2">
      <c r="A856" s="1">
        <f t="shared" si="55"/>
        <v>46662</v>
      </c>
      <c r="B856" t="e" vm="2">
        <f t="shared" ca="1" si="56"/>
        <v>#NAME?</v>
      </c>
      <c r="C856" t="e" vm="2">
        <f t="shared" ca="1" si="57"/>
        <v>#NAME?</v>
      </c>
      <c r="D856" s="12" t="e" cm="1" vm="1">
        <f t="array" aca="1" ref="D856" ca="1">_xlfn.LET(
    _xlpm.d, A856,
    _xlpm.debut, DATE(2026,8,1),
    _xlpm.m, DATEDIF(_xlpm.debut, _xlpm.d, "m"),
    _xlpm.col, 1 + _xlpm.m*3,
    _xlpm.dates, INDEX('Calendrier 2026-2027'!$C$13:$BC$43,,_xlpm.col),
    _xlpm.titres, INDEX('Calendrier 2026-2027'!$D$13:$BD$43,,_xlpm.col),
    _xlpm.r, _xlfn.XLOOKUP(_xlpm.d, _xlpm.dates, _xlpm.titres),
    IF(_xlpm.r=0,"",_xlpm.r)
)</f>
        <v>#NAME?</v>
      </c>
      <c r="E856" t="e" vm="2">
        <f t="shared" ca="1" si="58"/>
        <v>#NAME?</v>
      </c>
      <c r="F856" t="str">
        <f>_xlfn.XLOOKUP('Fiche formation'!$C$8,SitesFormations[Site de formation principal],SitesFormations[Mail pour assiduité],"")</f>
        <v>cfa-ensuplr-um-fds@umontpellier.fr</v>
      </c>
      <c r="G856" t="s">
        <v>2019</v>
      </c>
      <c r="H856" t="e" vm="2">
        <f ca="1">_xlfn.TEXTJOIN(" ",TRUE,
'Fiche formation'!$C$18,
_xlfn.SWITCH('Fiche formation'!$C$18,"DNO","2A","DE AUDIO","3A",
_xlfn.SWITCH('Fiche formation'!$C$15,"DEUST","2A","DSCG","2A","MASTER","2A","BUT","3A","DCG","3A","LG","3A","LP","3A","INGE","3A",""))
)</f>
        <v>#NAME?</v>
      </c>
    </row>
    <row r="857" spans="1:8" x14ac:dyDescent="0.2">
      <c r="A857" s="1">
        <f t="shared" si="55"/>
        <v>46662</v>
      </c>
      <c r="B857" t="e" vm="2">
        <f t="shared" ca="1" si="56"/>
        <v>#NAME?</v>
      </c>
      <c r="C857" t="e" vm="2">
        <f t="shared" ca="1" si="57"/>
        <v>#NAME?</v>
      </c>
      <c r="D857" s="12" t="e" cm="1" vm="1">
        <f t="array" aca="1" ref="D857" ca="1">_xlfn.LET(
    _xlpm.d, A857,
    _xlpm.debut, DATE(2026,8,1),
    _xlpm.m, DATEDIF(_xlpm.debut, _xlpm.d, "m"),
    _xlpm.col, 1 + _xlpm.m*3,
    _xlpm.dates, INDEX('Calendrier 2026-2027'!$C$13:$BC$43,,_xlpm.col),
    _xlpm.titres, INDEX('Calendrier 2026-2027'!$D$13:$BD$43,,_xlpm.col),
    _xlpm.r, _xlfn.XLOOKUP(_xlpm.d, _xlpm.dates, _xlpm.titres),
    IF(_xlpm.r=0,"",_xlpm.r)
)</f>
        <v>#NAME?</v>
      </c>
      <c r="E857" t="e" vm="2">
        <f t="shared" ca="1" si="58"/>
        <v>#NAME?</v>
      </c>
      <c r="F857" t="str">
        <f>_xlfn.XLOOKUP('Fiche formation'!$C$8,SitesFormations[Site de formation principal],SitesFormations[Mail pour assiduité],"")</f>
        <v>cfa-ensuplr-um-fds@umontpellier.fr</v>
      </c>
      <c r="G857" t="s">
        <v>2019</v>
      </c>
      <c r="H857" t="e" vm="2">
        <f ca="1">_xlfn.TEXTJOIN(" ",TRUE,
'Fiche formation'!$C$18,
_xlfn.SWITCH('Fiche formation'!$C$18,"DNO","2A","DE AUDIO","3A",
_xlfn.SWITCH('Fiche formation'!$C$15,"DEUST","2A","DSCG","2A","MASTER","2A","BUT","3A","DCG","3A","LG","3A","LP","3A","INGE","3A",""))
)</f>
        <v>#NAME?</v>
      </c>
    </row>
    <row r="858" spans="1:8" x14ac:dyDescent="0.2">
      <c r="A858" s="1">
        <f t="shared" si="55"/>
        <v>46663</v>
      </c>
      <c r="B858" t="e" vm="2">
        <f t="shared" ca="1" si="56"/>
        <v>#NAME?</v>
      </c>
      <c r="C858" t="e" vm="2">
        <f t="shared" ca="1" si="57"/>
        <v>#NAME?</v>
      </c>
      <c r="D858" s="12" t="e" cm="1" vm="1">
        <f t="array" aca="1" ref="D858" ca="1">_xlfn.LET(
    _xlpm.d, A858,
    _xlpm.debut, DATE(2026,8,1),
    _xlpm.m, DATEDIF(_xlpm.debut, _xlpm.d, "m"),
    _xlpm.col, 1 + _xlpm.m*3,
    _xlpm.dates, INDEX('Calendrier 2026-2027'!$C$13:$BC$43,,_xlpm.col),
    _xlpm.titres, INDEX('Calendrier 2026-2027'!$D$13:$BD$43,,_xlpm.col),
    _xlpm.r, _xlfn.XLOOKUP(_xlpm.d, _xlpm.dates, _xlpm.titres),
    IF(_xlpm.r=0,"",_xlpm.r)
)</f>
        <v>#NAME?</v>
      </c>
      <c r="E858" t="e" vm="2">
        <f t="shared" ca="1" si="58"/>
        <v>#NAME?</v>
      </c>
      <c r="F858" t="str">
        <f>_xlfn.XLOOKUP('Fiche formation'!$C$8,SitesFormations[Site de formation principal],SitesFormations[Mail pour assiduité],"")</f>
        <v>cfa-ensuplr-um-fds@umontpellier.fr</v>
      </c>
      <c r="G858" t="s">
        <v>2019</v>
      </c>
      <c r="H858" t="e" vm="2">
        <f ca="1">_xlfn.TEXTJOIN(" ",TRUE,
'Fiche formation'!$C$18,
_xlfn.SWITCH('Fiche formation'!$C$18,"DNO","2A","DE AUDIO","3A",
_xlfn.SWITCH('Fiche formation'!$C$15,"DEUST","2A","DSCG","2A","MASTER","2A","BUT","3A","DCG","3A","LG","3A","LP","3A","INGE","3A",""))
)</f>
        <v>#NAME?</v>
      </c>
    </row>
    <row r="859" spans="1:8" x14ac:dyDescent="0.2">
      <c r="A859" s="1">
        <f t="shared" si="55"/>
        <v>46663</v>
      </c>
      <c r="B859" t="e" vm="2">
        <f t="shared" ca="1" si="56"/>
        <v>#NAME?</v>
      </c>
      <c r="C859" t="e" vm="2">
        <f t="shared" ca="1" si="57"/>
        <v>#NAME?</v>
      </c>
      <c r="D859" s="12" t="e" cm="1" vm="1">
        <f t="array" aca="1" ref="D859" ca="1">_xlfn.LET(
    _xlpm.d, A859,
    _xlpm.debut, DATE(2026,8,1),
    _xlpm.m, DATEDIF(_xlpm.debut, _xlpm.d, "m"),
    _xlpm.col, 1 + _xlpm.m*3,
    _xlpm.dates, INDEX('Calendrier 2026-2027'!$C$13:$BC$43,,_xlpm.col),
    _xlpm.titres, INDEX('Calendrier 2026-2027'!$D$13:$BD$43,,_xlpm.col),
    _xlpm.r, _xlfn.XLOOKUP(_xlpm.d, _xlpm.dates, _xlpm.titres),
    IF(_xlpm.r=0,"",_xlpm.r)
)</f>
        <v>#NAME?</v>
      </c>
      <c r="E859" t="e" vm="2">
        <f t="shared" ca="1" si="58"/>
        <v>#NAME?</v>
      </c>
      <c r="F859" t="str">
        <f>_xlfn.XLOOKUP('Fiche formation'!$C$8,SitesFormations[Site de formation principal],SitesFormations[Mail pour assiduité],"")</f>
        <v>cfa-ensuplr-um-fds@umontpellier.fr</v>
      </c>
      <c r="G859" t="s">
        <v>2019</v>
      </c>
      <c r="H859" t="e" vm="2">
        <f ca="1">_xlfn.TEXTJOIN(" ",TRUE,
'Fiche formation'!$C$18,
_xlfn.SWITCH('Fiche formation'!$C$18,"DNO","2A","DE AUDIO","3A",
_xlfn.SWITCH('Fiche formation'!$C$15,"DEUST","2A","DSCG","2A","MASTER","2A","BUT","3A","DCG","3A","LG","3A","LP","3A","INGE","3A",""))
)</f>
        <v>#NAME?</v>
      </c>
    </row>
    <row r="860" spans="1:8" x14ac:dyDescent="0.2">
      <c r="A860" s="1">
        <f t="shared" si="55"/>
        <v>46664</v>
      </c>
      <c r="B860" t="e" vm="2">
        <f t="shared" ca="1" si="56"/>
        <v>#NAME?</v>
      </c>
      <c r="C860" t="e" vm="2">
        <f t="shared" ca="1" si="57"/>
        <v>#NAME?</v>
      </c>
      <c r="D860" s="12" t="e" cm="1" vm="1">
        <f t="array" aca="1" ref="D860" ca="1">_xlfn.LET(
    _xlpm.d, A860,
    _xlpm.debut, DATE(2026,8,1),
    _xlpm.m, DATEDIF(_xlpm.debut, _xlpm.d, "m"),
    _xlpm.col, 1 + _xlpm.m*3,
    _xlpm.dates, INDEX('Calendrier 2026-2027'!$C$13:$BC$43,,_xlpm.col),
    _xlpm.titres, INDEX('Calendrier 2026-2027'!$D$13:$BD$43,,_xlpm.col),
    _xlpm.r, _xlfn.XLOOKUP(_xlpm.d, _xlpm.dates, _xlpm.titres),
    IF(_xlpm.r=0,"",_xlpm.r)
)</f>
        <v>#NAME?</v>
      </c>
      <c r="E860" t="e" vm="2">
        <f t="shared" ca="1" si="58"/>
        <v>#NAME?</v>
      </c>
      <c r="F860" t="str">
        <f>_xlfn.XLOOKUP('Fiche formation'!$C$8,SitesFormations[Site de formation principal],SitesFormations[Mail pour assiduité],"")</f>
        <v>cfa-ensuplr-um-fds@umontpellier.fr</v>
      </c>
      <c r="G860" t="s">
        <v>2019</v>
      </c>
      <c r="H860" t="e" vm="2">
        <f ca="1">_xlfn.TEXTJOIN(" ",TRUE,
'Fiche formation'!$C$18,
_xlfn.SWITCH('Fiche formation'!$C$18,"DNO","2A","DE AUDIO","3A",
_xlfn.SWITCH('Fiche formation'!$C$15,"DEUST","2A","DSCG","2A","MASTER","2A","BUT","3A","DCG","3A","LG","3A","LP","3A","INGE","3A",""))
)</f>
        <v>#NAME?</v>
      </c>
    </row>
    <row r="861" spans="1:8" x14ac:dyDescent="0.2">
      <c r="A861" s="1">
        <f t="shared" si="55"/>
        <v>46664</v>
      </c>
      <c r="B861" t="e" vm="2">
        <f t="shared" ca="1" si="56"/>
        <v>#NAME?</v>
      </c>
      <c r="C861" t="e" vm="2">
        <f t="shared" ca="1" si="57"/>
        <v>#NAME?</v>
      </c>
      <c r="D861" s="12" t="e" cm="1" vm="1">
        <f t="array" aca="1" ref="D861" ca="1">_xlfn.LET(
    _xlpm.d, A861,
    _xlpm.debut, DATE(2026,8,1),
    _xlpm.m, DATEDIF(_xlpm.debut, _xlpm.d, "m"),
    _xlpm.col, 1 + _xlpm.m*3,
    _xlpm.dates, INDEX('Calendrier 2026-2027'!$C$13:$BC$43,,_xlpm.col),
    _xlpm.titres, INDEX('Calendrier 2026-2027'!$D$13:$BD$43,,_xlpm.col),
    _xlpm.r, _xlfn.XLOOKUP(_xlpm.d, _xlpm.dates, _xlpm.titres),
    IF(_xlpm.r=0,"",_xlpm.r)
)</f>
        <v>#NAME?</v>
      </c>
      <c r="E861" t="e" vm="2">
        <f t="shared" ca="1" si="58"/>
        <v>#NAME?</v>
      </c>
      <c r="F861" t="str">
        <f>_xlfn.XLOOKUP('Fiche formation'!$C$8,SitesFormations[Site de formation principal],SitesFormations[Mail pour assiduité],"")</f>
        <v>cfa-ensuplr-um-fds@umontpellier.fr</v>
      </c>
      <c r="G861" t="s">
        <v>2019</v>
      </c>
      <c r="H861" t="e" vm="2">
        <f ca="1">_xlfn.TEXTJOIN(" ",TRUE,
'Fiche formation'!$C$18,
_xlfn.SWITCH('Fiche formation'!$C$18,"DNO","2A","DE AUDIO","3A",
_xlfn.SWITCH('Fiche formation'!$C$15,"DEUST","2A","DSCG","2A","MASTER","2A","BUT","3A","DCG","3A","LG","3A","LP","3A","INGE","3A",""))
)</f>
        <v>#NAME?</v>
      </c>
    </row>
    <row r="862" spans="1:8" x14ac:dyDescent="0.2">
      <c r="A862" s="1">
        <f t="shared" si="55"/>
        <v>46665</v>
      </c>
      <c r="B862" t="e" vm="2">
        <f t="shared" ca="1" si="56"/>
        <v>#NAME?</v>
      </c>
      <c r="C862" t="e" vm="2">
        <f t="shared" ca="1" si="57"/>
        <v>#NAME?</v>
      </c>
      <c r="D862" s="12" t="e" cm="1" vm="1">
        <f t="array" aca="1" ref="D862" ca="1">_xlfn.LET(
    _xlpm.d, A862,
    _xlpm.debut, DATE(2026,8,1),
    _xlpm.m, DATEDIF(_xlpm.debut, _xlpm.d, "m"),
    _xlpm.col, 1 + _xlpm.m*3,
    _xlpm.dates, INDEX('Calendrier 2026-2027'!$C$13:$BC$43,,_xlpm.col),
    _xlpm.titres, INDEX('Calendrier 2026-2027'!$D$13:$BD$43,,_xlpm.col),
    _xlpm.r, _xlfn.XLOOKUP(_xlpm.d, _xlpm.dates, _xlpm.titres),
    IF(_xlpm.r=0,"",_xlpm.r)
)</f>
        <v>#NAME?</v>
      </c>
      <c r="E862" t="e" vm="2">
        <f t="shared" ca="1" si="58"/>
        <v>#NAME?</v>
      </c>
      <c r="F862" t="str">
        <f>_xlfn.XLOOKUP('Fiche formation'!$C$8,SitesFormations[Site de formation principal],SitesFormations[Mail pour assiduité],"")</f>
        <v>cfa-ensuplr-um-fds@umontpellier.fr</v>
      </c>
      <c r="G862" t="s">
        <v>2019</v>
      </c>
      <c r="H862" t="e" vm="2">
        <f ca="1">_xlfn.TEXTJOIN(" ",TRUE,
'Fiche formation'!$C$18,
_xlfn.SWITCH('Fiche formation'!$C$18,"DNO","2A","DE AUDIO","3A",
_xlfn.SWITCH('Fiche formation'!$C$15,"DEUST","2A","DSCG","2A","MASTER","2A","BUT","3A","DCG","3A","LG","3A","LP","3A","INGE","3A",""))
)</f>
        <v>#NAME?</v>
      </c>
    </row>
    <row r="863" spans="1:8" x14ac:dyDescent="0.2">
      <c r="A863" s="1">
        <f t="shared" si="55"/>
        <v>46665</v>
      </c>
      <c r="B863" t="e" vm="2">
        <f t="shared" ca="1" si="56"/>
        <v>#NAME?</v>
      </c>
      <c r="C863" t="e" vm="2">
        <f t="shared" ca="1" si="57"/>
        <v>#NAME?</v>
      </c>
      <c r="D863" s="12" t="e" cm="1" vm="1">
        <f t="array" aca="1" ref="D863" ca="1">_xlfn.LET(
    _xlpm.d, A863,
    _xlpm.debut, DATE(2026,8,1),
    _xlpm.m, DATEDIF(_xlpm.debut, _xlpm.d, "m"),
    _xlpm.col, 1 + _xlpm.m*3,
    _xlpm.dates, INDEX('Calendrier 2026-2027'!$C$13:$BC$43,,_xlpm.col),
    _xlpm.titres, INDEX('Calendrier 2026-2027'!$D$13:$BD$43,,_xlpm.col),
    _xlpm.r, _xlfn.XLOOKUP(_xlpm.d, _xlpm.dates, _xlpm.titres),
    IF(_xlpm.r=0,"",_xlpm.r)
)</f>
        <v>#NAME?</v>
      </c>
      <c r="E863" t="e" vm="2">
        <f t="shared" ca="1" si="58"/>
        <v>#NAME?</v>
      </c>
      <c r="F863" t="str">
        <f>_xlfn.XLOOKUP('Fiche formation'!$C$8,SitesFormations[Site de formation principal],SitesFormations[Mail pour assiduité],"")</f>
        <v>cfa-ensuplr-um-fds@umontpellier.fr</v>
      </c>
      <c r="G863" t="s">
        <v>2019</v>
      </c>
      <c r="H863" t="e" vm="2">
        <f ca="1">_xlfn.TEXTJOIN(" ",TRUE,
'Fiche formation'!$C$18,
_xlfn.SWITCH('Fiche formation'!$C$18,"DNO","2A","DE AUDIO","3A",
_xlfn.SWITCH('Fiche formation'!$C$15,"DEUST","2A","DSCG","2A","MASTER","2A","BUT","3A","DCG","3A","LG","3A","LP","3A","INGE","3A",""))
)</f>
        <v>#NAME?</v>
      </c>
    </row>
    <row r="864" spans="1:8" x14ac:dyDescent="0.2">
      <c r="A864" s="1">
        <f t="shared" si="55"/>
        <v>46666</v>
      </c>
      <c r="B864" t="e" vm="2">
        <f t="shared" ca="1" si="56"/>
        <v>#NAME?</v>
      </c>
      <c r="C864" t="e" vm="2">
        <f t="shared" ca="1" si="57"/>
        <v>#NAME?</v>
      </c>
      <c r="D864" s="12" t="e" cm="1" vm="1">
        <f t="array" aca="1" ref="D864" ca="1">_xlfn.LET(
    _xlpm.d, A864,
    _xlpm.debut, DATE(2026,8,1),
    _xlpm.m, DATEDIF(_xlpm.debut, _xlpm.d, "m"),
    _xlpm.col, 1 + _xlpm.m*3,
    _xlpm.dates, INDEX('Calendrier 2026-2027'!$C$13:$BC$43,,_xlpm.col),
    _xlpm.titres, INDEX('Calendrier 2026-2027'!$D$13:$BD$43,,_xlpm.col),
    _xlpm.r, _xlfn.XLOOKUP(_xlpm.d, _xlpm.dates, _xlpm.titres),
    IF(_xlpm.r=0,"",_xlpm.r)
)</f>
        <v>#NAME?</v>
      </c>
      <c r="E864" t="e" vm="2">
        <f t="shared" ca="1" si="58"/>
        <v>#NAME?</v>
      </c>
      <c r="F864" t="str">
        <f>_xlfn.XLOOKUP('Fiche formation'!$C$8,SitesFormations[Site de formation principal],SitesFormations[Mail pour assiduité],"")</f>
        <v>cfa-ensuplr-um-fds@umontpellier.fr</v>
      </c>
      <c r="G864" t="s">
        <v>2019</v>
      </c>
      <c r="H864" t="e" vm="2">
        <f ca="1">_xlfn.TEXTJOIN(" ",TRUE,
'Fiche formation'!$C$18,
_xlfn.SWITCH('Fiche formation'!$C$18,"DNO","2A","DE AUDIO","3A",
_xlfn.SWITCH('Fiche formation'!$C$15,"DEUST","2A","DSCG","2A","MASTER","2A","BUT","3A","DCG","3A","LG","3A","LP","3A","INGE","3A",""))
)</f>
        <v>#NAME?</v>
      </c>
    </row>
    <row r="865" spans="1:8" x14ac:dyDescent="0.2">
      <c r="A865" s="1">
        <f t="shared" si="55"/>
        <v>46666</v>
      </c>
      <c r="B865" t="e" vm="2">
        <f t="shared" ca="1" si="56"/>
        <v>#NAME?</v>
      </c>
      <c r="C865" t="e" vm="2">
        <f t="shared" ca="1" si="57"/>
        <v>#NAME?</v>
      </c>
      <c r="D865" s="12" t="e" cm="1" vm="1">
        <f t="array" aca="1" ref="D865" ca="1">_xlfn.LET(
    _xlpm.d, A865,
    _xlpm.debut, DATE(2026,8,1),
    _xlpm.m, DATEDIF(_xlpm.debut, _xlpm.d, "m"),
    _xlpm.col, 1 + _xlpm.m*3,
    _xlpm.dates, INDEX('Calendrier 2026-2027'!$C$13:$BC$43,,_xlpm.col),
    _xlpm.titres, INDEX('Calendrier 2026-2027'!$D$13:$BD$43,,_xlpm.col),
    _xlpm.r, _xlfn.XLOOKUP(_xlpm.d, _xlpm.dates, _xlpm.titres),
    IF(_xlpm.r=0,"",_xlpm.r)
)</f>
        <v>#NAME?</v>
      </c>
      <c r="E865" t="e" vm="2">
        <f t="shared" ca="1" si="58"/>
        <v>#NAME?</v>
      </c>
      <c r="F865" t="str">
        <f>_xlfn.XLOOKUP('Fiche formation'!$C$8,SitesFormations[Site de formation principal],SitesFormations[Mail pour assiduité],"")</f>
        <v>cfa-ensuplr-um-fds@umontpellier.fr</v>
      </c>
      <c r="G865" t="s">
        <v>2019</v>
      </c>
      <c r="H865" t="e" vm="2">
        <f ca="1">_xlfn.TEXTJOIN(" ",TRUE,
'Fiche formation'!$C$18,
_xlfn.SWITCH('Fiche formation'!$C$18,"DNO","2A","DE AUDIO","3A",
_xlfn.SWITCH('Fiche formation'!$C$15,"DEUST","2A","DSCG","2A","MASTER","2A","BUT","3A","DCG","3A","LG","3A","LP","3A","INGE","3A",""))
)</f>
        <v>#NAME?</v>
      </c>
    </row>
    <row r="866" spans="1:8" x14ac:dyDescent="0.2">
      <c r="A866" s="1">
        <f t="shared" si="55"/>
        <v>46667</v>
      </c>
      <c r="B866" t="e" vm="2">
        <f t="shared" ca="1" si="56"/>
        <v>#NAME?</v>
      </c>
      <c r="C866" t="e" vm="2">
        <f t="shared" ca="1" si="57"/>
        <v>#NAME?</v>
      </c>
      <c r="D866" s="12" t="e" cm="1" vm="1">
        <f t="array" aca="1" ref="D866" ca="1">_xlfn.LET(
    _xlpm.d, A866,
    _xlpm.debut, DATE(2026,8,1),
    _xlpm.m, DATEDIF(_xlpm.debut, _xlpm.d, "m"),
    _xlpm.col, 1 + _xlpm.m*3,
    _xlpm.dates, INDEX('Calendrier 2026-2027'!$C$13:$BC$43,,_xlpm.col),
    _xlpm.titres, INDEX('Calendrier 2026-2027'!$D$13:$BD$43,,_xlpm.col),
    _xlpm.r, _xlfn.XLOOKUP(_xlpm.d, _xlpm.dates, _xlpm.titres),
    IF(_xlpm.r=0,"",_xlpm.r)
)</f>
        <v>#NAME?</v>
      </c>
      <c r="E866" t="e" vm="2">
        <f t="shared" ca="1" si="58"/>
        <v>#NAME?</v>
      </c>
      <c r="F866" t="str">
        <f>_xlfn.XLOOKUP('Fiche formation'!$C$8,SitesFormations[Site de formation principal],SitesFormations[Mail pour assiduité],"")</f>
        <v>cfa-ensuplr-um-fds@umontpellier.fr</v>
      </c>
      <c r="G866" t="s">
        <v>2019</v>
      </c>
      <c r="H866" t="e" vm="2">
        <f ca="1">_xlfn.TEXTJOIN(" ",TRUE,
'Fiche formation'!$C$18,
_xlfn.SWITCH('Fiche formation'!$C$18,"DNO","2A","DE AUDIO","3A",
_xlfn.SWITCH('Fiche formation'!$C$15,"DEUST","2A","DSCG","2A","MASTER","2A","BUT","3A","DCG","3A","LG","3A","LP","3A","INGE","3A",""))
)</f>
        <v>#NAME?</v>
      </c>
    </row>
    <row r="867" spans="1:8" x14ac:dyDescent="0.2">
      <c r="A867" s="1">
        <f t="shared" si="55"/>
        <v>46667</v>
      </c>
      <c r="B867" t="e" vm="2">
        <f t="shared" ca="1" si="56"/>
        <v>#NAME?</v>
      </c>
      <c r="C867" t="e" vm="2">
        <f t="shared" ca="1" si="57"/>
        <v>#NAME?</v>
      </c>
      <c r="D867" s="12" t="e" cm="1" vm="1">
        <f t="array" aca="1" ref="D867" ca="1">_xlfn.LET(
    _xlpm.d, A867,
    _xlpm.debut, DATE(2026,8,1),
    _xlpm.m, DATEDIF(_xlpm.debut, _xlpm.d, "m"),
    _xlpm.col, 1 + _xlpm.m*3,
    _xlpm.dates, INDEX('Calendrier 2026-2027'!$C$13:$BC$43,,_xlpm.col),
    _xlpm.titres, INDEX('Calendrier 2026-2027'!$D$13:$BD$43,,_xlpm.col),
    _xlpm.r, _xlfn.XLOOKUP(_xlpm.d, _xlpm.dates, _xlpm.titres),
    IF(_xlpm.r=0,"",_xlpm.r)
)</f>
        <v>#NAME?</v>
      </c>
      <c r="E867" t="e" vm="2">
        <f t="shared" ca="1" si="58"/>
        <v>#NAME?</v>
      </c>
      <c r="F867" t="str">
        <f>_xlfn.XLOOKUP('Fiche formation'!$C$8,SitesFormations[Site de formation principal],SitesFormations[Mail pour assiduité],"")</f>
        <v>cfa-ensuplr-um-fds@umontpellier.fr</v>
      </c>
      <c r="G867" t="s">
        <v>2019</v>
      </c>
      <c r="H867" t="e" vm="2">
        <f ca="1">_xlfn.TEXTJOIN(" ",TRUE,
'Fiche formation'!$C$18,
_xlfn.SWITCH('Fiche formation'!$C$18,"DNO","2A","DE AUDIO","3A",
_xlfn.SWITCH('Fiche formation'!$C$15,"DEUST","2A","DSCG","2A","MASTER","2A","BUT","3A","DCG","3A","LG","3A","LP","3A","INGE","3A",""))
)</f>
        <v>#NAME?</v>
      </c>
    </row>
    <row r="868" spans="1:8" x14ac:dyDescent="0.2">
      <c r="A868" s="1">
        <f t="shared" si="55"/>
        <v>46668</v>
      </c>
      <c r="B868" t="e" vm="2">
        <f t="shared" ca="1" si="56"/>
        <v>#NAME?</v>
      </c>
      <c r="C868" t="e" vm="2">
        <f t="shared" ca="1" si="57"/>
        <v>#NAME?</v>
      </c>
      <c r="D868" s="12" t="e" cm="1" vm="1">
        <f t="array" aca="1" ref="D868" ca="1">_xlfn.LET(
    _xlpm.d, A868,
    _xlpm.debut, DATE(2026,8,1),
    _xlpm.m, DATEDIF(_xlpm.debut, _xlpm.d, "m"),
    _xlpm.col, 1 + _xlpm.m*3,
    _xlpm.dates, INDEX('Calendrier 2026-2027'!$C$13:$BC$43,,_xlpm.col),
    _xlpm.titres, INDEX('Calendrier 2026-2027'!$D$13:$BD$43,,_xlpm.col),
    _xlpm.r, _xlfn.XLOOKUP(_xlpm.d, _xlpm.dates, _xlpm.titres),
    IF(_xlpm.r=0,"",_xlpm.r)
)</f>
        <v>#NAME?</v>
      </c>
      <c r="E868" t="e" vm="2">
        <f t="shared" ca="1" si="58"/>
        <v>#NAME?</v>
      </c>
      <c r="F868" t="str">
        <f>_xlfn.XLOOKUP('Fiche formation'!$C$8,SitesFormations[Site de formation principal],SitesFormations[Mail pour assiduité],"")</f>
        <v>cfa-ensuplr-um-fds@umontpellier.fr</v>
      </c>
      <c r="G868" t="s">
        <v>2019</v>
      </c>
      <c r="H868" t="e" vm="2">
        <f ca="1">_xlfn.TEXTJOIN(" ",TRUE,
'Fiche formation'!$C$18,
_xlfn.SWITCH('Fiche formation'!$C$18,"DNO","2A","DE AUDIO","3A",
_xlfn.SWITCH('Fiche formation'!$C$15,"DEUST","2A","DSCG","2A","MASTER","2A","BUT","3A","DCG","3A","LG","3A","LP","3A","INGE","3A",""))
)</f>
        <v>#NAME?</v>
      </c>
    </row>
    <row r="869" spans="1:8" x14ac:dyDescent="0.2">
      <c r="A869" s="1">
        <f t="shared" si="55"/>
        <v>46668</v>
      </c>
      <c r="B869" t="e" vm="2">
        <f t="shared" ca="1" si="56"/>
        <v>#NAME?</v>
      </c>
      <c r="C869" t="e" vm="2">
        <f t="shared" ca="1" si="57"/>
        <v>#NAME?</v>
      </c>
      <c r="D869" s="12" t="e" cm="1" vm="1">
        <f t="array" aca="1" ref="D869" ca="1">_xlfn.LET(
    _xlpm.d, A869,
    _xlpm.debut, DATE(2026,8,1),
    _xlpm.m, DATEDIF(_xlpm.debut, _xlpm.d, "m"),
    _xlpm.col, 1 + _xlpm.m*3,
    _xlpm.dates, INDEX('Calendrier 2026-2027'!$C$13:$BC$43,,_xlpm.col),
    _xlpm.titres, INDEX('Calendrier 2026-2027'!$D$13:$BD$43,,_xlpm.col),
    _xlpm.r, _xlfn.XLOOKUP(_xlpm.d, _xlpm.dates, _xlpm.titres),
    IF(_xlpm.r=0,"",_xlpm.r)
)</f>
        <v>#NAME?</v>
      </c>
      <c r="E869" t="e" vm="2">
        <f t="shared" ca="1" si="58"/>
        <v>#NAME?</v>
      </c>
      <c r="F869" t="str">
        <f>_xlfn.XLOOKUP('Fiche formation'!$C$8,SitesFormations[Site de formation principal],SitesFormations[Mail pour assiduité],"")</f>
        <v>cfa-ensuplr-um-fds@umontpellier.fr</v>
      </c>
      <c r="G869" t="s">
        <v>2019</v>
      </c>
      <c r="H869" t="e" vm="2">
        <f ca="1">_xlfn.TEXTJOIN(" ",TRUE,
'Fiche formation'!$C$18,
_xlfn.SWITCH('Fiche formation'!$C$18,"DNO","2A","DE AUDIO","3A",
_xlfn.SWITCH('Fiche formation'!$C$15,"DEUST","2A","DSCG","2A","MASTER","2A","BUT","3A","DCG","3A","LG","3A","LP","3A","INGE","3A",""))
)</f>
        <v>#NAME?</v>
      </c>
    </row>
    <row r="870" spans="1:8" x14ac:dyDescent="0.2">
      <c r="A870" s="1">
        <f t="shared" si="55"/>
        <v>46669</v>
      </c>
      <c r="B870" t="e" vm="2">
        <f t="shared" ca="1" si="56"/>
        <v>#NAME?</v>
      </c>
      <c r="C870" t="e" vm="2">
        <f t="shared" ca="1" si="57"/>
        <v>#NAME?</v>
      </c>
      <c r="D870" s="12" t="e" cm="1" vm="1">
        <f t="array" aca="1" ref="D870" ca="1">_xlfn.LET(
    _xlpm.d, A870,
    _xlpm.debut, DATE(2026,8,1),
    _xlpm.m, DATEDIF(_xlpm.debut, _xlpm.d, "m"),
    _xlpm.col, 1 + _xlpm.m*3,
    _xlpm.dates, INDEX('Calendrier 2026-2027'!$C$13:$BC$43,,_xlpm.col),
    _xlpm.titres, INDEX('Calendrier 2026-2027'!$D$13:$BD$43,,_xlpm.col),
    _xlpm.r, _xlfn.XLOOKUP(_xlpm.d, _xlpm.dates, _xlpm.titres),
    IF(_xlpm.r=0,"",_xlpm.r)
)</f>
        <v>#NAME?</v>
      </c>
      <c r="E870" t="e" vm="2">
        <f t="shared" ca="1" si="58"/>
        <v>#NAME?</v>
      </c>
      <c r="F870" t="str">
        <f>_xlfn.XLOOKUP('Fiche formation'!$C$8,SitesFormations[Site de formation principal],SitesFormations[Mail pour assiduité],"")</f>
        <v>cfa-ensuplr-um-fds@umontpellier.fr</v>
      </c>
      <c r="G870" t="s">
        <v>2019</v>
      </c>
      <c r="H870" t="e" vm="2">
        <f ca="1">_xlfn.TEXTJOIN(" ",TRUE,
'Fiche formation'!$C$18,
_xlfn.SWITCH('Fiche formation'!$C$18,"DNO","2A","DE AUDIO","3A",
_xlfn.SWITCH('Fiche formation'!$C$15,"DEUST","2A","DSCG","2A","MASTER","2A","BUT","3A","DCG","3A","LG","3A","LP","3A","INGE","3A",""))
)</f>
        <v>#NAME?</v>
      </c>
    </row>
    <row r="871" spans="1:8" x14ac:dyDescent="0.2">
      <c r="A871" s="1">
        <f t="shared" si="55"/>
        <v>46669</v>
      </c>
      <c r="B871" t="e" vm="2">
        <f t="shared" ca="1" si="56"/>
        <v>#NAME?</v>
      </c>
      <c r="C871" t="e" vm="2">
        <f t="shared" ca="1" si="57"/>
        <v>#NAME?</v>
      </c>
      <c r="D871" s="12" t="e" cm="1" vm="1">
        <f t="array" aca="1" ref="D871" ca="1">_xlfn.LET(
    _xlpm.d, A871,
    _xlpm.debut, DATE(2026,8,1),
    _xlpm.m, DATEDIF(_xlpm.debut, _xlpm.d, "m"),
    _xlpm.col, 1 + _xlpm.m*3,
    _xlpm.dates, INDEX('Calendrier 2026-2027'!$C$13:$BC$43,,_xlpm.col),
    _xlpm.titres, INDEX('Calendrier 2026-2027'!$D$13:$BD$43,,_xlpm.col),
    _xlpm.r, _xlfn.XLOOKUP(_xlpm.d, _xlpm.dates, _xlpm.titres),
    IF(_xlpm.r=0,"",_xlpm.r)
)</f>
        <v>#NAME?</v>
      </c>
      <c r="E871" t="e" vm="2">
        <f t="shared" ca="1" si="58"/>
        <v>#NAME?</v>
      </c>
      <c r="F871" t="str">
        <f>_xlfn.XLOOKUP('Fiche formation'!$C$8,SitesFormations[Site de formation principal],SitesFormations[Mail pour assiduité],"")</f>
        <v>cfa-ensuplr-um-fds@umontpellier.fr</v>
      </c>
      <c r="G871" t="s">
        <v>2019</v>
      </c>
      <c r="H871" t="e" vm="2">
        <f ca="1">_xlfn.TEXTJOIN(" ",TRUE,
'Fiche formation'!$C$18,
_xlfn.SWITCH('Fiche formation'!$C$18,"DNO","2A","DE AUDIO","3A",
_xlfn.SWITCH('Fiche formation'!$C$15,"DEUST","2A","DSCG","2A","MASTER","2A","BUT","3A","DCG","3A","LG","3A","LP","3A","INGE","3A",""))
)</f>
        <v>#NAME?</v>
      </c>
    </row>
    <row r="872" spans="1:8" x14ac:dyDescent="0.2">
      <c r="A872" s="1">
        <f t="shared" si="55"/>
        <v>46670</v>
      </c>
      <c r="B872" t="e" vm="2">
        <f t="shared" ca="1" si="56"/>
        <v>#NAME?</v>
      </c>
      <c r="C872" t="e" vm="2">
        <f t="shared" ca="1" si="57"/>
        <v>#NAME?</v>
      </c>
      <c r="D872" s="12" t="e" cm="1" vm="1">
        <f t="array" aca="1" ref="D872" ca="1">_xlfn.LET(
    _xlpm.d, A872,
    _xlpm.debut, DATE(2026,8,1),
    _xlpm.m, DATEDIF(_xlpm.debut, _xlpm.d, "m"),
    _xlpm.col, 1 + _xlpm.m*3,
    _xlpm.dates, INDEX('Calendrier 2026-2027'!$C$13:$BC$43,,_xlpm.col),
    _xlpm.titres, INDEX('Calendrier 2026-2027'!$D$13:$BD$43,,_xlpm.col),
    _xlpm.r, _xlfn.XLOOKUP(_xlpm.d, _xlpm.dates, _xlpm.titres),
    IF(_xlpm.r=0,"",_xlpm.r)
)</f>
        <v>#NAME?</v>
      </c>
      <c r="E872" t="e" vm="2">
        <f t="shared" ca="1" si="58"/>
        <v>#NAME?</v>
      </c>
      <c r="F872" t="str">
        <f>_xlfn.XLOOKUP('Fiche formation'!$C$8,SitesFormations[Site de formation principal],SitesFormations[Mail pour assiduité],"")</f>
        <v>cfa-ensuplr-um-fds@umontpellier.fr</v>
      </c>
      <c r="G872" t="s">
        <v>2019</v>
      </c>
      <c r="H872" t="e" vm="2">
        <f ca="1">_xlfn.TEXTJOIN(" ",TRUE,
'Fiche formation'!$C$18,
_xlfn.SWITCH('Fiche formation'!$C$18,"DNO","2A","DE AUDIO","3A",
_xlfn.SWITCH('Fiche formation'!$C$15,"DEUST","2A","DSCG","2A","MASTER","2A","BUT","3A","DCG","3A","LG","3A","LP","3A","INGE","3A",""))
)</f>
        <v>#NAME?</v>
      </c>
    </row>
    <row r="873" spans="1:8" x14ac:dyDescent="0.2">
      <c r="A873" s="1">
        <f t="shared" si="55"/>
        <v>46670</v>
      </c>
      <c r="B873" t="e" vm="2">
        <f t="shared" ca="1" si="56"/>
        <v>#NAME?</v>
      </c>
      <c r="C873" t="e" vm="2">
        <f t="shared" ca="1" si="57"/>
        <v>#NAME?</v>
      </c>
      <c r="D873" s="12" t="e" cm="1" vm="1">
        <f t="array" aca="1" ref="D873" ca="1">_xlfn.LET(
    _xlpm.d, A873,
    _xlpm.debut, DATE(2026,8,1),
    _xlpm.m, DATEDIF(_xlpm.debut, _xlpm.d, "m"),
    _xlpm.col, 1 + _xlpm.m*3,
    _xlpm.dates, INDEX('Calendrier 2026-2027'!$C$13:$BC$43,,_xlpm.col),
    _xlpm.titres, INDEX('Calendrier 2026-2027'!$D$13:$BD$43,,_xlpm.col),
    _xlpm.r, _xlfn.XLOOKUP(_xlpm.d, _xlpm.dates, _xlpm.titres),
    IF(_xlpm.r=0,"",_xlpm.r)
)</f>
        <v>#NAME?</v>
      </c>
      <c r="E873" t="e" vm="2">
        <f t="shared" ca="1" si="58"/>
        <v>#NAME?</v>
      </c>
      <c r="F873" t="str">
        <f>_xlfn.XLOOKUP('Fiche formation'!$C$8,SitesFormations[Site de formation principal],SitesFormations[Mail pour assiduité],"")</f>
        <v>cfa-ensuplr-um-fds@umontpellier.fr</v>
      </c>
      <c r="G873" t="s">
        <v>2019</v>
      </c>
      <c r="H873" t="e" vm="2">
        <f ca="1">_xlfn.TEXTJOIN(" ",TRUE,
'Fiche formation'!$C$18,
_xlfn.SWITCH('Fiche formation'!$C$18,"DNO","2A","DE AUDIO","3A",
_xlfn.SWITCH('Fiche formation'!$C$15,"DEUST","2A","DSCG","2A","MASTER","2A","BUT","3A","DCG","3A","LG","3A","LP","3A","INGE","3A",""))
)</f>
        <v>#NAME?</v>
      </c>
    </row>
    <row r="874" spans="1:8" x14ac:dyDescent="0.2">
      <c r="A874" s="1">
        <f t="shared" si="55"/>
        <v>46671</v>
      </c>
      <c r="B874" t="e" vm="2">
        <f t="shared" ca="1" si="56"/>
        <v>#NAME?</v>
      </c>
      <c r="C874" t="e" vm="2">
        <f t="shared" ca="1" si="57"/>
        <v>#NAME?</v>
      </c>
      <c r="D874" s="12" t="e" cm="1" vm="1">
        <f t="array" aca="1" ref="D874" ca="1">_xlfn.LET(
    _xlpm.d, A874,
    _xlpm.debut, DATE(2026,8,1),
    _xlpm.m, DATEDIF(_xlpm.debut, _xlpm.d, "m"),
    _xlpm.col, 1 + _xlpm.m*3,
    _xlpm.dates, INDEX('Calendrier 2026-2027'!$C$13:$BC$43,,_xlpm.col),
    _xlpm.titres, INDEX('Calendrier 2026-2027'!$D$13:$BD$43,,_xlpm.col),
    _xlpm.r, _xlfn.XLOOKUP(_xlpm.d, _xlpm.dates, _xlpm.titres),
    IF(_xlpm.r=0,"",_xlpm.r)
)</f>
        <v>#NAME?</v>
      </c>
      <c r="E874" t="e" vm="2">
        <f t="shared" ca="1" si="58"/>
        <v>#NAME?</v>
      </c>
      <c r="F874" t="str">
        <f>_xlfn.XLOOKUP('Fiche formation'!$C$8,SitesFormations[Site de formation principal],SitesFormations[Mail pour assiduité],"")</f>
        <v>cfa-ensuplr-um-fds@umontpellier.fr</v>
      </c>
      <c r="G874" t="s">
        <v>2019</v>
      </c>
      <c r="H874" t="e" vm="2">
        <f ca="1">_xlfn.TEXTJOIN(" ",TRUE,
'Fiche formation'!$C$18,
_xlfn.SWITCH('Fiche formation'!$C$18,"DNO","2A","DE AUDIO","3A",
_xlfn.SWITCH('Fiche formation'!$C$15,"DEUST","2A","DSCG","2A","MASTER","2A","BUT","3A","DCG","3A","LG","3A","LP","3A","INGE","3A",""))
)</f>
        <v>#NAME?</v>
      </c>
    </row>
    <row r="875" spans="1:8" x14ac:dyDescent="0.2">
      <c r="A875" s="1">
        <f t="shared" si="55"/>
        <v>46671</v>
      </c>
      <c r="B875" t="e" vm="2">
        <f t="shared" ca="1" si="56"/>
        <v>#NAME?</v>
      </c>
      <c r="C875" t="e" vm="2">
        <f t="shared" ca="1" si="57"/>
        <v>#NAME?</v>
      </c>
      <c r="D875" s="12" t="e" cm="1" vm="1">
        <f t="array" aca="1" ref="D875" ca="1">_xlfn.LET(
    _xlpm.d, A875,
    _xlpm.debut, DATE(2026,8,1),
    _xlpm.m, DATEDIF(_xlpm.debut, _xlpm.d, "m"),
    _xlpm.col, 1 + _xlpm.m*3,
    _xlpm.dates, INDEX('Calendrier 2026-2027'!$C$13:$BC$43,,_xlpm.col),
    _xlpm.titres, INDEX('Calendrier 2026-2027'!$D$13:$BD$43,,_xlpm.col),
    _xlpm.r, _xlfn.XLOOKUP(_xlpm.d, _xlpm.dates, _xlpm.titres),
    IF(_xlpm.r=0,"",_xlpm.r)
)</f>
        <v>#NAME?</v>
      </c>
      <c r="E875" t="e" vm="2">
        <f t="shared" ca="1" si="58"/>
        <v>#NAME?</v>
      </c>
      <c r="F875" t="str">
        <f>_xlfn.XLOOKUP('Fiche formation'!$C$8,SitesFormations[Site de formation principal],SitesFormations[Mail pour assiduité],"")</f>
        <v>cfa-ensuplr-um-fds@umontpellier.fr</v>
      </c>
      <c r="G875" t="s">
        <v>2019</v>
      </c>
      <c r="H875" t="e" vm="2">
        <f ca="1">_xlfn.TEXTJOIN(" ",TRUE,
'Fiche formation'!$C$18,
_xlfn.SWITCH('Fiche formation'!$C$18,"DNO","2A","DE AUDIO","3A",
_xlfn.SWITCH('Fiche formation'!$C$15,"DEUST","2A","DSCG","2A","MASTER","2A","BUT","3A","DCG","3A","LG","3A","LP","3A","INGE","3A",""))
)</f>
        <v>#NAME?</v>
      </c>
    </row>
    <row r="876" spans="1:8" x14ac:dyDescent="0.2">
      <c r="A876" s="1">
        <f t="shared" si="55"/>
        <v>46672</v>
      </c>
      <c r="B876" t="e" vm="2">
        <f t="shared" ca="1" si="56"/>
        <v>#NAME?</v>
      </c>
      <c r="C876" t="e" vm="2">
        <f t="shared" ca="1" si="57"/>
        <v>#NAME?</v>
      </c>
      <c r="D876" s="12" t="e" cm="1" vm="1">
        <f t="array" aca="1" ref="D876" ca="1">_xlfn.LET(
    _xlpm.d, A876,
    _xlpm.debut, DATE(2026,8,1),
    _xlpm.m, DATEDIF(_xlpm.debut, _xlpm.d, "m"),
    _xlpm.col, 1 + _xlpm.m*3,
    _xlpm.dates, INDEX('Calendrier 2026-2027'!$C$13:$BC$43,,_xlpm.col),
    _xlpm.titres, INDEX('Calendrier 2026-2027'!$D$13:$BD$43,,_xlpm.col),
    _xlpm.r, _xlfn.XLOOKUP(_xlpm.d, _xlpm.dates, _xlpm.titres),
    IF(_xlpm.r=0,"",_xlpm.r)
)</f>
        <v>#NAME?</v>
      </c>
      <c r="E876" t="e" vm="2">
        <f t="shared" ca="1" si="58"/>
        <v>#NAME?</v>
      </c>
      <c r="F876" t="str">
        <f>_xlfn.XLOOKUP('Fiche formation'!$C$8,SitesFormations[Site de formation principal],SitesFormations[Mail pour assiduité],"")</f>
        <v>cfa-ensuplr-um-fds@umontpellier.fr</v>
      </c>
      <c r="G876" t="s">
        <v>2019</v>
      </c>
      <c r="H876" t="e" vm="2">
        <f ca="1">_xlfn.TEXTJOIN(" ",TRUE,
'Fiche formation'!$C$18,
_xlfn.SWITCH('Fiche formation'!$C$18,"DNO","2A","DE AUDIO","3A",
_xlfn.SWITCH('Fiche formation'!$C$15,"DEUST","2A","DSCG","2A","MASTER","2A","BUT","3A","DCG","3A","LG","3A","LP","3A","INGE","3A",""))
)</f>
        <v>#NAME?</v>
      </c>
    </row>
    <row r="877" spans="1:8" x14ac:dyDescent="0.2">
      <c r="A877" s="1">
        <f t="shared" si="55"/>
        <v>46672</v>
      </c>
      <c r="B877" t="e" vm="2">
        <f t="shared" ca="1" si="56"/>
        <v>#NAME?</v>
      </c>
      <c r="C877" t="e" vm="2">
        <f t="shared" ca="1" si="57"/>
        <v>#NAME?</v>
      </c>
      <c r="D877" s="12" t="e" cm="1" vm="1">
        <f t="array" aca="1" ref="D877" ca="1">_xlfn.LET(
    _xlpm.d, A877,
    _xlpm.debut, DATE(2026,8,1),
    _xlpm.m, DATEDIF(_xlpm.debut, _xlpm.d, "m"),
    _xlpm.col, 1 + _xlpm.m*3,
    _xlpm.dates, INDEX('Calendrier 2026-2027'!$C$13:$BC$43,,_xlpm.col),
    _xlpm.titres, INDEX('Calendrier 2026-2027'!$D$13:$BD$43,,_xlpm.col),
    _xlpm.r, _xlfn.XLOOKUP(_xlpm.d, _xlpm.dates, _xlpm.titres),
    IF(_xlpm.r=0,"",_xlpm.r)
)</f>
        <v>#NAME?</v>
      </c>
      <c r="E877" t="e" vm="2">
        <f t="shared" ca="1" si="58"/>
        <v>#NAME?</v>
      </c>
      <c r="F877" t="str">
        <f>_xlfn.XLOOKUP('Fiche formation'!$C$8,SitesFormations[Site de formation principal],SitesFormations[Mail pour assiduité],"")</f>
        <v>cfa-ensuplr-um-fds@umontpellier.fr</v>
      </c>
      <c r="G877" t="s">
        <v>2019</v>
      </c>
      <c r="H877" t="e" vm="2">
        <f ca="1">_xlfn.TEXTJOIN(" ",TRUE,
'Fiche formation'!$C$18,
_xlfn.SWITCH('Fiche formation'!$C$18,"DNO","2A","DE AUDIO","3A",
_xlfn.SWITCH('Fiche formation'!$C$15,"DEUST","2A","DSCG","2A","MASTER","2A","BUT","3A","DCG","3A","LG","3A","LP","3A","INGE","3A",""))
)</f>
        <v>#NAME?</v>
      </c>
    </row>
    <row r="878" spans="1:8" x14ac:dyDescent="0.2">
      <c r="A878" s="1">
        <f t="shared" si="55"/>
        <v>46673</v>
      </c>
      <c r="B878" t="e" vm="2">
        <f t="shared" ca="1" si="56"/>
        <v>#NAME?</v>
      </c>
      <c r="C878" t="e" vm="2">
        <f t="shared" ca="1" si="57"/>
        <v>#NAME?</v>
      </c>
      <c r="D878" s="12" t="e" cm="1" vm="1">
        <f t="array" aca="1" ref="D878" ca="1">_xlfn.LET(
    _xlpm.d, A878,
    _xlpm.debut, DATE(2026,8,1),
    _xlpm.m, DATEDIF(_xlpm.debut, _xlpm.d, "m"),
    _xlpm.col, 1 + _xlpm.m*3,
    _xlpm.dates, INDEX('Calendrier 2026-2027'!$C$13:$BC$43,,_xlpm.col),
    _xlpm.titres, INDEX('Calendrier 2026-2027'!$D$13:$BD$43,,_xlpm.col),
    _xlpm.r, _xlfn.XLOOKUP(_xlpm.d, _xlpm.dates, _xlpm.titres),
    IF(_xlpm.r=0,"",_xlpm.r)
)</f>
        <v>#NAME?</v>
      </c>
      <c r="E878" t="e" vm="2">
        <f t="shared" ca="1" si="58"/>
        <v>#NAME?</v>
      </c>
      <c r="F878" t="str">
        <f>_xlfn.XLOOKUP('Fiche formation'!$C$8,SitesFormations[Site de formation principal],SitesFormations[Mail pour assiduité],"")</f>
        <v>cfa-ensuplr-um-fds@umontpellier.fr</v>
      </c>
      <c r="G878" t="s">
        <v>2019</v>
      </c>
      <c r="H878" t="e" vm="2">
        <f ca="1">_xlfn.TEXTJOIN(" ",TRUE,
'Fiche formation'!$C$18,
_xlfn.SWITCH('Fiche formation'!$C$18,"DNO","2A","DE AUDIO","3A",
_xlfn.SWITCH('Fiche formation'!$C$15,"DEUST","2A","DSCG","2A","MASTER","2A","BUT","3A","DCG","3A","LG","3A","LP","3A","INGE","3A",""))
)</f>
        <v>#NAME?</v>
      </c>
    </row>
    <row r="879" spans="1:8" x14ac:dyDescent="0.2">
      <c r="A879" s="1">
        <f t="shared" si="55"/>
        <v>46673</v>
      </c>
      <c r="B879" t="e" vm="2">
        <f t="shared" ca="1" si="56"/>
        <v>#NAME?</v>
      </c>
      <c r="C879" t="e" vm="2">
        <f t="shared" ca="1" si="57"/>
        <v>#NAME?</v>
      </c>
      <c r="D879" s="12" t="e" cm="1" vm="1">
        <f t="array" aca="1" ref="D879" ca="1">_xlfn.LET(
    _xlpm.d, A879,
    _xlpm.debut, DATE(2026,8,1),
    _xlpm.m, DATEDIF(_xlpm.debut, _xlpm.d, "m"),
    _xlpm.col, 1 + _xlpm.m*3,
    _xlpm.dates, INDEX('Calendrier 2026-2027'!$C$13:$BC$43,,_xlpm.col),
    _xlpm.titres, INDEX('Calendrier 2026-2027'!$D$13:$BD$43,,_xlpm.col),
    _xlpm.r, _xlfn.XLOOKUP(_xlpm.d, _xlpm.dates, _xlpm.titres),
    IF(_xlpm.r=0,"",_xlpm.r)
)</f>
        <v>#NAME?</v>
      </c>
      <c r="E879" t="e" vm="2">
        <f t="shared" ca="1" si="58"/>
        <v>#NAME?</v>
      </c>
      <c r="F879" t="str">
        <f>_xlfn.XLOOKUP('Fiche formation'!$C$8,SitesFormations[Site de formation principal],SitesFormations[Mail pour assiduité],"")</f>
        <v>cfa-ensuplr-um-fds@umontpellier.fr</v>
      </c>
      <c r="G879" t="s">
        <v>2019</v>
      </c>
      <c r="H879" t="e" vm="2">
        <f ca="1">_xlfn.TEXTJOIN(" ",TRUE,
'Fiche formation'!$C$18,
_xlfn.SWITCH('Fiche formation'!$C$18,"DNO","2A","DE AUDIO","3A",
_xlfn.SWITCH('Fiche formation'!$C$15,"DEUST","2A","DSCG","2A","MASTER","2A","BUT","3A","DCG","3A","LG","3A","LP","3A","INGE","3A",""))
)</f>
        <v>#NAME?</v>
      </c>
    </row>
    <row r="880" spans="1:8" x14ac:dyDescent="0.2">
      <c r="A880" s="1">
        <f t="shared" si="55"/>
        <v>46674</v>
      </c>
      <c r="B880" t="e" vm="2">
        <f t="shared" ca="1" si="56"/>
        <v>#NAME?</v>
      </c>
      <c r="C880" t="e" vm="2">
        <f t="shared" ca="1" si="57"/>
        <v>#NAME?</v>
      </c>
      <c r="D880" s="12" t="e" cm="1" vm="1">
        <f t="array" aca="1" ref="D880" ca="1">_xlfn.LET(
    _xlpm.d, A880,
    _xlpm.debut, DATE(2026,8,1),
    _xlpm.m, DATEDIF(_xlpm.debut, _xlpm.d, "m"),
    _xlpm.col, 1 + _xlpm.m*3,
    _xlpm.dates, INDEX('Calendrier 2026-2027'!$C$13:$BC$43,,_xlpm.col),
    _xlpm.titres, INDEX('Calendrier 2026-2027'!$D$13:$BD$43,,_xlpm.col),
    _xlpm.r, _xlfn.XLOOKUP(_xlpm.d, _xlpm.dates, _xlpm.titres),
    IF(_xlpm.r=0,"",_xlpm.r)
)</f>
        <v>#NAME?</v>
      </c>
      <c r="E880" t="e" vm="2">
        <f t="shared" ca="1" si="58"/>
        <v>#NAME?</v>
      </c>
      <c r="F880" t="str">
        <f>_xlfn.XLOOKUP('Fiche formation'!$C$8,SitesFormations[Site de formation principal],SitesFormations[Mail pour assiduité],"")</f>
        <v>cfa-ensuplr-um-fds@umontpellier.fr</v>
      </c>
      <c r="G880" t="s">
        <v>2019</v>
      </c>
      <c r="H880" t="e" vm="2">
        <f ca="1">_xlfn.TEXTJOIN(" ",TRUE,
'Fiche formation'!$C$18,
_xlfn.SWITCH('Fiche formation'!$C$18,"DNO","2A","DE AUDIO","3A",
_xlfn.SWITCH('Fiche formation'!$C$15,"DEUST","2A","DSCG","2A","MASTER","2A","BUT","3A","DCG","3A","LG","3A","LP","3A","INGE","3A",""))
)</f>
        <v>#NAME?</v>
      </c>
    </row>
    <row r="881" spans="1:8" x14ac:dyDescent="0.2">
      <c r="A881" s="1">
        <f t="shared" si="55"/>
        <v>46674</v>
      </c>
      <c r="B881" t="e" vm="2">
        <f t="shared" ca="1" si="56"/>
        <v>#NAME?</v>
      </c>
      <c r="C881" t="e" vm="2">
        <f t="shared" ca="1" si="57"/>
        <v>#NAME?</v>
      </c>
      <c r="D881" s="12" t="e" cm="1" vm="1">
        <f t="array" aca="1" ref="D881" ca="1">_xlfn.LET(
    _xlpm.d, A881,
    _xlpm.debut, DATE(2026,8,1),
    _xlpm.m, DATEDIF(_xlpm.debut, _xlpm.d, "m"),
    _xlpm.col, 1 + _xlpm.m*3,
    _xlpm.dates, INDEX('Calendrier 2026-2027'!$C$13:$BC$43,,_xlpm.col),
    _xlpm.titres, INDEX('Calendrier 2026-2027'!$D$13:$BD$43,,_xlpm.col),
    _xlpm.r, _xlfn.XLOOKUP(_xlpm.d, _xlpm.dates, _xlpm.titres),
    IF(_xlpm.r=0,"",_xlpm.r)
)</f>
        <v>#NAME?</v>
      </c>
      <c r="E881" t="e" vm="2">
        <f t="shared" ca="1" si="58"/>
        <v>#NAME?</v>
      </c>
      <c r="F881" t="str">
        <f>_xlfn.XLOOKUP('Fiche formation'!$C$8,SitesFormations[Site de formation principal],SitesFormations[Mail pour assiduité],"")</f>
        <v>cfa-ensuplr-um-fds@umontpellier.fr</v>
      </c>
      <c r="G881" t="s">
        <v>2019</v>
      </c>
      <c r="H881" t="e" vm="2">
        <f ca="1">_xlfn.TEXTJOIN(" ",TRUE,
'Fiche formation'!$C$18,
_xlfn.SWITCH('Fiche formation'!$C$18,"DNO","2A","DE AUDIO","3A",
_xlfn.SWITCH('Fiche formation'!$C$15,"DEUST","2A","DSCG","2A","MASTER","2A","BUT","3A","DCG","3A","LG","3A","LP","3A","INGE","3A",""))
)</f>
        <v>#NAME?</v>
      </c>
    </row>
    <row r="882" spans="1:8" x14ac:dyDescent="0.2">
      <c r="A882" s="1">
        <f t="shared" si="55"/>
        <v>46675</v>
      </c>
      <c r="B882" t="e" vm="2">
        <f t="shared" ca="1" si="56"/>
        <v>#NAME?</v>
      </c>
      <c r="C882" t="e" vm="2">
        <f t="shared" ca="1" si="57"/>
        <v>#NAME?</v>
      </c>
      <c r="D882" s="12" t="e" cm="1" vm="1">
        <f t="array" aca="1" ref="D882" ca="1">_xlfn.LET(
    _xlpm.d, A882,
    _xlpm.debut, DATE(2026,8,1),
    _xlpm.m, DATEDIF(_xlpm.debut, _xlpm.d, "m"),
    _xlpm.col, 1 + _xlpm.m*3,
    _xlpm.dates, INDEX('Calendrier 2026-2027'!$C$13:$BC$43,,_xlpm.col),
    _xlpm.titres, INDEX('Calendrier 2026-2027'!$D$13:$BD$43,,_xlpm.col),
    _xlpm.r, _xlfn.XLOOKUP(_xlpm.d, _xlpm.dates, _xlpm.titres),
    IF(_xlpm.r=0,"",_xlpm.r)
)</f>
        <v>#NAME?</v>
      </c>
      <c r="E882" t="e" vm="2">
        <f t="shared" ca="1" si="58"/>
        <v>#NAME?</v>
      </c>
      <c r="F882" t="str">
        <f>_xlfn.XLOOKUP('Fiche formation'!$C$8,SitesFormations[Site de formation principal],SitesFormations[Mail pour assiduité],"")</f>
        <v>cfa-ensuplr-um-fds@umontpellier.fr</v>
      </c>
      <c r="G882" t="s">
        <v>2019</v>
      </c>
      <c r="H882" t="e" vm="2">
        <f ca="1">_xlfn.TEXTJOIN(" ",TRUE,
'Fiche formation'!$C$18,
_xlfn.SWITCH('Fiche formation'!$C$18,"DNO","2A","DE AUDIO","3A",
_xlfn.SWITCH('Fiche formation'!$C$15,"DEUST","2A","DSCG","2A","MASTER","2A","BUT","3A","DCG","3A","LG","3A","LP","3A","INGE","3A",""))
)</f>
        <v>#NAME?</v>
      </c>
    </row>
    <row r="883" spans="1:8" x14ac:dyDescent="0.2">
      <c r="A883" s="1">
        <f t="shared" si="55"/>
        <v>46675</v>
      </c>
      <c r="B883" t="e" vm="2">
        <f t="shared" ca="1" si="56"/>
        <v>#NAME?</v>
      </c>
      <c r="C883" t="e" vm="2">
        <f t="shared" ca="1" si="57"/>
        <v>#NAME?</v>
      </c>
      <c r="D883" s="12" t="e" cm="1" vm="1">
        <f t="array" aca="1" ref="D883" ca="1">_xlfn.LET(
    _xlpm.d, A883,
    _xlpm.debut, DATE(2026,8,1),
    _xlpm.m, DATEDIF(_xlpm.debut, _xlpm.d, "m"),
    _xlpm.col, 1 + _xlpm.m*3,
    _xlpm.dates, INDEX('Calendrier 2026-2027'!$C$13:$BC$43,,_xlpm.col),
    _xlpm.titres, INDEX('Calendrier 2026-2027'!$D$13:$BD$43,,_xlpm.col),
    _xlpm.r, _xlfn.XLOOKUP(_xlpm.d, _xlpm.dates, _xlpm.titres),
    IF(_xlpm.r=0,"",_xlpm.r)
)</f>
        <v>#NAME?</v>
      </c>
      <c r="E883" t="e" vm="2">
        <f t="shared" ca="1" si="58"/>
        <v>#NAME?</v>
      </c>
      <c r="F883" t="str">
        <f>_xlfn.XLOOKUP('Fiche formation'!$C$8,SitesFormations[Site de formation principal],SitesFormations[Mail pour assiduité],"")</f>
        <v>cfa-ensuplr-um-fds@umontpellier.fr</v>
      </c>
      <c r="G883" t="s">
        <v>2019</v>
      </c>
      <c r="H883" t="e" vm="2">
        <f ca="1">_xlfn.TEXTJOIN(" ",TRUE,
'Fiche formation'!$C$18,
_xlfn.SWITCH('Fiche formation'!$C$18,"DNO","2A","DE AUDIO","3A",
_xlfn.SWITCH('Fiche formation'!$C$15,"DEUST","2A","DSCG","2A","MASTER","2A","BUT","3A","DCG","3A","LG","3A","LP","3A","INGE","3A",""))
)</f>
        <v>#NAME?</v>
      </c>
    </row>
    <row r="884" spans="1:8" x14ac:dyDescent="0.2">
      <c r="A884" s="1">
        <f t="shared" si="55"/>
        <v>46676</v>
      </c>
      <c r="B884" t="e" vm="2">
        <f t="shared" ca="1" si="56"/>
        <v>#NAME?</v>
      </c>
      <c r="C884" t="e" vm="2">
        <f t="shared" ca="1" si="57"/>
        <v>#NAME?</v>
      </c>
      <c r="D884" s="12" t="e" cm="1" vm="1">
        <f t="array" aca="1" ref="D884" ca="1">_xlfn.LET(
    _xlpm.d, A884,
    _xlpm.debut, DATE(2026,8,1),
    _xlpm.m, DATEDIF(_xlpm.debut, _xlpm.d, "m"),
    _xlpm.col, 1 + _xlpm.m*3,
    _xlpm.dates, INDEX('Calendrier 2026-2027'!$C$13:$BC$43,,_xlpm.col),
    _xlpm.titres, INDEX('Calendrier 2026-2027'!$D$13:$BD$43,,_xlpm.col),
    _xlpm.r, _xlfn.XLOOKUP(_xlpm.d, _xlpm.dates, _xlpm.titres),
    IF(_xlpm.r=0,"",_xlpm.r)
)</f>
        <v>#NAME?</v>
      </c>
      <c r="E884" t="e" vm="2">
        <f t="shared" ca="1" si="58"/>
        <v>#NAME?</v>
      </c>
      <c r="F884" t="str">
        <f>_xlfn.XLOOKUP('Fiche formation'!$C$8,SitesFormations[Site de formation principal],SitesFormations[Mail pour assiduité],"")</f>
        <v>cfa-ensuplr-um-fds@umontpellier.fr</v>
      </c>
      <c r="G884" t="s">
        <v>2019</v>
      </c>
      <c r="H884" t="e" vm="2">
        <f ca="1">_xlfn.TEXTJOIN(" ",TRUE,
'Fiche formation'!$C$18,
_xlfn.SWITCH('Fiche formation'!$C$18,"DNO","2A","DE AUDIO","3A",
_xlfn.SWITCH('Fiche formation'!$C$15,"DEUST","2A","DSCG","2A","MASTER","2A","BUT","3A","DCG","3A","LG","3A","LP","3A","INGE","3A",""))
)</f>
        <v>#NAME?</v>
      </c>
    </row>
    <row r="885" spans="1:8" x14ac:dyDescent="0.2">
      <c r="A885" s="1">
        <f t="shared" si="55"/>
        <v>46676</v>
      </c>
      <c r="B885" t="e" vm="2">
        <f t="shared" ca="1" si="56"/>
        <v>#NAME?</v>
      </c>
      <c r="C885" t="e" vm="2">
        <f t="shared" ca="1" si="57"/>
        <v>#NAME?</v>
      </c>
      <c r="D885" s="12" t="e" cm="1" vm="1">
        <f t="array" aca="1" ref="D885" ca="1">_xlfn.LET(
    _xlpm.d, A885,
    _xlpm.debut, DATE(2026,8,1),
    _xlpm.m, DATEDIF(_xlpm.debut, _xlpm.d, "m"),
    _xlpm.col, 1 + _xlpm.m*3,
    _xlpm.dates, INDEX('Calendrier 2026-2027'!$C$13:$BC$43,,_xlpm.col),
    _xlpm.titres, INDEX('Calendrier 2026-2027'!$D$13:$BD$43,,_xlpm.col),
    _xlpm.r, _xlfn.XLOOKUP(_xlpm.d, _xlpm.dates, _xlpm.titres),
    IF(_xlpm.r=0,"",_xlpm.r)
)</f>
        <v>#NAME?</v>
      </c>
      <c r="E885" t="e" vm="2">
        <f t="shared" ca="1" si="58"/>
        <v>#NAME?</v>
      </c>
      <c r="F885" t="str">
        <f>_xlfn.XLOOKUP('Fiche formation'!$C$8,SitesFormations[Site de formation principal],SitesFormations[Mail pour assiduité],"")</f>
        <v>cfa-ensuplr-um-fds@umontpellier.fr</v>
      </c>
      <c r="G885" t="s">
        <v>2019</v>
      </c>
      <c r="H885" t="e" vm="2">
        <f ca="1">_xlfn.TEXTJOIN(" ",TRUE,
'Fiche formation'!$C$18,
_xlfn.SWITCH('Fiche formation'!$C$18,"DNO","2A","DE AUDIO","3A",
_xlfn.SWITCH('Fiche formation'!$C$15,"DEUST","2A","DSCG","2A","MASTER","2A","BUT","3A","DCG","3A","LG","3A","LP","3A","INGE","3A",""))
)</f>
        <v>#NAME?</v>
      </c>
    </row>
    <row r="886" spans="1:8" x14ac:dyDescent="0.2">
      <c r="A886" s="1">
        <f t="shared" si="55"/>
        <v>46677</v>
      </c>
      <c r="B886" t="e" vm="2">
        <f t="shared" ca="1" si="56"/>
        <v>#NAME?</v>
      </c>
      <c r="C886" t="e" vm="2">
        <f t="shared" ca="1" si="57"/>
        <v>#NAME?</v>
      </c>
      <c r="D886" s="12" t="e" cm="1" vm="1">
        <f t="array" aca="1" ref="D886" ca="1">_xlfn.LET(
    _xlpm.d, A886,
    _xlpm.debut, DATE(2026,8,1),
    _xlpm.m, DATEDIF(_xlpm.debut, _xlpm.d, "m"),
    _xlpm.col, 1 + _xlpm.m*3,
    _xlpm.dates, INDEX('Calendrier 2026-2027'!$C$13:$BC$43,,_xlpm.col),
    _xlpm.titres, INDEX('Calendrier 2026-2027'!$D$13:$BD$43,,_xlpm.col),
    _xlpm.r, _xlfn.XLOOKUP(_xlpm.d, _xlpm.dates, _xlpm.titres),
    IF(_xlpm.r=0,"",_xlpm.r)
)</f>
        <v>#NAME?</v>
      </c>
      <c r="E886" t="e" vm="2">
        <f t="shared" ca="1" si="58"/>
        <v>#NAME?</v>
      </c>
      <c r="F886" t="str">
        <f>_xlfn.XLOOKUP('Fiche formation'!$C$8,SitesFormations[Site de formation principal],SitesFormations[Mail pour assiduité],"")</f>
        <v>cfa-ensuplr-um-fds@umontpellier.fr</v>
      </c>
      <c r="G886" t="s">
        <v>2019</v>
      </c>
      <c r="H886" t="e" vm="2">
        <f ca="1">_xlfn.TEXTJOIN(" ",TRUE,
'Fiche formation'!$C$18,
_xlfn.SWITCH('Fiche formation'!$C$18,"DNO","2A","DE AUDIO","3A",
_xlfn.SWITCH('Fiche formation'!$C$15,"DEUST","2A","DSCG","2A","MASTER","2A","BUT","3A","DCG","3A","LG","3A","LP","3A","INGE","3A",""))
)</f>
        <v>#NAME?</v>
      </c>
    </row>
    <row r="887" spans="1:8" x14ac:dyDescent="0.2">
      <c r="A887" s="1">
        <f t="shared" si="55"/>
        <v>46677</v>
      </c>
      <c r="B887" t="e" vm="2">
        <f t="shared" ca="1" si="56"/>
        <v>#NAME?</v>
      </c>
      <c r="C887" t="e" vm="2">
        <f t="shared" ca="1" si="57"/>
        <v>#NAME?</v>
      </c>
      <c r="D887" s="12" t="e" cm="1" vm="1">
        <f t="array" aca="1" ref="D887" ca="1">_xlfn.LET(
    _xlpm.d, A887,
    _xlpm.debut, DATE(2026,8,1),
    _xlpm.m, DATEDIF(_xlpm.debut, _xlpm.d, "m"),
    _xlpm.col, 1 + _xlpm.m*3,
    _xlpm.dates, INDEX('Calendrier 2026-2027'!$C$13:$BC$43,,_xlpm.col),
    _xlpm.titres, INDEX('Calendrier 2026-2027'!$D$13:$BD$43,,_xlpm.col),
    _xlpm.r, _xlfn.XLOOKUP(_xlpm.d, _xlpm.dates, _xlpm.titres),
    IF(_xlpm.r=0,"",_xlpm.r)
)</f>
        <v>#NAME?</v>
      </c>
      <c r="E887" t="e" vm="2">
        <f t="shared" ca="1" si="58"/>
        <v>#NAME?</v>
      </c>
      <c r="F887" t="str">
        <f>_xlfn.XLOOKUP('Fiche formation'!$C$8,SitesFormations[Site de formation principal],SitesFormations[Mail pour assiduité],"")</f>
        <v>cfa-ensuplr-um-fds@umontpellier.fr</v>
      </c>
      <c r="G887" t="s">
        <v>2019</v>
      </c>
      <c r="H887" t="e" vm="2">
        <f ca="1">_xlfn.TEXTJOIN(" ",TRUE,
'Fiche formation'!$C$18,
_xlfn.SWITCH('Fiche formation'!$C$18,"DNO","2A","DE AUDIO","3A",
_xlfn.SWITCH('Fiche formation'!$C$15,"DEUST","2A","DSCG","2A","MASTER","2A","BUT","3A","DCG","3A","LG","3A","LP","3A","INGE","3A",""))
)</f>
        <v>#NAME?</v>
      </c>
    </row>
    <row r="888" spans="1:8" x14ac:dyDescent="0.2">
      <c r="A888" s="1">
        <f t="shared" si="55"/>
        <v>46678</v>
      </c>
      <c r="B888" t="e" vm="2">
        <f t="shared" ca="1" si="56"/>
        <v>#NAME?</v>
      </c>
      <c r="C888" t="e" vm="2">
        <f t="shared" ca="1" si="57"/>
        <v>#NAME?</v>
      </c>
      <c r="D888" s="12" t="e" cm="1" vm="1">
        <f t="array" aca="1" ref="D888" ca="1">_xlfn.LET(
    _xlpm.d, A888,
    _xlpm.debut, DATE(2026,8,1),
    _xlpm.m, DATEDIF(_xlpm.debut, _xlpm.d, "m"),
    _xlpm.col, 1 + _xlpm.m*3,
    _xlpm.dates, INDEX('Calendrier 2026-2027'!$C$13:$BC$43,,_xlpm.col),
    _xlpm.titres, INDEX('Calendrier 2026-2027'!$D$13:$BD$43,,_xlpm.col),
    _xlpm.r, _xlfn.XLOOKUP(_xlpm.d, _xlpm.dates, _xlpm.titres),
    IF(_xlpm.r=0,"",_xlpm.r)
)</f>
        <v>#NAME?</v>
      </c>
      <c r="E888" t="e" vm="2">
        <f t="shared" ca="1" si="58"/>
        <v>#NAME?</v>
      </c>
      <c r="F888" t="str">
        <f>_xlfn.XLOOKUP('Fiche formation'!$C$8,SitesFormations[Site de formation principal],SitesFormations[Mail pour assiduité],"")</f>
        <v>cfa-ensuplr-um-fds@umontpellier.fr</v>
      </c>
      <c r="G888" t="s">
        <v>2019</v>
      </c>
      <c r="H888" t="e" vm="2">
        <f ca="1">_xlfn.TEXTJOIN(" ",TRUE,
'Fiche formation'!$C$18,
_xlfn.SWITCH('Fiche formation'!$C$18,"DNO","2A","DE AUDIO","3A",
_xlfn.SWITCH('Fiche formation'!$C$15,"DEUST","2A","DSCG","2A","MASTER","2A","BUT","3A","DCG","3A","LG","3A","LP","3A","INGE","3A",""))
)</f>
        <v>#NAME?</v>
      </c>
    </row>
    <row r="889" spans="1:8" x14ac:dyDescent="0.2">
      <c r="A889" s="1">
        <f t="shared" si="55"/>
        <v>46678</v>
      </c>
      <c r="B889" t="e" vm="2">
        <f t="shared" ca="1" si="56"/>
        <v>#NAME?</v>
      </c>
      <c r="C889" t="e" vm="2">
        <f t="shared" ca="1" si="57"/>
        <v>#NAME?</v>
      </c>
      <c r="D889" s="12" t="e" cm="1" vm="1">
        <f t="array" aca="1" ref="D889" ca="1">_xlfn.LET(
    _xlpm.d, A889,
    _xlpm.debut, DATE(2026,8,1),
    _xlpm.m, DATEDIF(_xlpm.debut, _xlpm.d, "m"),
    _xlpm.col, 1 + _xlpm.m*3,
    _xlpm.dates, INDEX('Calendrier 2026-2027'!$C$13:$BC$43,,_xlpm.col),
    _xlpm.titres, INDEX('Calendrier 2026-2027'!$D$13:$BD$43,,_xlpm.col),
    _xlpm.r, _xlfn.XLOOKUP(_xlpm.d, _xlpm.dates, _xlpm.titres),
    IF(_xlpm.r=0,"",_xlpm.r)
)</f>
        <v>#NAME?</v>
      </c>
      <c r="E889" t="e" vm="2">
        <f t="shared" ca="1" si="58"/>
        <v>#NAME?</v>
      </c>
      <c r="F889" t="str">
        <f>_xlfn.XLOOKUP('Fiche formation'!$C$8,SitesFormations[Site de formation principal],SitesFormations[Mail pour assiduité],"")</f>
        <v>cfa-ensuplr-um-fds@umontpellier.fr</v>
      </c>
      <c r="G889" t="s">
        <v>2019</v>
      </c>
      <c r="H889" t="e" vm="2">
        <f ca="1">_xlfn.TEXTJOIN(" ",TRUE,
'Fiche formation'!$C$18,
_xlfn.SWITCH('Fiche formation'!$C$18,"DNO","2A","DE AUDIO","3A",
_xlfn.SWITCH('Fiche formation'!$C$15,"DEUST","2A","DSCG","2A","MASTER","2A","BUT","3A","DCG","3A","LG","3A","LP","3A","INGE","3A",""))
)</f>
        <v>#NAME?</v>
      </c>
    </row>
    <row r="890" spans="1:8" x14ac:dyDescent="0.2">
      <c r="A890" s="1">
        <f t="shared" si="55"/>
        <v>46679</v>
      </c>
      <c r="B890" t="e" vm="2">
        <f t="shared" ca="1" si="56"/>
        <v>#NAME?</v>
      </c>
      <c r="C890" t="e" vm="2">
        <f t="shared" ca="1" si="57"/>
        <v>#NAME?</v>
      </c>
      <c r="D890" s="12" t="e" cm="1" vm="1">
        <f t="array" aca="1" ref="D890" ca="1">_xlfn.LET(
    _xlpm.d, A890,
    _xlpm.debut, DATE(2026,8,1),
    _xlpm.m, DATEDIF(_xlpm.debut, _xlpm.d, "m"),
    _xlpm.col, 1 + _xlpm.m*3,
    _xlpm.dates, INDEX('Calendrier 2026-2027'!$C$13:$BC$43,,_xlpm.col),
    _xlpm.titres, INDEX('Calendrier 2026-2027'!$D$13:$BD$43,,_xlpm.col),
    _xlpm.r, _xlfn.XLOOKUP(_xlpm.d, _xlpm.dates, _xlpm.titres),
    IF(_xlpm.r=0,"",_xlpm.r)
)</f>
        <v>#NAME?</v>
      </c>
      <c r="E890" t="e" vm="2">
        <f t="shared" ca="1" si="58"/>
        <v>#NAME?</v>
      </c>
      <c r="F890" t="str">
        <f>_xlfn.XLOOKUP('Fiche formation'!$C$8,SitesFormations[Site de formation principal],SitesFormations[Mail pour assiduité],"")</f>
        <v>cfa-ensuplr-um-fds@umontpellier.fr</v>
      </c>
      <c r="G890" t="s">
        <v>2019</v>
      </c>
      <c r="H890" t="e" vm="2">
        <f ca="1">_xlfn.TEXTJOIN(" ",TRUE,
'Fiche formation'!$C$18,
_xlfn.SWITCH('Fiche formation'!$C$18,"DNO","2A","DE AUDIO","3A",
_xlfn.SWITCH('Fiche formation'!$C$15,"DEUST","2A","DSCG","2A","MASTER","2A","BUT","3A","DCG","3A","LG","3A","LP","3A","INGE","3A",""))
)</f>
        <v>#NAME?</v>
      </c>
    </row>
    <row r="891" spans="1:8" x14ac:dyDescent="0.2">
      <c r="A891" s="1">
        <f t="shared" si="55"/>
        <v>46679</v>
      </c>
      <c r="B891" t="e" vm="2">
        <f t="shared" ca="1" si="56"/>
        <v>#NAME?</v>
      </c>
      <c r="C891" t="e" vm="2">
        <f t="shared" ca="1" si="57"/>
        <v>#NAME?</v>
      </c>
      <c r="D891" s="12" t="e" cm="1" vm="1">
        <f t="array" aca="1" ref="D891" ca="1">_xlfn.LET(
    _xlpm.d, A891,
    _xlpm.debut, DATE(2026,8,1),
    _xlpm.m, DATEDIF(_xlpm.debut, _xlpm.d, "m"),
    _xlpm.col, 1 + _xlpm.m*3,
    _xlpm.dates, INDEX('Calendrier 2026-2027'!$C$13:$BC$43,,_xlpm.col),
    _xlpm.titres, INDEX('Calendrier 2026-2027'!$D$13:$BD$43,,_xlpm.col),
    _xlpm.r, _xlfn.XLOOKUP(_xlpm.d, _xlpm.dates, _xlpm.titres),
    IF(_xlpm.r=0,"",_xlpm.r)
)</f>
        <v>#NAME?</v>
      </c>
      <c r="E891" t="e" vm="2">
        <f t="shared" ca="1" si="58"/>
        <v>#NAME?</v>
      </c>
      <c r="F891" t="str">
        <f>_xlfn.XLOOKUP('Fiche formation'!$C$8,SitesFormations[Site de formation principal],SitesFormations[Mail pour assiduité],"")</f>
        <v>cfa-ensuplr-um-fds@umontpellier.fr</v>
      </c>
      <c r="G891" t="s">
        <v>2019</v>
      </c>
      <c r="H891" t="e" vm="2">
        <f ca="1">_xlfn.TEXTJOIN(" ",TRUE,
'Fiche formation'!$C$18,
_xlfn.SWITCH('Fiche formation'!$C$18,"DNO","2A","DE AUDIO","3A",
_xlfn.SWITCH('Fiche formation'!$C$15,"DEUST","2A","DSCG","2A","MASTER","2A","BUT","3A","DCG","3A","LG","3A","LP","3A","INGE","3A",""))
)</f>
        <v>#NAME?</v>
      </c>
    </row>
    <row r="892" spans="1:8" x14ac:dyDescent="0.2">
      <c r="A892" s="1">
        <f t="shared" si="55"/>
        <v>46680</v>
      </c>
      <c r="B892" t="e" vm="2">
        <f t="shared" ca="1" si="56"/>
        <v>#NAME?</v>
      </c>
      <c r="C892" t="e" vm="2">
        <f t="shared" ca="1" si="57"/>
        <v>#NAME?</v>
      </c>
      <c r="D892" s="12" t="e" cm="1" vm="1">
        <f t="array" aca="1" ref="D892" ca="1">_xlfn.LET(
    _xlpm.d, A892,
    _xlpm.debut, DATE(2026,8,1),
    _xlpm.m, DATEDIF(_xlpm.debut, _xlpm.d, "m"),
    _xlpm.col, 1 + _xlpm.m*3,
    _xlpm.dates, INDEX('Calendrier 2026-2027'!$C$13:$BC$43,,_xlpm.col),
    _xlpm.titres, INDEX('Calendrier 2026-2027'!$D$13:$BD$43,,_xlpm.col),
    _xlpm.r, _xlfn.XLOOKUP(_xlpm.d, _xlpm.dates, _xlpm.titres),
    IF(_xlpm.r=0,"",_xlpm.r)
)</f>
        <v>#NAME?</v>
      </c>
      <c r="E892" t="e" vm="2">
        <f t="shared" ca="1" si="58"/>
        <v>#NAME?</v>
      </c>
      <c r="F892" t="str">
        <f>_xlfn.XLOOKUP('Fiche formation'!$C$8,SitesFormations[Site de formation principal],SitesFormations[Mail pour assiduité],"")</f>
        <v>cfa-ensuplr-um-fds@umontpellier.fr</v>
      </c>
      <c r="G892" t="s">
        <v>2019</v>
      </c>
      <c r="H892" t="e" vm="2">
        <f ca="1">_xlfn.TEXTJOIN(" ",TRUE,
'Fiche formation'!$C$18,
_xlfn.SWITCH('Fiche formation'!$C$18,"DNO","2A","DE AUDIO","3A",
_xlfn.SWITCH('Fiche formation'!$C$15,"DEUST","2A","DSCG","2A","MASTER","2A","BUT","3A","DCG","3A","LG","3A","LP","3A","INGE","3A",""))
)</f>
        <v>#NAME?</v>
      </c>
    </row>
    <row r="893" spans="1:8" x14ac:dyDescent="0.2">
      <c r="A893" s="1">
        <f t="shared" si="55"/>
        <v>46680</v>
      </c>
      <c r="B893" t="e" vm="2">
        <f t="shared" ca="1" si="56"/>
        <v>#NAME?</v>
      </c>
      <c r="C893" t="e" vm="2">
        <f t="shared" ca="1" si="57"/>
        <v>#NAME?</v>
      </c>
      <c r="D893" s="12" t="e" cm="1" vm="1">
        <f t="array" aca="1" ref="D893" ca="1">_xlfn.LET(
    _xlpm.d, A893,
    _xlpm.debut, DATE(2026,8,1),
    _xlpm.m, DATEDIF(_xlpm.debut, _xlpm.d, "m"),
    _xlpm.col, 1 + _xlpm.m*3,
    _xlpm.dates, INDEX('Calendrier 2026-2027'!$C$13:$BC$43,,_xlpm.col),
    _xlpm.titres, INDEX('Calendrier 2026-2027'!$D$13:$BD$43,,_xlpm.col),
    _xlpm.r, _xlfn.XLOOKUP(_xlpm.d, _xlpm.dates, _xlpm.titres),
    IF(_xlpm.r=0,"",_xlpm.r)
)</f>
        <v>#NAME?</v>
      </c>
      <c r="E893" t="e" vm="2">
        <f t="shared" ca="1" si="58"/>
        <v>#NAME?</v>
      </c>
      <c r="F893" t="str">
        <f>_xlfn.XLOOKUP('Fiche formation'!$C$8,SitesFormations[Site de formation principal],SitesFormations[Mail pour assiduité],"")</f>
        <v>cfa-ensuplr-um-fds@umontpellier.fr</v>
      </c>
      <c r="G893" t="s">
        <v>2019</v>
      </c>
      <c r="H893" t="e" vm="2">
        <f ca="1">_xlfn.TEXTJOIN(" ",TRUE,
'Fiche formation'!$C$18,
_xlfn.SWITCH('Fiche formation'!$C$18,"DNO","2A","DE AUDIO","3A",
_xlfn.SWITCH('Fiche formation'!$C$15,"DEUST","2A","DSCG","2A","MASTER","2A","BUT","3A","DCG","3A","LG","3A","LP","3A","INGE","3A",""))
)</f>
        <v>#NAME?</v>
      </c>
    </row>
    <row r="894" spans="1:8" x14ac:dyDescent="0.2">
      <c r="A894" s="1">
        <f t="shared" si="55"/>
        <v>46681</v>
      </c>
      <c r="B894" t="e" vm="2">
        <f t="shared" ca="1" si="56"/>
        <v>#NAME?</v>
      </c>
      <c r="C894" t="e" vm="2">
        <f t="shared" ca="1" si="57"/>
        <v>#NAME?</v>
      </c>
      <c r="D894" s="12" t="e" cm="1" vm="1">
        <f t="array" aca="1" ref="D894" ca="1">_xlfn.LET(
    _xlpm.d, A894,
    _xlpm.debut, DATE(2026,8,1),
    _xlpm.m, DATEDIF(_xlpm.debut, _xlpm.d, "m"),
    _xlpm.col, 1 + _xlpm.m*3,
    _xlpm.dates, INDEX('Calendrier 2026-2027'!$C$13:$BC$43,,_xlpm.col),
    _xlpm.titres, INDEX('Calendrier 2026-2027'!$D$13:$BD$43,,_xlpm.col),
    _xlpm.r, _xlfn.XLOOKUP(_xlpm.d, _xlpm.dates, _xlpm.titres),
    IF(_xlpm.r=0,"",_xlpm.r)
)</f>
        <v>#NAME?</v>
      </c>
      <c r="E894" t="e" vm="2">
        <f t="shared" ca="1" si="58"/>
        <v>#NAME?</v>
      </c>
      <c r="F894" t="str">
        <f>_xlfn.XLOOKUP('Fiche formation'!$C$8,SitesFormations[Site de formation principal],SitesFormations[Mail pour assiduité],"")</f>
        <v>cfa-ensuplr-um-fds@umontpellier.fr</v>
      </c>
      <c r="G894" t="s">
        <v>2019</v>
      </c>
      <c r="H894" t="e" vm="2">
        <f ca="1">_xlfn.TEXTJOIN(" ",TRUE,
'Fiche formation'!$C$18,
_xlfn.SWITCH('Fiche formation'!$C$18,"DNO","2A","DE AUDIO","3A",
_xlfn.SWITCH('Fiche formation'!$C$15,"DEUST","2A","DSCG","2A","MASTER","2A","BUT","3A","DCG","3A","LG","3A","LP","3A","INGE","3A",""))
)</f>
        <v>#NAME?</v>
      </c>
    </row>
    <row r="895" spans="1:8" x14ac:dyDescent="0.2">
      <c r="A895" s="1">
        <f t="shared" si="55"/>
        <v>46681</v>
      </c>
      <c r="B895" t="e" vm="2">
        <f t="shared" ca="1" si="56"/>
        <v>#NAME?</v>
      </c>
      <c r="C895" t="e" vm="2">
        <f t="shared" ca="1" si="57"/>
        <v>#NAME?</v>
      </c>
      <c r="D895" s="12" t="e" cm="1" vm="1">
        <f t="array" aca="1" ref="D895" ca="1">_xlfn.LET(
    _xlpm.d, A895,
    _xlpm.debut, DATE(2026,8,1),
    _xlpm.m, DATEDIF(_xlpm.debut, _xlpm.d, "m"),
    _xlpm.col, 1 + _xlpm.m*3,
    _xlpm.dates, INDEX('Calendrier 2026-2027'!$C$13:$BC$43,,_xlpm.col),
    _xlpm.titres, INDEX('Calendrier 2026-2027'!$D$13:$BD$43,,_xlpm.col),
    _xlpm.r, _xlfn.XLOOKUP(_xlpm.d, _xlpm.dates, _xlpm.titres),
    IF(_xlpm.r=0,"",_xlpm.r)
)</f>
        <v>#NAME?</v>
      </c>
      <c r="E895" t="e" vm="2">
        <f t="shared" ca="1" si="58"/>
        <v>#NAME?</v>
      </c>
      <c r="F895" t="str">
        <f>_xlfn.XLOOKUP('Fiche formation'!$C$8,SitesFormations[Site de formation principal],SitesFormations[Mail pour assiduité],"")</f>
        <v>cfa-ensuplr-um-fds@umontpellier.fr</v>
      </c>
      <c r="G895" t="s">
        <v>2019</v>
      </c>
      <c r="H895" t="e" vm="2">
        <f ca="1">_xlfn.TEXTJOIN(" ",TRUE,
'Fiche formation'!$C$18,
_xlfn.SWITCH('Fiche formation'!$C$18,"DNO","2A","DE AUDIO","3A",
_xlfn.SWITCH('Fiche formation'!$C$15,"DEUST","2A","DSCG","2A","MASTER","2A","BUT","3A","DCG","3A","LG","3A","LP","3A","INGE","3A",""))
)</f>
        <v>#NAME?</v>
      </c>
    </row>
    <row r="896" spans="1:8" x14ac:dyDescent="0.2">
      <c r="A896" s="1">
        <f t="shared" si="55"/>
        <v>46682</v>
      </c>
      <c r="B896" t="e" vm="2">
        <f t="shared" ca="1" si="56"/>
        <v>#NAME?</v>
      </c>
      <c r="C896" t="e" vm="2">
        <f t="shared" ca="1" si="57"/>
        <v>#NAME?</v>
      </c>
      <c r="D896" s="12" t="e" cm="1" vm="1">
        <f t="array" aca="1" ref="D896" ca="1">_xlfn.LET(
    _xlpm.d, A896,
    _xlpm.debut, DATE(2026,8,1),
    _xlpm.m, DATEDIF(_xlpm.debut, _xlpm.d, "m"),
    _xlpm.col, 1 + _xlpm.m*3,
    _xlpm.dates, INDEX('Calendrier 2026-2027'!$C$13:$BC$43,,_xlpm.col),
    _xlpm.titres, INDEX('Calendrier 2026-2027'!$D$13:$BD$43,,_xlpm.col),
    _xlpm.r, _xlfn.XLOOKUP(_xlpm.d, _xlpm.dates, _xlpm.titres),
    IF(_xlpm.r=0,"",_xlpm.r)
)</f>
        <v>#NAME?</v>
      </c>
      <c r="E896" t="e" vm="2">
        <f t="shared" ca="1" si="58"/>
        <v>#NAME?</v>
      </c>
      <c r="F896" t="str">
        <f>_xlfn.XLOOKUP('Fiche formation'!$C$8,SitesFormations[Site de formation principal],SitesFormations[Mail pour assiduité],"")</f>
        <v>cfa-ensuplr-um-fds@umontpellier.fr</v>
      </c>
      <c r="G896" t="s">
        <v>2019</v>
      </c>
      <c r="H896" t="e" vm="2">
        <f ca="1">_xlfn.TEXTJOIN(" ",TRUE,
'Fiche formation'!$C$18,
_xlfn.SWITCH('Fiche formation'!$C$18,"DNO","2A","DE AUDIO","3A",
_xlfn.SWITCH('Fiche formation'!$C$15,"DEUST","2A","DSCG","2A","MASTER","2A","BUT","3A","DCG","3A","LG","3A","LP","3A","INGE","3A",""))
)</f>
        <v>#NAME?</v>
      </c>
    </row>
    <row r="897" spans="1:8" x14ac:dyDescent="0.2">
      <c r="A897" s="1">
        <f t="shared" si="55"/>
        <v>46682</v>
      </c>
      <c r="B897" t="e" vm="2">
        <f t="shared" ca="1" si="56"/>
        <v>#NAME?</v>
      </c>
      <c r="C897" t="e" vm="2">
        <f t="shared" ca="1" si="57"/>
        <v>#NAME?</v>
      </c>
      <c r="D897" s="12" t="e" cm="1" vm="1">
        <f t="array" aca="1" ref="D897" ca="1">_xlfn.LET(
    _xlpm.d, A897,
    _xlpm.debut, DATE(2026,8,1),
    _xlpm.m, DATEDIF(_xlpm.debut, _xlpm.d, "m"),
    _xlpm.col, 1 + _xlpm.m*3,
    _xlpm.dates, INDEX('Calendrier 2026-2027'!$C$13:$BC$43,,_xlpm.col),
    _xlpm.titres, INDEX('Calendrier 2026-2027'!$D$13:$BD$43,,_xlpm.col),
    _xlpm.r, _xlfn.XLOOKUP(_xlpm.d, _xlpm.dates, _xlpm.titres),
    IF(_xlpm.r=0,"",_xlpm.r)
)</f>
        <v>#NAME?</v>
      </c>
      <c r="E897" t="e" vm="2">
        <f t="shared" ca="1" si="58"/>
        <v>#NAME?</v>
      </c>
      <c r="F897" t="str">
        <f>_xlfn.XLOOKUP('Fiche formation'!$C$8,SitesFormations[Site de formation principal],SitesFormations[Mail pour assiduité],"")</f>
        <v>cfa-ensuplr-um-fds@umontpellier.fr</v>
      </c>
      <c r="G897" t="s">
        <v>2019</v>
      </c>
      <c r="H897" t="e" vm="2">
        <f ca="1">_xlfn.TEXTJOIN(" ",TRUE,
'Fiche formation'!$C$18,
_xlfn.SWITCH('Fiche formation'!$C$18,"DNO","2A","DE AUDIO","3A",
_xlfn.SWITCH('Fiche formation'!$C$15,"DEUST","2A","DSCG","2A","MASTER","2A","BUT","3A","DCG","3A","LG","3A","LP","3A","INGE","3A",""))
)</f>
        <v>#NAME?</v>
      </c>
    </row>
    <row r="898" spans="1:8" x14ac:dyDescent="0.2">
      <c r="A898" s="1">
        <f t="shared" si="55"/>
        <v>46683</v>
      </c>
      <c r="B898" t="e" vm="2">
        <f t="shared" ca="1" si="56"/>
        <v>#NAME?</v>
      </c>
      <c r="C898" t="e" vm="2">
        <f t="shared" ca="1" si="57"/>
        <v>#NAME?</v>
      </c>
      <c r="D898" s="12" t="e" cm="1" vm="1">
        <f t="array" aca="1" ref="D898" ca="1">_xlfn.LET(
    _xlpm.d, A898,
    _xlpm.debut, DATE(2026,8,1),
    _xlpm.m, DATEDIF(_xlpm.debut, _xlpm.d, "m"),
    _xlpm.col, 1 + _xlpm.m*3,
    _xlpm.dates, INDEX('Calendrier 2026-2027'!$C$13:$BC$43,,_xlpm.col),
    _xlpm.titres, INDEX('Calendrier 2026-2027'!$D$13:$BD$43,,_xlpm.col),
    _xlpm.r, _xlfn.XLOOKUP(_xlpm.d, _xlpm.dates, _xlpm.titres),
    IF(_xlpm.r=0,"",_xlpm.r)
)</f>
        <v>#NAME?</v>
      </c>
      <c r="E898" t="e" vm="2">
        <f t="shared" ca="1" si="58"/>
        <v>#NAME?</v>
      </c>
      <c r="F898" t="str">
        <f>_xlfn.XLOOKUP('Fiche formation'!$C$8,SitesFormations[Site de formation principal],SitesFormations[Mail pour assiduité],"")</f>
        <v>cfa-ensuplr-um-fds@umontpellier.fr</v>
      </c>
      <c r="G898" t="s">
        <v>2019</v>
      </c>
      <c r="H898" t="e" vm="2">
        <f ca="1">_xlfn.TEXTJOIN(" ",TRUE,
'Fiche formation'!$C$18,
_xlfn.SWITCH('Fiche formation'!$C$18,"DNO","2A","DE AUDIO","3A",
_xlfn.SWITCH('Fiche formation'!$C$15,"DEUST","2A","DSCG","2A","MASTER","2A","BUT","3A","DCG","3A","LG","3A","LP","3A","INGE","3A",""))
)</f>
        <v>#NAME?</v>
      </c>
    </row>
    <row r="899" spans="1:8" x14ac:dyDescent="0.2">
      <c r="A899" s="1">
        <f t="shared" si="55"/>
        <v>46683</v>
      </c>
      <c r="B899" t="e" vm="2">
        <f t="shared" ca="1" si="56"/>
        <v>#NAME?</v>
      </c>
      <c r="C899" t="e" vm="2">
        <f t="shared" ca="1" si="57"/>
        <v>#NAME?</v>
      </c>
      <c r="D899" s="12" t="e" cm="1" vm="1">
        <f t="array" aca="1" ref="D899" ca="1">_xlfn.LET(
    _xlpm.d, A899,
    _xlpm.debut, DATE(2026,8,1),
    _xlpm.m, DATEDIF(_xlpm.debut, _xlpm.d, "m"),
    _xlpm.col, 1 + _xlpm.m*3,
    _xlpm.dates, INDEX('Calendrier 2026-2027'!$C$13:$BC$43,,_xlpm.col),
    _xlpm.titres, INDEX('Calendrier 2026-2027'!$D$13:$BD$43,,_xlpm.col),
    _xlpm.r, _xlfn.XLOOKUP(_xlpm.d, _xlpm.dates, _xlpm.titres),
    IF(_xlpm.r=0,"",_xlpm.r)
)</f>
        <v>#NAME?</v>
      </c>
      <c r="E899" t="e" vm="2">
        <f t="shared" ca="1" si="58"/>
        <v>#NAME?</v>
      </c>
      <c r="F899" t="str">
        <f>_xlfn.XLOOKUP('Fiche formation'!$C$8,SitesFormations[Site de formation principal],SitesFormations[Mail pour assiduité],"")</f>
        <v>cfa-ensuplr-um-fds@umontpellier.fr</v>
      </c>
      <c r="G899" t="s">
        <v>2019</v>
      </c>
      <c r="H899" t="e" vm="2">
        <f ca="1">_xlfn.TEXTJOIN(" ",TRUE,
'Fiche formation'!$C$18,
_xlfn.SWITCH('Fiche formation'!$C$18,"DNO","2A","DE AUDIO","3A",
_xlfn.SWITCH('Fiche formation'!$C$15,"DEUST","2A","DSCG","2A","MASTER","2A","BUT","3A","DCG","3A","LG","3A","LP","3A","INGE","3A",""))
)</f>
        <v>#NAME?</v>
      </c>
    </row>
    <row r="900" spans="1:8" x14ac:dyDescent="0.2">
      <c r="A900" s="1">
        <f t="shared" ref="A900:A915" si="59">IF(A899=A898,A899+1,A899)</f>
        <v>46684</v>
      </c>
      <c r="B900" t="e" vm="2">
        <f t="shared" ca="1" si="56"/>
        <v>#NAME?</v>
      </c>
      <c r="C900" t="e" vm="2">
        <f t="shared" ca="1" si="57"/>
        <v>#NAME?</v>
      </c>
      <c r="D900" s="12" t="e" cm="1" vm="1">
        <f t="array" aca="1" ref="D900" ca="1">_xlfn.LET(
    _xlpm.d, A900,
    _xlpm.debut, DATE(2026,8,1),
    _xlpm.m, DATEDIF(_xlpm.debut, _xlpm.d, "m"),
    _xlpm.col, 1 + _xlpm.m*3,
    _xlpm.dates, INDEX('Calendrier 2026-2027'!$C$13:$BC$43,,_xlpm.col),
    _xlpm.titres, INDEX('Calendrier 2026-2027'!$D$13:$BD$43,,_xlpm.col),
    _xlpm.r, _xlfn.XLOOKUP(_xlpm.d, _xlpm.dates, _xlpm.titres),
    IF(_xlpm.r=0,"",_xlpm.r)
)</f>
        <v>#NAME?</v>
      </c>
      <c r="E900" t="e" vm="2">
        <f t="shared" ca="1" si="58"/>
        <v>#NAME?</v>
      </c>
      <c r="F900" t="str">
        <f>_xlfn.XLOOKUP('Fiche formation'!$C$8,SitesFormations[Site de formation principal],SitesFormations[Mail pour assiduité],"")</f>
        <v>cfa-ensuplr-um-fds@umontpellier.fr</v>
      </c>
      <c r="G900" t="s">
        <v>2019</v>
      </c>
      <c r="H900" t="e" vm="2">
        <f ca="1">_xlfn.TEXTJOIN(" ",TRUE,
'Fiche formation'!$C$18,
_xlfn.SWITCH('Fiche formation'!$C$18,"DNO","2A","DE AUDIO","3A",
_xlfn.SWITCH('Fiche formation'!$C$15,"DEUST","2A","DSCG","2A","MASTER","2A","BUT","3A","DCG","3A","LG","3A","LP","3A","INGE","3A",""))
)</f>
        <v>#NAME?</v>
      </c>
    </row>
    <row r="901" spans="1:8" x14ac:dyDescent="0.2">
      <c r="A901" s="1">
        <f t="shared" si="59"/>
        <v>46684</v>
      </c>
      <c r="B901" t="e" vm="2">
        <f t="shared" ca="1" si="56"/>
        <v>#NAME?</v>
      </c>
      <c r="C901" t="e" vm="2">
        <f t="shared" ca="1" si="57"/>
        <v>#NAME?</v>
      </c>
      <c r="D901" s="12" t="e" cm="1" vm="1">
        <f t="array" aca="1" ref="D901" ca="1">_xlfn.LET(
    _xlpm.d, A901,
    _xlpm.debut, DATE(2026,8,1),
    _xlpm.m, DATEDIF(_xlpm.debut, _xlpm.d, "m"),
    _xlpm.col, 1 + _xlpm.m*3,
    _xlpm.dates, INDEX('Calendrier 2026-2027'!$C$13:$BC$43,,_xlpm.col),
    _xlpm.titres, INDEX('Calendrier 2026-2027'!$D$13:$BD$43,,_xlpm.col),
    _xlpm.r, _xlfn.XLOOKUP(_xlpm.d, _xlpm.dates, _xlpm.titres),
    IF(_xlpm.r=0,"",_xlpm.r)
)</f>
        <v>#NAME?</v>
      </c>
      <c r="E901" t="e" vm="2">
        <f t="shared" ca="1" si="58"/>
        <v>#NAME?</v>
      </c>
      <c r="F901" t="str">
        <f>_xlfn.XLOOKUP('Fiche formation'!$C$8,SitesFormations[Site de formation principal],SitesFormations[Mail pour assiduité],"")</f>
        <v>cfa-ensuplr-um-fds@umontpellier.fr</v>
      </c>
      <c r="G901" t="s">
        <v>2019</v>
      </c>
      <c r="H901" t="e" vm="2">
        <f ca="1">_xlfn.TEXTJOIN(" ",TRUE,
'Fiche formation'!$C$18,
_xlfn.SWITCH('Fiche formation'!$C$18,"DNO","2A","DE AUDIO","3A",
_xlfn.SWITCH('Fiche formation'!$C$15,"DEUST","2A","DSCG","2A","MASTER","2A","BUT","3A","DCG","3A","LG","3A","LP","3A","INGE","3A",""))
)</f>
        <v>#NAME?</v>
      </c>
    </row>
    <row r="902" spans="1:8" x14ac:dyDescent="0.2">
      <c r="A902" s="1">
        <f t="shared" si="59"/>
        <v>46685</v>
      </c>
      <c r="B902" t="e" vm="2">
        <f t="shared" ca="1" si="56"/>
        <v>#NAME?</v>
      </c>
      <c r="C902" t="e" vm="2">
        <f t="shared" ca="1" si="57"/>
        <v>#NAME?</v>
      </c>
      <c r="D902" s="12" t="e" cm="1" vm="1">
        <f t="array" aca="1" ref="D902" ca="1">_xlfn.LET(
    _xlpm.d, A902,
    _xlpm.debut, DATE(2026,8,1),
    _xlpm.m, DATEDIF(_xlpm.debut, _xlpm.d, "m"),
    _xlpm.col, 1 + _xlpm.m*3,
    _xlpm.dates, INDEX('Calendrier 2026-2027'!$C$13:$BC$43,,_xlpm.col),
    _xlpm.titres, INDEX('Calendrier 2026-2027'!$D$13:$BD$43,,_xlpm.col),
    _xlpm.r, _xlfn.XLOOKUP(_xlpm.d, _xlpm.dates, _xlpm.titres),
    IF(_xlpm.r=0,"",_xlpm.r)
)</f>
        <v>#NAME?</v>
      </c>
      <c r="E902" t="e" vm="2">
        <f t="shared" ca="1" si="58"/>
        <v>#NAME?</v>
      </c>
      <c r="F902" t="str">
        <f>_xlfn.XLOOKUP('Fiche formation'!$C$8,SitesFormations[Site de formation principal],SitesFormations[Mail pour assiduité],"")</f>
        <v>cfa-ensuplr-um-fds@umontpellier.fr</v>
      </c>
      <c r="G902" t="s">
        <v>2019</v>
      </c>
      <c r="H902" t="e" vm="2">
        <f ca="1">_xlfn.TEXTJOIN(" ",TRUE,
'Fiche formation'!$C$18,
_xlfn.SWITCH('Fiche formation'!$C$18,"DNO","2A","DE AUDIO","3A",
_xlfn.SWITCH('Fiche formation'!$C$15,"DEUST","2A","DSCG","2A","MASTER","2A","BUT","3A","DCG","3A","LG","3A","LP","3A","INGE","3A",""))
)</f>
        <v>#NAME?</v>
      </c>
    </row>
    <row r="903" spans="1:8" x14ac:dyDescent="0.2">
      <c r="A903" s="1">
        <f t="shared" si="59"/>
        <v>46685</v>
      </c>
      <c r="B903" t="e" vm="2">
        <f t="shared" ca="1" si="56"/>
        <v>#NAME?</v>
      </c>
      <c r="C903" t="e" vm="2">
        <f t="shared" ca="1" si="57"/>
        <v>#NAME?</v>
      </c>
      <c r="D903" s="12" t="e" cm="1" vm="1">
        <f t="array" aca="1" ref="D903" ca="1">_xlfn.LET(
    _xlpm.d, A903,
    _xlpm.debut, DATE(2026,8,1),
    _xlpm.m, DATEDIF(_xlpm.debut, _xlpm.d, "m"),
    _xlpm.col, 1 + _xlpm.m*3,
    _xlpm.dates, INDEX('Calendrier 2026-2027'!$C$13:$BC$43,,_xlpm.col),
    _xlpm.titres, INDEX('Calendrier 2026-2027'!$D$13:$BD$43,,_xlpm.col),
    _xlpm.r, _xlfn.XLOOKUP(_xlpm.d, _xlpm.dates, _xlpm.titres),
    IF(_xlpm.r=0,"",_xlpm.r)
)</f>
        <v>#NAME?</v>
      </c>
      <c r="E903" t="e" vm="2">
        <f t="shared" ca="1" si="58"/>
        <v>#NAME?</v>
      </c>
      <c r="F903" t="str">
        <f>_xlfn.XLOOKUP('Fiche formation'!$C$8,SitesFormations[Site de formation principal],SitesFormations[Mail pour assiduité],"")</f>
        <v>cfa-ensuplr-um-fds@umontpellier.fr</v>
      </c>
      <c r="G903" t="s">
        <v>2019</v>
      </c>
      <c r="H903" t="e" vm="2">
        <f ca="1">_xlfn.TEXTJOIN(" ",TRUE,
'Fiche formation'!$C$18,
_xlfn.SWITCH('Fiche formation'!$C$18,"DNO","2A","DE AUDIO","3A",
_xlfn.SWITCH('Fiche formation'!$C$15,"DEUST","2A","DSCG","2A","MASTER","2A","BUT","3A","DCG","3A","LG","3A","LP","3A","INGE","3A",""))
)</f>
        <v>#NAME?</v>
      </c>
    </row>
    <row r="904" spans="1:8" x14ac:dyDescent="0.2">
      <c r="A904" s="1">
        <f t="shared" si="59"/>
        <v>46686</v>
      </c>
      <c r="B904" t="e" vm="2">
        <f t="shared" ca="1" si="56"/>
        <v>#NAME?</v>
      </c>
      <c r="C904" t="e" vm="2">
        <f t="shared" ca="1" si="57"/>
        <v>#NAME?</v>
      </c>
      <c r="D904" s="12" t="e" cm="1" vm="1">
        <f t="array" aca="1" ref="D904" ca="1">_xlfn.LET(
    _xlpm.d, A904,
    _xlpm.debut, DATE(2026,8,1),
    _xlpm.m, DATEDIF(_xlpm.debut, _xlpm.d, "m"),
    _xlpm.col, 1 + _xlpm.m*3,
    _xlpm.dates, INDEX('Calendrier 2026-2027'!$C$13:$BC$43,,_xlpm.col),
    _xlpm.titres, INDEX('Calendrier 2026-2027'!$D$13:$BD$43,,_xlpm.col),
    _xlpm.r, _xlfn.XLOOKUP(_xlpm.d, _xlpm.dates, _xlpm.titres),
    IF(_xlpm.r=0,"",_xlpm.r)
)</f>
        <v>#NAME?</v>
      </c>
      <c r="E904" t="e" vm="2">
        <f t="shared" ca="1" si="58"/>
        <v>#NAME?</v>
      </c>
      <c r="F904" t="str">
        <f>_xlfn.XLOOKUP('Fiche formation'!$C$8,SitesFormations[Site de formation principal],SitesFormations[Mail pour assiduité],"")</f>
        <v>cfa-ensuplr-um-fds@umontpellier.fr</v>
      </c>
      <c r="G904" t="s">
        <v>2019</v>
      </c>
      <c r="H904" t="e" vm="2">
        <f ca="1">_xlfn.TEXTJOIN(" ",TRUE,
'Fiche formation'!$C$18,
_xlfn.SWITCH('Fiche formation'!$C$18,"DNO","2A","DE AUDIO","3A",
_xlfn.SWITCH('Fiche formation'!$C$15,"DEUST","2A","DSCG","2A","MASTER","2A","BUT","3A","DCG","3A","LG","3A","LP","3A","INGE","3A",""))
)</f>
        <v>#NAME?</v>
      </c>
    </row>
    <row r="905" spans="1:8" x14ac:dyDescent="0.2">
      <c r="A905" s="1">
        <f t="shared" si="59"/>
        <v>46686</v>
      </c>
      <c r="B905" t="e" vm="2">
        <f t="shared" ca="1" si="56"/>
        <v>#NAME?</v>
      </c>
      <c r="C905" t="e" vm="2">
        <f t="shared" ca="1" si="57"/>
        <v>#NAME?</v>
      </c>
      <c r="D905" s="12" t="e" cm="1" vm="1">
        <f t="array" aca="1" ref="D905" ca="1">_xlfn.LET(
    _xlpm.d, A905,
    _xlpm.debut, DATE(2026,8,1),
    _xlpm.m, DATEDIF(_xlpm.debut, _xlpm.d, "m"),
    _xlpm.col, 1 + _xlpm.m*3,
    _xlpm.dates, INDEX('Calendrier 2026-2027'!$C$13:$BC$43,,_xlpm.col),
    _xlpm.titres, INDEX('Calendrier 2026-2027'!$D$13:$BD$43,,_xlpm.col),
    _xlpm.r, _xlfn.XLOOKUP(_xlpm.d, _xlpm.dates, _xlpm.titres),
    IF(_xlpm.r=0,"",_xlpm.r)
)</f>
        <v>#NAME?</v>
      </c>
      <c r="E905" t="e" vm="2">
        <f t="shared" ca="1" si="58"/>
        <v>#NAME?</v>
      </c>
      <c r="F905" t="str">
        <f>_xlfn.XLOOKUP('Fiche formation'!$C$8,SitesFormations[Site de formation principal],SitesFormations[Mail pour assiduité],"")</f>
        <v>cfa-ensuplr-um-fds@umontpellier.fr</v>
      </c>
      <c r="G905" t="s">
        <v>2019</v>
      </c>
      <c r="H905" t="e" vm="2">
        <f ca="1">_xlfn.TEXTJOIN(" ",TRUE,
'Fiche formation'!$C$18,
_xlfn.SWITCH('Fiche formation'!$C$18,"DNO","2A","DE AUDIO","3A",
_xlfn.SWITCH('Fiche formation'!$C$15,"DEUST","2A","DSCG","2A","MASTER","2A","BUT","3A","DCG","3A","LG","3A","LP","3A","INGE","3A",""))
)</f>
        <v>#NAME?</v>
      </c>
    </row>
    <row r="906" spans="1:8" x14ac:dyDescent="0.2">
      <c r="A906" s="1">
        <f t="shared" si="59"/>
        <v>46687</v>
      </c>
      <c r="B906" t="e" vm="2">
        <f t="shared" ca="1" si="56"/>
        <v>#NAME?</v>
      </c>
      <c r="C906" t="e" vm="2">
        <f t="shared" ca="1" si="57"/>
        <v>#NAME?</v>
      </c>
      <c r="D906" s="12" t="e" cm="1" vm="1">
        <f t="array" aca="1" ref="D906" ca="1">_xlfn.LET(
    _xlpm.d, A906,
    _xlpm.debut, DATE(2026,8,1),
    _xlpm.m, DATEDIF(_xlpm.debut, _xlpm.d, "m"),
    _xlpm.col, 1 + _xlpm.m*3,
    _xlpm.dates, INDEX('Calendrier 2026-2027'!$C$13:$BC$43,,_xlpm.col),
    _xlpm.titres, INDEX('Calendrier 2026-2027'!$D$13:$BD$43,,_xlpm.col),
    _xlpm.r, _xlfn.XLOOKUP(_xlpm.d, _xlpm.dates, _xlpm.titres),
    IF(_xlpm.r=0,"",_xlpm.r)
)</f>
        <v>#NAME?</v>
      </c>
      <c r="E906" t="e" vm="2">
        <f t="shared" ca="1" si="58"/>
        <v>#NAME?</v>
      </c>
      <c r="F906" t="str">
        <f>_xlfn.XLOOKUP('Fiche formation'!$C$8,SitesFormations[Site de formation principal],SitesFormations[Mail pour assiduité],"")</f>
        <v>cfa-ensuplr-um-fds@umontpellier.fr</v>
      </c>
      <c r="G906" t="s">
        <v>2019</v>
      </c>
      <c r="H906" t="e" vm="2">
        <f ca="1">_xlfn.TEXTJOIN(" ",TRUE,
'Fiche formation'!$C$18,
_xlfn.SWITCH('Fiche formation'!$C$18,"DNO","2A","DE AUDIO","3A",
_xlfn.SWITCH('Fiche formation'!$C$15,"DEUST","2A","DSCG","2A","MASTER","2A","BUT","3A","DCG","3A","LG","3A","LP","3A","INGE","3A",""))
)</f>
        <v>#NAME?</v>
      </c>
    </row>
    <row r="907" spans="1:8" x14ac:dyDescent="0.2">
      <c r="A907" s="1">
        <f t="shared" si="59"/>
        <v>46687</v>
      </c>
      <c r="B907" t="e" vm="2">
        <f t="shared" ca="1" si="56"/>
        <v>#NAME?</v>
      </c>
      <c r="C907" t="e" vm="2">
        <f t="shared" ca="1" si="57"/>
        <v>#NAME?</v>
      </c>
      <c r="D907" s="12" t="e" cm="1" vm="1">
        <f t="array" aca="1" ref="D907" ca="1">_xlfn.LET(
    _xlpm.d, A907,
    _xlpm.debut, DATE(2026,8,1),
    _xlpm.m, DATEDIF(_xlpm.debut, _xlpm.d, "m"),
    _xlpm.col, 1 + _xlpm.m*3,
    _xlpm.dates, INDEX('Calendrier 2026-2027'!$C$13:$BC$43,,_xlpm.col),
    _xlpm.titres, INDEX('Calendrier 2026-2027'!$D$13:$BD$43,,_xlpm.col),
    _xlpm.r, _xlfn.XLOOKUP(_xlpm.d, _xlpm.dates, _xlpm.titres),
    IF(_xlpm.r=0,"",_xlpm.r)
)</f>
        <v>#NAME?</v>
      </c>
      <c r="E907" t="e" vm="2">
        <f t="shared" ca="1" si="58"/>
        <v>#NAME?</v>
      </c>
      <c r="F907" t="str">
        <f>_xlfn.XLOOKUP('Fiche formation'!$C$8,SitesFormations[Site de formation principal],SitesFormations[Mail pour assiduité],"")</f>
        <v>cfa-ensuplr-um-fds@umontpellier.fr</v>
      </c>
      <c r="G907" t="s">
        <v>2019</v>
      </c>
      <c r="H907" t="e" vm="2">
        <f ca="1">_xlfn.TEXTJOIN(" ",TRUE,
'Fiche formation'!$C$18,
_xlfn.SWITCH('Fiche formation'!$C$18,"DNO","2A","DE AUDIO","3A",
_xlfn.SWITCH('Fiche formation'!$C$15,"DEUST","2A","DSCG","2A","MASTER","2A","BUT","3A","DCG","3A","LG","3A","LP","3A","INGE","3A",""))
)</f>
        <v>#NAME?</v>
      </c>
    </row>
    <row r="908" spans="1:8" x14ac:dyDescent="0.2">
      <c r="A908" s="1">
        <f t="shared" si="59"/>
        <v>46688</v>
      </c>
      <c r="B908" t="e" vm="2">
        <f t="shared" ca="1" si="56"/>
        <v>#NAME?</v>
      </c>
      <c r="C908" t="e" vm="2">
        <f t="shared" ca="1" si="57"/>
        <v>#NAME?</v>
      </c>
      <c r="D908" s="12" t="e" cm="1" vm="1">
        <f t="array" aca="1" ref="D908" ca="1">_xlfn.LET(
    _xlpm.d, A908,
    _xlpm.debut, DATE(2026,8,1),
    _xlpm.m, DATEDIF(_xlpm.debut, _xlpm.d, "m"),
    _xlpm.col, 1 + _xlpm.m*3,
    _xlpm.dates, INDEX('Calendrier 2026-2027'!$C$13:$BC$43,,_xlpm.col),
    _xlpm.titres, INDEX('Calendrier 2026-2027'!$D$13:$BD$43,,_xlpm.col),
    _xlpm.r, _xlfn.XLOOKUP(_xlpm.d, _xlpm.dates, _xlpm.titres),
    IF(_xlpm.r=0,"",_xlpm.r)
)</f>
        <v>#NAME?</v>
      </c>
      <c r="E908" t="e" vm="2">
        <f t="shared" ca="1" si="58"/>
        <v>#NAME?</v>
      </c>
      <c r="F908" t="str">
        <f>_xlfn.XLOOKUP('Fiche formation'!$C$8,SitesFormations[Site de formation principal],SitesFormations[Mail pour assiduité],"")</f>
        <v>cfa-ensuplr-um-fds@umontpellier.fr</v>
      </c>
      <c r="G908" t="s">
        <v>2019</v>
      </c>
      <c r="H908" t="e" vm="2">
        <f ca="1">_xlfn.TEXTJOIN(" ",TRUE,
'Fiche formation'!$C$18,
_xlfn.SWITCH('Fiche formation'!$C$18,"DNO","2A","DE AUDIO","3A",
_xlfn.SWITCH('Fiche formation'!$C$15,"DEUST","2A","DSCG","2A","MASTER","2A","BUT","3A","DCG","3A","LG","3A","LP","3A","INGE","3A",""))
)</f>
        <v>#NAME?</v>
      </c>
    </row>
    <row r="909" spans="1:8" x14ac:dyDescent="0.2">
      <c r="A909" s="1">
        <f t="shared" si="59"/>
        <v>46688</v>
      </c>
      <c r="B909" t="e" vm="2">
        <f t="shared" ca="1" si="56"/>
        <v>#NAME?</v>
      </c>
      <c r="C909" t="e" vm="2">
        <f t="shared" ca="1" si="57"/>
        <v>#NAME?</v>
      </c>
      <c r="D909" s="12" t="e" cm="1" vm="1">
        <f t="array" aca="1" ref="D909" ca="1">_xlfn.LET(
    _xlpm.d, A909,
    _xlpm.debut, DATE(2026,8,1),
    _xlpm.m, DATEDIF(_xlpm.debut, _xlpm.d, "m"),
    _xlpm.col, 1 + _xlpm.m*3,
    _xlpm.dates, INDEX('Calendrier 2026-2027'!$C$13:$BC$43,,_xlpm.col),
    _xlpm.titres, INDEX('Calendrier 2026-2027'!$D$13:$BD$43,,_xlpm.col),
    _xlpm.r, _xlfn.XLOOKUP(_xlpm.d, _xlpm.dates, _xlpm.titres),
    IF(_xlpm.r=0,"",_xlpm.r)
)</f>
        <v>#NAME?</v>
      </c>
      <c r="E909" t="e" vm="2">
        <f t="shared" ca="1" si="58"/>
        <v>#NAME?</v>
      </c>
      <c r="F909" t="str">
        <f>_xlfn.XLOOKUP('Fiche formation'!$C$8,SitesFormations[Site de formation principal],SitesFormations[Mail pour assiduité],"")</f>
        <v>cfa-ensuplr-um-fds@umontpellier.fr</v>
      </c>
      <c r="G909" t="s">
        <v>2019</v>
      </c>
      <c r="H909" t="e" vm="2">
        <f ca="1">_xlfn.TEXTJOIN(" ",TRUE,
'Fiche formation'!$C$18,
_xlfn.SWITCH('Fiche formation'!$C$18,"DNO","2A","DE AUDIO","3A",
_xlfn.SWITCH('Fiche formation'!$C$15,"DEUST","2A","DSCG","2A","MASTER","2A","BUT","3A","DCG","3A","LG","3A","LP","3A","INGE","3A",""))
)</f>
        <v>#NAME?</v>
      </c>
    </row>
    <row r="910" spans="1:8" x14ac:dyDescent="0.2">
      <c r="A910" s="1">
        <f t="shared" si="59"/>
        <v>46689</v>
      </c>
      <c r="B910" t="e" vm="2">
        <f t="shared" ca="1" si="56"/>
        <v>#NAME?</v>
      </c>
      <c r="C910" t="e" vm="2">
        <f t="shared" ca="1" si="57"/>
        <v>#NAME?</v>
      </c>
      <c r="D910" s="12" t="e" cm="1" vm="1">
        <f t="array" aca="1" ref="D910" ca="1">_xlfn.LET(
    _xlpm.d, A910,
    _xlpm.debut, DATE(2026,8,1),
    _xlpm.m, DATEDIF(_xlpm.debut, _xlpm.d, "m"),
    _xlpm.col, 1 + _xlpm.m*3,
    _xlpm.dates, INDEX('Calendrier 2026-2027'!$C$13:$BC$43,,_xlpm.col),
    _xlpm.titres, INDEX('Calendrier 2026-2027'!$D$13:$BD$43,,_xlpm.col),
    _xlpm.r, _xlfn.XLOOKUP(_xlpm.d, _xlpm.dates, _xlpm.titres),
    IF(_xlpm.r=0,"",_xlpm.r)
)</f>
        <v>#NAME?</v>
      </c>
      <c r="E910" t="e" vm="2">
        <f t="shared" ca="1" si="58"/>
        <v>#NAME?</v>
      </c>
      <c r="F910" t="str">
        <f>_xlfn.XLOOKUP('Fiche formation'!$C$8,SitesFormations[Site de formation principal],SitesFormations[Mail pour assiduité],"")</f>
        <v>cfa-ensuplr-um-fds@umontpellier.fr</v>
      </c>
      <c r="G910" t="s">
        <v>2019</v>
      </c>
      <c r="H910" t="e" vm="2">
        <f ca="1">_xlfn.TEXTJOIN(" ",TRUE,
'Fiche formation'!$C$18,
_xlfn.SWITCH('Fiche formation'!$C$18,"DNO","2A","DE AUDIO","3A",
_xlfn.SWITCH('Fiche formation'!$C$15,"DEUST","2A","DSCG","2A","MASTER","2A","BUT","3A","DCG","3A","LG","3A","LP","3A","INGE","3A",""))
)</f>
        <v>#NAME?</v>
      </c>
    </row>
    <row r="911" spans="1:8" x14ac:dyDescent="0.2">
      <c r="A911" s="1">
        <f t="shared" si="59"/>
        <v>46689</v>
      </c>
      <c r="B911" t="e" vm="2">
        <f t="shared" ca="1" si="56"/>
        <v>#NAME?</v>
      </c>
      <c r="C911" t="e" vm="2">
        <f t="shared" ca="1" si="57"/>
        <v>#NAME?</v>
      </c>
      <c r="D911" s="12" t="e" cm="1" vm="1">
        <f t="array" aca="1" ref="D911" ca="1">_xlfn.LET(
    _xlpm.d, A911,
    _xlpm.debut, DATE(2026,8,1),
    _xlpm.m, DATEDIF(_xlpm.debut, _xlpm.d, "m"),
    _xlpm.col, 1 + _xlpm.m*3,
    _xlpm.dates, INDEX('Calendrier 2026-2027'!$C$13:$BC$43,,_xlpm.col),
    _xlpm.titres, INDEX('Calendrier 2026-2027'!$D$13:$BD$43,,_xlpm.col),
    _xlpm.r, _xlfn.XLOOKUP(_xlpm.d, _xlpm.dates, _xlpm.titres),
    IF(_xlpm.r=0,"",_xlpm.r)
)</f>
        <v>#NAME?</v>
      </c>
      <c r="E911" t="e" vm="2">
        <f t="shared" ca="1" si="58"/>
        <v>#NAME?</v>
      </c>
      <c r="F911" t="str">
        <f>_xlfn.XLOOKUP('Fiche formation'!$C$8,SitesFormations[Site de formation principal],SitesFormations[Mail pour assiduité],"")</f>
        <v>cfa-ensuplr-um-fds@umontpellier.fr</v>
      </c>
      <c r="G911" t="s">
        <v>2019</v>
      </c>
      <c r="H911" t="e" vm="2">
        <f ca="1">_xlfn.TEXTJOIN(" ",TRUE,
'Fiche formation'!$C$18,
_xlfn.SWITCH('Fiche formation'!$C$18,"DNO","2A","DE AUDIO","3A",
_xlfn.SWITCH('Fiche formation'!$C$15,"DEUST","2A","DSCG","2A","MASTER","2A","BUT","3A","DCG","3A","LG","3A","LP","3A","INGE","3A",""))
)</f>
        <v>#NAME?</v>
      </c>
    </row>
    <row r="912" spans="1:8" x14ac:dyDescent="0.2">
      <c r="A912" s="1">
        <f t="shared" si="59"/>
        <v>46690</v>
      </c>
      <c r="B912" t="e" vm="2">
        <f t="shared" ca="1" si="56"/>
        <v>#NAME?</v>
      </c>
      <c r="C912" t="e" vm="2">
        <f t="shared" ca="1" si="57"/>
        <v>#NAME?</v>
      </c>
      <c r="D912" s="12" t="e" cm="1" vm="1">
        <f t="array" aca="1" ref="D912" ca="1">_xlfn.LET(
    _xlpm.d, A912,
    _xlpm.debut, DATE(2026,8,1),
    _xlpm.m, DATEDIF(_xlpm.debut, _xlpm.d, "m"),
    _xlpm.col, 1 + _xlpm.m*3,
    _xlpm.dates, INDEX('Calendrier 2026-2027'!$C$13:$BC$43,,_xlpm.col),
    _xlpm.titres, INDEX('Calendrier 2026-2027'!$D$13:$BD$43,,_xlpm.col),
    _xlpm.r, _xlfn.XLOOKUP(_xlpm.d, _xlpm.dates, _xlpm.titres),
    IF(_xlpm.r=0,"",_xlpm.r)
)</f>
        <v>#NAME?</v>
      </c>
      <c r="E912" t="e" vm="2">
        <f t="shared" ca="1" si="58"/>
        <v>#NAME?</v>
      </c>
      <c r="F912" t="str">
        <f>_xlfn.XLOOKUP('Fiche formation'!$C$8,SitesFormations[Site de formation principal],SitesFormations[Mail pour assiduité],"")</f>
        <v>cfa-ensuplr-um-fds@umontpellier.fr</v>
      </c>
      <c r="G912" t="s">
        <v>2019</v>
      </c>
      <c r="H912" t="e" vm="2">
        <f ca="1">_xlfn.TEXTJOIN(" ",TRUE,
'Fiche formation'!$C$18,
_xlfn.SWITCH('Fiche formation'!$C$18,"DNO","2A","DE AUDIO","3A",
_xlfn.SWITCH('Fiche formation'!$C$15,"DEUST","2A","DSCG","2A","MASTER","2A","BUT","3A","DCG","3A","LG","3A","LP","3A","INGE","3A",""))
)</f>
        <v>#NAME?</v>
      </c>
    </row>
    <row r="913" spans="1:8" x14ac:dyDescent="0.2">
      <c r="A913" s="1">
        <f t="shared" si="59"/>
        <v>46690</v>
      </c>
      <c r="B913" t="e" vm="2">
        <f t="shared" ca="1" si="56"/>
        <v>#NAME?</v>
      </c>
      <c r="C913" t="e" vm="2">
        <f t="shared" ca="1" si="57"/>
        <v>#NAME?</v>
      </c>
      <c r="D913" s="12" t="e" cm="1" vm="1">
        <f t="array" aca="1" ref="D913" ca="1">_xlfn.LET(
    _xlpm.d, A913,
    _xlpm.debut, DATE(2026,8,1),
    _xlpm.m, DATEDIF(_xlpm.debut, _xlpm.d, "m"),
    _xlpm.col, 1 + _xlpm.m*3,
    _xlpm.dates, INDEX('Calendrier 2026-2027'!$C$13:$BC$43,,_xlpm.col),
    _xlpm.titres, INDEX('Calendrier 2026-2027'!$D$13:$BD$43,,_xlpm.col),
    _xlpm.r, _xlfn.XLOOKUP(_xlpm.d, _xlpm.dates, _xlpm.titres),
    IF(_xlpm.r=0,"",_xlpm.r)
)</f>
        <v>#NAME?</v>
      </c>
      <c r="E913" t="e" vm="2">
        <f t="shared" ca="1" si="58"/>
        <v>#NAME?</v>
      </c>
      <c r="F913" t="str">
        <f>_xlfn.XLOOKUP('Fiche formation'!$C$8,SitesFormations[Site de formation principal],SitesFormations[Mail pour assiduité],"")</f>
        <v>cfa-ensuplr-um-fds@umontpellier.fr</v>
      </c>
      <c r="G913" t="s">
        <v>2019</v>
      </c>
      <c r="H913" t="e" vm="2">
        <f ca="1">_xlfn.TEXTJOIN(" ",TRUE,
'Fiche formation'!$C$18,
_xlfn.SWITCH('Fiche formation'!$C$18,"DNO","2A","DE AUDIO","3A",
_xlfn.SWITCH('Fiche formation'!$C$15,"DEUST","2A","DSCG","2A","MASTER","2A","BUT","3A","DCG","3A","LG","3A","LP","3A","INGE","3A",""))
)</f>
        <v>#NAME?</v>
      </c>
    </row>
    <row r="914" spans="1:8" x14ac:dyDescent="0.2">
      <c r="A914" s="1">
        <f t="shared" si="59"/>
        <v>46691</v>
      </c>
      <c r="B914" t="e" vm="2">
        <f t="shared" ca="1" si="56"/>
        <v>#NAME?</v>
      </c>
      <c r="C914" t="e" vm="2">
        <f t="shared" ca="1" si="57"/>
        <v>#NAME?</v>
      </c>
      <c r="D914" s="12" t="e" cm="1" vm="1">
        <f t="array" aca="1" ref="D914" ca="1">_xlfn.LET(
    _xlpm.d, A914,
    _xlpm.debut, DATE(2026,8,1),
    _xlpm.m, DATEDIF(_xlpm.debut, _xlpm.d, "m"),
    _xlpm.col, 1 + _xlpm.m*3,
    _xlpm.dates, INDEX('Calendrier 2026-2027'!$C$13:$BC$43,,_xlpm.col),
    _xlpm.titres, INDEX('Calendrier 2026-2027'!$D$13:$BD$43,,_xlpm.col),
    _xlpm.r, _xlfn.XLOOKUP(_xlpm.d, _xlpm.dates, _xlpm.titres),
    IF(_xlpm.r=0,"",_xlpm.r)
)</f>
        <v>#NAME?</v>
      </c>
      <c r="E914" t="e" vm="2">
        <f t="shared" ca="1" si="58"/>
        <v>#NAME?</v>
      </c>
      <c r="F914" t="str">
        <f>_xlfn.XLOOKUP('Fiche formation'!$C$8,SitesFormations[Site de formation principal],SitesFormations[Mail pour assiduité],"")</f>
        <v>cfa-ensuplr-um-fds@umontpellier.fr</v>
      </c>
      <c r="G914" t="s">
        <v>2019</v>
      </c>
      <c r="H914" t="e" vm="2">
        <f ca="1">_xlfn.TEXTJOIN(" ",TRUE,
'Fiche formation'!$C$18,
_xlfn.SWITCH('Fiche formation'!$C$18,"DNO","2A","DE AUDIO","3A",
_xlfn.SWITCH('Fiche formation'!$C$15,"DEUST","2A","DSCG","2A","MASTER","2A","BUT","3A","DCG","3A","LG","3A","LP","3A","INGE","3A",""))
)</f>
        <v>#NAME?</v>
      </c>
    </row>
    <row r="915" spans="1:8" x14ac:dyDescent="0.2">
      <c r="A915" s="1">
        <f t="shared" si="59"/>
        <v>46691</v>
      </c>
      <c r="B915" t="e" vm="2">
        <f t="shared" ca="1" si="56"/>
        <v>#NAME?</v>
      </c>
      <c r="C915" t="e" vm="2">
        <f t="shared" ca="1" si="57"/>
        <v>#NAME?</v>
      </c>
      <c r="D915" s="12" t="e" cm="1" vm="1">
        <f t="array" aca="1" ref="D915" ca="1">_xlfn.LET(
    _xlpm.d, A915,
    _xlpm.debut, DATE(2026,8,1),
    _xlpm.m, DATEDIF(_xlpm.debut, _xlpm.d, "m"),
    _xlpm.col, 1 + _xlpm.m*3,
    _xlpm.dates, INDEX('Calendrier 2026-2027'!$C$13:$BC$43,,_xlpm.col),
    _xlpm.titres, INDEX('Calendrier 2026-2027'!$D$13:$BD$43,,_xlpm.col),
    _xlpm.r, _xlfn.XLOOKUP(_xlpm.d, _xlpm.dates, _xlpm.titres),
    IF(_xlpm.r=0,"",_xlpm.r)
)</f>
        <v>#NAME?</v>
      </c>
      <c r="E915" t="e" vm="2">
        <f t="shared" ca="1" si="58"/>
        <v>#NAME?</v>
      </c>
      <c r="F915" t="str">
        <f>_xlfn.XLOOKUP('Fiche formation'!$C$8,SitesFormations[Site de formation principal],SitesFormations[Mail pour assiduité],"")</f>
        <v>cfa-ensuplr-um-fds@umontpellier.fr</v>
      </c>
      <c r="G915" t="s">
        <v>2019</v>
      </c>
      <c r="H915" t="e" vm="2">
        <f ca="1">_xlfn.TEXTJOIN(" ",TRUE,
'Fiche formation'!$C$18,
_xlfn.SWITCH('Fiche formation'!$C$18,"DNO","2A","DE AUDIO","3A",
_xlfn.SWITCH('Fiche formation'!$C$15,"DEUST","2A","DSCG","2A","MASTER","2A","BUT","3A","DCG","3A","LG","3A","LP","3A","INGE","3A",""))
)</f>
        <v>#NAME?</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heetViews>
  <sheetFormatPr baseColWidth="10" defaultColWidth="11.5" defaultRowHeight="15" x14ac:dyDescent="0.2"/>
  <cols>
    <col min="1" max="1" width="13.1640625" bestFit="1" customWidth="1"/>
    <col min="2" max="2" width="15.5" bestFit="1" customWidth="1"/>
    <col min="3" max="3" width="13" bestFit="1" customWidth="1"/>
    <col min="4" max="4" width="7.5" bestFit="1" customWidth="1"/>
    <col min="5" max="5" width="10.33203125" bestFit="1" customWidth="1"/>
    <col min="6" max="6" width="17.83203125" bestFit="1" customWidth="1"/>
    <col min="7" max="7" width="15.5" bestFit="1" customWidth="1"/>
    <col min="8" max="8" width="10" bestFit="1" customWidth="1"/>
    <col min="9" max="9" width="10.5" bestFit="1" customWidth="1"/>
    <col min="10" max="10" width="11.1640625" bestFit="1" customWidth="1"/>
  </cols>
  <sheetData>
    <row r="2" spans="1:10" x14ac:dyDescent="0.2">
      <c r="A2" t="s">
        <v>2008</v>
      </c>
      <c r="B2" t="s">
        <v>2009</v>
      </c>
      <c r="C2" t="s">
        <v>2010</v>
      </c>
      <c r="D2" t="s">
        <v>2011</v>
      </c>
      <c r="E2" t="s">
        <v>2012</v>
      </c>
      <c r="F2" t="s">
        <v>2013</v>
      </c>
      <c r="G2" t="s">
        <v>2014</v>
      </c>
      <c r="H2" t="s">
        <v>2015</v>
      </c>
      <c r="I2" t="s">
        <v>2016</v>
      </c>
      <c r="J2" t="s">
        <v>2017</v>
      </c>
    </row>
    <row r="3" spans="1:10" x14ac:dyDescent="0.2">
      <c r="A3" s="1"/>
      <c r="B3" s="211"/>
      <c r="C3" s="211"/>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5" defaultRowHeight="15" x14ac:dyDescent="0.2"/>
  <cols>
    <col min="1" max="1" width="17.5" bestFit="1" customWidth="1"/>
    <col min="2" max="2" width="17.5" customWidth="1"/>
    <col min="3" max="3" width="17.5" bestFit="1" customWidth="1"/>
    <col min="4" max="4" width="14.1640625" bestFit="1" customWidth="1"/>
  </cols>
  <sheetData>
    <row r="1" spans="1:4" x14ac:dyDescent="0.2">
      <c r="A1" t="s">
        <v>2020</v>
      </c>
      <c r="B1" t="s">
        <v>2020</v>
      </c>
      <c r="C1" t="s">
        <v>71</v>
      </c>
      <c r="D1" t="s">
        <v>71</v>
      </c>
    </row>
    <row r="2" spans="1:4" x14ac:dyDescent="0.2">
      <c r="A2" t="s">
        <v>71</v>
      </c>
      <c r="B2" t="s">
        <v>71</v>
      </c>
      <c r="C2" t="s">
        <v>83</v>
      </c>
      <c r="D2" t="s">
        <v>83</v>
      </c>
    </row>
    <row r="3" spans="1:4" x14ac:dyDescent="0.2">
      <c r="A3" t="s">
        <v>83</v>
      </c>
      <c r="B3" t="s">
        <v>83</v>
      </c>
      <c r="C3" t="s">
        <v>73</v>
      </c>
      <c r="D3" t="s">
        <v>73</v>
      </c>
    </row>
    <row r="4" spans="1:4" x14ac:dyDescent="0.2">
      <c r="A4" t="s">
        <v>73</v>
      </c>
      <c r="B4" t="s">
        <v>73</v>
      </c>
      <c r="C4" t="s">
        <v>137</v>
      </c>
      <c r="D4" t="s">
        <v>137</v>
      </c>
    </row>
    <row r="5" spans="1:4" x14ac:dyDescent="0.2">
      <c r="A5" t="s">
        <v>137</v>
      </c>
      <c r="B5" t="s">
        <v>137</v>
      </c>
      <c r="C5" t="s">
        <v>2021</v>
      </c>
      <c r="D5" t="s">
        <v>2021</v>
      </c>
    </row>
    <row r="6" spans="1:4" x14ac:dyDescent="0.2">
      <c r="A6" t="s">
        <v>2021</v>
      </c>
      <c r="B6" t="s">
        <v>2021</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79"/>
  <sheetViews>
    <sheetView showGridLines="0" tabSelected="1" topLeftCell="B43" zoomScale="80" zoomScaleNormal="80" workbookViewId="0">
      <selection activeCell="C21" sqref="C21"/>
    </sheetView>
  </sheetViews>
  <sheetFormatPr baseColWidth="10" defaultColWidth="11.5" defaultRowHeight="15" x14ac:dyDescent="0.2"/>
  <cols>
    <col min="1" max="1" width="4.5" style="3" customWidth="1"/>
    <col min="2" max="2" width="48.6640625" style="90" customWidth="1"/>
    <col min="3" max="3" width="100.6640625" style="3" customWidth="1"/>
    <col min="4" max="5" width="32.6640625" style="3" hidden="1" customWidth="1"/>
    <col min="6" max="6" width="120.33203125" style="4" customWidth="1"/>
    <col min="7" max="7" width="19.5" bestFit="1" customWidth="1"/>
    <col min="8" max="8" width="24.83203125" bestFit="1" customWidth="1"/>
    <col min="9" max="9" width="10.6640625" customWidth="1"/>
    <col min="10" max="10" width="15.6640625" customWidth="1"/>
    <col min="11" max="11" width="15.6640625" bestFit="1" customWidth="1"/>
    <col min="12" max="12" width="10.6640625" hidden="1" customWidth="1"/>
    <col min="13" max="13" width="14.83203125" hidden="1" customWidth="1"/>
    <col min="14" max="14" width="14.33203125" hidden="1" customWidth="1"/>
    <col min="15" max="15" width="10.6640625" hidden="1" customWidth="1"/>
    <col min="16" max="16" width="14.83203125" hidden="1" customWidth="1"/>
    <col min="17" max="17" width="14.33203125" hidden="1" customWidth="1"/>
    <col min="18" max="18" width="10.6640625" customWidth="1"/>
    <col min="19" max="19" width="14.83203125" bestFit="1" customWidth="1"/>
    <col min="20" max="20" width="14.33203125" bestFit="1" customWidth="1"/>
    <col min="22" max="22" width="11.5" style="179"/>
  </cols>
  <sheetData>
    <row r="1" spans="1:22" ht="59.25" customHeight="1" x14ac:dyDescent="0.2">
      <c r="A1" s="244" t="s">
        <v>14</v>
      </c>
      <c r="B1" s="245"/>
      <c r="C1" s="246"/>
      <c r="D1" s="65"/>
      <c r="E1" s="65"/>
      <c r="F1" s="230" t="s">
        <v>15</v>
      </c>
    </row>
    <row r="2" spans="1:22" ht="59.25" customHeight="1" thickBot="1" x14ac:dyDescent="0.25">
      <c r="A2" s="241" t="s">
        <v>16</v>
      </c>
      <c r="B2" s="242"/>
      <c r="C2" s="243"/>
      <c r="D2" s="216"/>
      <c r="E2" s="66"/>
      <c r="F2" s="231"/>
    </row>
    <row r="3" spans="1:22" ht="35" customHeight="1" x14ac:dyDescent="0.2">
      <c r="A3" s="232" t="s">
        <v>17</v>
      </c>
      <c r="B3" s="67" t="s">
        <v>18</v>
      </c>
      <c r="C3" s="68" t="s">
        <v>19</v>
      </c>
      <c r="D3" s="69"/>
      <c r="E3" s="70"/>
      <c r="F3" s="71"/>
    </row>
    <row r="4" spans="1:22" ht="35" customHeight="1" x14ac:dyDescent="0.2">
      <c r="A4" s="233"/>
      <c r="B4" s="72" t="s">
        <v>20</v>
      </c>
      <c r="C4" s="73" t="s">
        <v>21</v>
      </c>
      <c r="D4" s="74"/>
      <c r="E4" s="75"/>
      <c r="F4" s="76"/>
    </row>
    <row r="5" spans="1:22" ht="35" customHeight="1" x14ac:dyDescent="0.2">
      <c r="A5" s="233"/>
      <c r="B5" s="72" t="s">
        <v>22</v>
      </c>
      <c r="C5" s="73" t="s">
        <v>23</v>
      </c>
      <c r="D5" s="74"/>
      <c r="E5" s="75"/>
      <c r="F5" s="76"/>
    </row>
    <row r="6" spans="1:22" ht="35" customHeight="1" x14ac:dyDescent="0.2">
      <c r="A6" s="233"/>
      <c r="B6" s="77" t="s">
        <v>24</v>
      </c>
      <c r="C6" s="78">
        <v>13002979600260</v>
      </c>
      <c r="D6" s="79"/>
      <c r="E6" s="80"/>
      <c r="F6" s="214"/>
    </row>
    <row r="7" spans="1:22" ht="35" customHeight="1" thickBot="1" x14ac:dyDescent="0.25">
      <c r="A7" s="234"/>
      <c r="B7" s="81" t="s">
        <v>25</v>
      </c>
      <c r="C7" s="82" t="s">
        <v>26</v>
      </c>
      <c r="D7" s="83"/>
      <c r="E7" s="84"/>
      <c r="F7" s="85"/>
    </row>
    <row r="8" spans="1:22" ht="35" customHeight="1" x14ac:dyDescent="0.2">
      <c r="A8" s="235" t="s">
        <v>27</v>
      </c>
      <c r="B8" s="86" t="s">
        <v>28</v>
      </c>
      <c r="C8" s="18" t="s">
        <v>1372</v>
      </c>
      <c r="D8" s="87"/>
      <c r="E8" s="88"/>
      <c r="F8" s="71" t="s">
        <v>29</v>
      </c>
      <c r="G8" s="89" t="str">
        <f>IF(ISNUMBER(SEARCH("ENSCM",A2)),"ENSCM",IF(ISNUMBER(SEARCH("AGRO",A2)),"AGRO",IF(ISNUMBER(SEARCH("PAUL VALERY",A2)),"UMPV",IF(ISNUMBER(SEARCH("NIMES",A2)),"NIMES",IF(ISNUMBER(SEARCH("PERPIGNAN",A2)),"UPVD",IF(ISNUMBER(SEARCH("MONTPELLIER",A2)),"UM",""))))))</f>
        <v>UM</v>
      </c>
      <c r="H8" s="186"/>
    </row>
    <row r="9" spans="1:22" ht="35" customHeight="1" x14ac:dyDescent="0.2">
      <c r="A9" s="236"/>
      <c r="B9" s="90" t="s">
        <v>30</v>
      </c>
      <c r="C9" s="102" t="str">
        <f>_xlfn.XLOOKUP(C8,SitesFormations[Site de formation principal],SitesFormations[adresse],"")</f>
        <v>PLACE EUGÈNE BATAILLON, BAT 30, 34095 MONTPELLIER</v>
      </c>
      <c r="D9" s="91"/>
      <c r="E9" s="92"/>
      <c r="F9" s="76" t="s">
        <v>31</v>
      </c>
    </row>
    <row r="10" spans="1:22" ht="35" customHeight="1" x14ac:dyDescent="0.2">
      <c r="A10" s="237"/>
      <c r="B10" s="93" t="s">
        <v>32</v>
      </c>
      <c r="C10" s="102" t="str">
        <f>_xlfn.XLOOKUP(C8,SitesFormations[Site de formation principal],SitesFormations[UAI],"")</f>
        <v>0341768M</v>
      </c>
      <c r="D10" s="91"/>
      <c r="E10" s="92"/>
      <c r="F10" s="76" t="s">
        <v>31</v>
      </c>
      <c r="G10" s="89" t="str" cm="1">
        <f t="array" ref="G10">IFERROR(_xlfn._xlws.FILTER(SitesFormations[UAI],SitesFormations[Site de formation principal]='Fiche formation'!C8),"")</f>
        <v>0341768M</v>
      </c>
    </row>
    <row r="11" spans="1:22" ht="35" customHeight="1" x14ac:dyDescent="0.2">
      <c r="A11" s="237"/>
      <c r="B11" s="94" t="s">
        <v>33</v>
      </c>
      <c r="C11" s="78">
        <v>13002979600013</v>
      </c>
      <c r="D11" s="91"/>
      <c r="E11" s="92"/>
      <c r="F11" s="215"/>
      <c r="G11" s="89"/>
    </row>
    <row r="12" spans="1:22" ht="35" customHeight="1" x14ac:dyDescent="0.2">
      <c r="A12" s="237"/>
      <c r="B12" s="95" t="s">
        <v>34</v>
      </c>
      <c r="C12" s="169"/>
      <c r="D12" s="96"/>
      <c r="E12" s="97"/>
      <c r="F12" s="239" t="s">
        <v>35</v>
      </c>
      <c r="G12" s="89"/>
    </row>
    <row r="13" spans="1:22" ht="35" customHeight="1" thickBot="1" x14ac:dyDescent="0.25">
      <c r="A13" s="238"/>
      <c r="B13" s="98" t="s">
        <v>36</v>
      </c>
      <c r="C13" s="17"/>
      <c r="D13" s="99"/>
      <c r="E13" s="100"/>
      <c r="F13" s="240"/>
    </row>
    <row r="14" spans="1:22" ht="45" customHeight="1" x14ac:dyDescent="0.2">
      <c r="A14" s="247" t="s">
        <v>37</v>
      </c>
      <c r="B14" s="163" t="s">
        <v>38</v>
      </c>
      <c r="C14" s="18" t="s">
        <v>393</v>
      </c>
      <c r="D14" s="87"/>
      <c r="E14" s="88"/>
      <c r="F14" s="71" t="s">
        <v>39</v>
      </c>
      <c r="G14" s="89"/>
      <c r="V14" s="182" t="str" cm="1">
        <f t="array" ref="V14:V79">IFERROR(_xlfn.UNIQUE(_xlfn._xlws.FILTER(Groupes[Nom court formation],Groupes[Site de formation]=C8)),"")</f>
        <v>LG Bio prod pour la santé FDS</v>
      </c>
    </row>
    <row r="15" spans="1:22" ht="35" customHeight="1" x14ac:dyDescent="0.2">
      <c r="A15" s="248"/>
      <c r="B15" s="105" t="s">
        <v>40</v>
      </c>
      <c r="C15" s="212" t="e" vm="1">
        <f ca="1">_xlfn.XLOOKUP(C14,Formations[Nom court],Formations[Diplôme abrégé],"")</f>
        <v>#NAME?</v>
      </c>
      <c r="D15" s="213"/>
      <c r="E15" s="108"/>
      <c r="F15" s="76" t="s">
        <v>41</v>
      </c>
      <c r="G15" s="89"/>
      <c r="V15" s="179" t="str">
        <v>LG Informatique</v>
      </c>
    </row>
    <row r="16" spans="1:22" ht="45" customHeight="1" x14ac:dyDescent="0.2">
      <c r="A16" s="248"/>
      <c r="B16" s="101" t="s">
        <v>42</v>
      </c>
      <c r="C16" s="102" t="e" vm="1">
        <f ca="1">_xlfn.XLOOKUP(C14,Formations[Nom court],Formations[Mention RNCP],"")</f>
        <v>#NAME?</v>
      </c>
      <c r="D16" s="103"/>
      <c r="E16" s="104"/>
      <c r="F16" s="76" t="s">
        <v>41</v>
      </c>
      <c r="G16" s="89"/>
      <c r="V16" s="179" t="str">
        <v>LG PREPA DNO</v>
      </c>
    </row>
    <row r="17" spans="1:22" ht="35" customHeight="1" x14ac:dyDescent="0.2">
      <c r="A17" s="248"/>
      <c r="B17" s="105" t="s">
        <v>43</v>
      </c>
      <c r="C17" s="102" t="e" vm="1">
        <f ca="1">_xlfn.TEXTJOIN(" - ",TRUE,_xlfn.XLOOKUP(C14,Formations[Nom court],Formations[Parcours (CFA)],""))</f>
        <v>#NAME?</v>
      </c>
      <c r="D17" s="103"/>
      <c r="E17" s="104"/>
      <c r="F17" s="76" t="s">
        <v>41</v>
      </c>
      <c r="G17" s="89"/>
      <c r="V17" s="179" t="str">
        <v>LP Acoustique Environnement Sonore</v>
      </c>
    </row>
    <row r="18" spans="1:22" ht="35" customHeight="1" x14ac:dyDescent="0.2">
      <c r="A18" s="248"/>
      <c r="B18" s="105" t="s">
        <v>44</v>
      </c>
      <c r="C18" s="212" t="e" vm="1">
        <f ca="1">_xlfn.XLOOKUP(C14,Formations[Nom court],Formations[Acronyme formation],"")</f>
        <v>#NAME?</v>
      </c>
      <c r="D18" s="103"/>
      <c r="E18" s="104"/>
      <c r="F18" s="76" t="s">
        <v>41</v>
      </c>
      <c r="G18" s="89"/>
      <c r="V18" s="179" t="str">
        <v>LP Contrôle mesure lumière couleur</v>
      </c>
    </row>
    <row r="19" spans="1:22" ht="35" customHeight="1" thickBot="1" x14ac:dyDescent="0.25">
      <c r="A19" s="249"/>
      <c r="B19" s="189" t="s">
        <v>45</v>
      </c>
      <c r="C19" s="106" t="e" vm="1">
        <f ca="1">_xlfn.XLOOKUP(C14,Formations[Nom court],Formations[Code RNCP],"")</f>
        <v>#NAME?</v>
      </c>
      <c r="D19" s="107"/>
      <c r="E19" s="108"/>
      <c r="F19" s="214" t="s">
        <v>41</v>
      </c>
      <c r="G19" s="89"/>
      <c r="V19" s="179" t="str">
        <v>LP Etude et Développ Environ. Naturel</v>
      </c>
    </row>
    <row r="20" spans="1:22" s="4" customFormat="1" ht="35" customHeight="1" x14ac:dyDescent="0.2">
      <c r="A20" s="261" t="s">
        <v>46</v>
      </c>
      <c r="B20" s="109"/>
      <c r="C20" s="110" t="e" vm="2">
        <f ca="1">_xlfn.TEXTJOIN(" ",TRUE,
C15,
_xlfn.SWITCH(C18,"DNO","2e année","DE AUDIO","3e année",
_xlfn.SWITCH(C15,"DEUST","2e année","DSCG","2e année","MASTER","2e année","BUT","3e année","DCG","3e année","LG","3e année","LP","3e année","INGE","5e année","")
),
"2026-2027")</f>
        <v>#NAME?</v>
      </c>
      <c r="D20" s="87"/>
      <c r="E20" s="87"/>
      <c r="F20" s="71"/>
      <c r="V20" s="180" t="str">
        <v>LP Exper Végét Plantes Méditer/Tropic</v>
      </c>
    </row>
    <row r="21" spans="1:22" ht="35" customHeight="1" thickBot="1" x14ac:dyDescent="0.25">
      <c r="A21" s="262"/>
      <c r="B21" s="219" t="s">
        <v>47</v>
      </c>
      <c r="C21" s="274">
        <v>10</v>
      </c>
      <c r="D21" s="187"/>
      <c r="E21" s="188"/>
      <c r="F21" s="220" t="s">
        <v>2080</v>
      </c>
      <c r="G21" s="89"/>
      <c r="V21" s="179" t="str">
        <v>LP Chimie Arômes et Parfums</v>
      </c>
    </row>
    <row r="22" spans="1:22" ht="35" customHeight="1" x14ac:dyDescent="0.2">
      <c r="A22" s="258" t="s">
        <v>48</v>
      </c>
      <c r="B22" s="218" t="s">
        <v>49</v>
      </c>
      <c r="C22" s="275" t="s">
        <v>2168</v>
      </c>
      <c r="D22" s="91"/>
      <c r="E22" s="91"/>
      <c r="F22" s="239" t="s">
        <v>50</v>
      </c>
      <c r="V22" s="179" t="str">
        <v>M Aléas géol Obsevt° mesure modélisat°</v>
      </c>
    </row>
    <row r="23" spans="1:22" s="3" customFormat="1" ht="35" customHeight="1" x14ac:dyDescent="0.2">
      <c r="A23" s="259"/>
      <c r="B23" s="111" t="s">
        <v>51</v>
      </c>
      <c r="C23" s="276" t="s">
        <v>2169</v>
      </c>
      <c r="D23" s="91"/>
      <c r="E23" s="91"/>
      <c r="F23" s="256"/>
      <c r="V23" s="180" t="str">
        <v>M Informatique ALGO</v>
      </c>
    </row>
    <row r="24" spans="1:22" s="3" customFormat="1" ht="35" customHeight="1" x14ac:dyDescent="0.2">
      <c r="A24" s="259"/>
      <c r="B24" s="111" t="s">
        <v>52</v>
      </c>
      <c r="C24" s="276" t="s">
        <v>2170</v>
      </c>
      <c r="D24" s="91"/>
      <c r="E24" s="91"/>
      <c r="F24" s="256"/>
      <c r="V24" s="180" t="str">
        <v>M Informatique ALGO CoDip</v>
      </c>
    </row>
    <row r="25" spans="1:22" s="3" customFormat="1" ht="35" customHeight="1" x14ac:dyDescent="0.2">
      <c r="A25" s="259"/>
      <c r="B25" s="111" t="s">
        <v>53</v>
      </c>
      <c r="C25" s="277" t="s">
        <v>2171</v>
      </c>
      <c r="D25" s="103"/>
      <c r="E25" s="91"/>
      <c r="F25" s="256"/>
      <c r="V25" s="180" t="str">
        <v>M GEB Aquadura</v>
      </c>
    </row>
    <row r="26" spans="1:22" s="3" customFormat="1" ht="35" customHeight="1" x14ac:dyDescent="0.2">
      <c r="A26" s="259"/>
      <c r="B26" s="111" t="s">
        <v>54</v>
      </c>
      <c r="C26" s="277" t="s">
        <v>2172</v>
      </c>
      <c r="D26" s="103"/>
      <c r="E26" s="91"/>
      <c r="F26" s="256"/>
      <c r="V26" s="180" t="str">
        <v>M Bio Informatique</v>
      </c>
    </row>
    <row r="27" spans="1:22" s="3" customFormat="1" ht="35" customHeight="1" x14ac:dyDescent="0.2">
      <c r="A27" s="259"/>
      <c r="B27" s="111" t="s">
        <v>55</v>
      </c>
      <c r="C27" s="277" t="s">
        <v>2173</v>
      </c>
      <c r="D27" s="103"/>
      <c r="E27" s="91"/>
      <c r="F27" s="257"/>
      <c r="V27" s="180" t="str">
        <v>M GEB Biodivcom</v>
      </c>
    </row>
    <row r="28" spans="1:22" s="3" customFormat="1" ht="35" customHeight="1" x14ac:dyDescent="0.2">
      <c r="A28" s="259"/>
      <c r="B28" s="111" t="s">
        <v>56</v>
      </c>
      <c r="C28" s="14" t="s">
        <v>2161</v>
      </c>
      <c r="D28" s="91"/>
      <c r="E28" s="91"/>
      <c r="F28" s="239"/>
      <c r="V28" s="180" t="str">
        <v>M GEB Biodiv'In</v>
      </c>
    </row>
    <row r="29" spans="1:22" s="3" customFormat="1" ht="35" customHeight="1" x14ac:dyDescent="0.2">
      <c r="A29" s="259"/>
      <c r="B29" s="111" t="s">
        <v>57</v>
      </c>
      <c r="C29" s="14" t="s">
        <v>2162</v>
      </c>
      <c r="D29" s="91"/>
      <c r="E29" s="91"/>
      <c r="F29" s="256"/>
      <c r="V29" s="180" t="str">
        <v>M BioMécanique</v>
      </c>
    </row>
    <row r="30" spans="1:22" s="3" customFormat="1" ht="35" customHeight="1" x14ac:dyDescent="0.2">
      <c r="A30" s="259"/>
      <c r="B30" s="111" t="s">
        <v>58</v>
      </c>
      <c r="C30" s="14" t="s">
        <v>2163</v>
      </c>
      <c r="D30" s="91"/>
      <c r="E30" s="91"/>
      <c r="F30" s="256"/>
      <c r="V30" s="180" t="str">
        <v>M BioMécanique CoDip</v>
      </c>
    </row>
    <row r="31" spans="1:22" s="3" customFormat="1" ht="35" customHeight="1" x14ac:dyDescent="0.2">
      <c r="A31" s="259"/>
      <c r="B31" s="111" t="s">
        <v>59</v>
      </c>
      <c r="C31" s="14"/>
      <c r="D31" s="91"/>
      <c r="E31" s="91"/>
      <c r="F31" s="256"/>
      <c r="V31" s="180" t="str">
        <v>M Science des Données BioStatistiques</v>
      </c>
    </row>
    <row r="32" spans="1:22" s="3" customFormat="1" ht="35" customHeight="1" x14ac:dyDescent="0.2">
      <c r="A32" s="259"/>
      <c r="B32" s="111" t="s">
        <v>60</v>
      </c>
      <c r="C32" s="14"/>
      <c r="D32" s="91"/>
      <c r="E32" s="91"/>
      <c r="F32" s="256"/>
      <c r="V32" s="180" t="str">
        <v>M Sciences Bois</v>
      </c>
    </row>
    <row r="33" spans="1:22" s="3" customFormat="1" ht="35" customHeight="1" thickBot="1" x14ac:dyDescent="0.25">
      <c r="A33" s="260"/>
      <c r="B33" s="111" t="s">
        <v>61</v>
      </c>
      <c r="C33" s="14"/>
      <c r="D33" s="99"/>
      <c r="E33" s="91"/>
      <c r="F33" s="240"/>
      <c r="V33" s="180" t="str">
        <v>M Concept° Devt Produits Industriels</v>
      </c>
    </row>
    <row r="34" spans="1:22" s="3" customFormat="1" ht="35" customHeight="1" thickBot="1" x14ac:dyDescent="0.25">
      <c r="A34" s="253" t="s">
        <v>62</v>
      </c>
      <c r="B34" s="112" t="s">
        <v>63</v>
      </c>
      <c r="C34" s="113" t="str">
        <f ca="1">IF(_xlfn.MINIFS(Import!A:A,Import!D:D,"Rentrée")=DATE(1900,1,0),"",_xlfn.MINIFS(Import!A:A,Import!D:D,"Rentrée"))</f>
        <v/>
      </c>
      <c r="D34" s="114"/>
      <c r="E34" s="115"/>
      <c r="F34" s="71" t="s">
        <v>64</v>
      </c>
      <c r="H34" s="181" t="s">
        <v>65</v>
      </c>
      <c r="I34" s="250" t="e" vm="2">
        <f ca="1">C36</f>
        <v>#NAME?</v>
      </c>
      <c r="J34" s="251"/>
      <c r="K34" s="252"/>
      <c r="L34" s="250">
        <f>D36</f>
        <v>0</v>
      </c>
      <c r="M34" s="251"/>
      <c r="N34" s="252"/>
      <c r="O34" s="250">
        <f>G36</f>
        <v>0</v>
      </c>
      <c r="P34" s="251"/>
      <c r="Q34" s="252"/>
      <c r="R34" s="250" t="s">
        <v>66</v>
      </c>
      <c r="S34" s="251"/>
      <c r="T34" s="252"/>
      <c r="V34" s="180" t="str">
        <v>M Concept°/Devt/Gestion Produits Indus</v>
      </c>
    </row>
    <row r="35" spans="1:22" s="3" customFormat="1" ht="35" customHeight="1" thickBot="1" x14ac:dyDescent="0.25">
      <c r="A35" s="254"/>
      <c r="B35" s="116" t="s">
        <v>67</v>
      </c>
      <c r="C35" s="117" t="str">
        <f ca="1">IF(_xlfn.MAXIFS(Import!A:A,Import!D:D,"Examens")=DATE(1900,1,0),"",_xlfn.MAXIFS(Import!A:A,Import!D:D,"Examens"))</f>
        <v/>
      </c>
      <c r="D35" s="118"/>
      <c r="E35" s="119"/>
      <c r="F35" s="85" t="s">
        <v>64</v>
      </c>
      <c r="H35" s="120"/>
      <c r="I35" s="121" t="s">
        <v>68</v>
      </c>
      <c r="J35" s="122" t="s">
        <v>69</v>
      </c>
      <c r="K35" s="123" t="s">
        <v>70</v>
      </c>
      <c r="L35" s="121" t="s">
        <v>68</v>
      </c>
      <c r="M35" s="122" t="s">
        <v>69</v>
      </c>
      <c r="N35" s="123" t="s">
        <v>70</v>
      </c>
      <c r="O35" s="121" t="s">
        <v>68</v>
      </c>
      <c r="P35" s="122" t="s">
        <v>69</v>
      </c>
      <c r="Q35" s="123" t="s">
        <v>70</v>
      </c>
      <c r="R35" s="121" t="s">
        <v>68</v>
      </c>
      <c r="S35" s="122" t="s">
        <v>69</v>
      </c>
      <c r="T35" s="123" t="s">
        <v>70</v>
      </c>
      <c r="V35" s="180" t="str">
        <v>M Calculs Simulations Ingénierie Méca</v>
      </c>
    </row>
    <row r="36" spans="1:22" s="4" customFormat="1" ht="35" customHeight="1" x14ac:dyDescent="0.2">
      <c r="A36" s="254"/>
      <c r="B36" s="112"/>
      <c r="C36" s="124" t="e" vm="2">
        <f ca="1">C20</f>
        <v>#NAME?</v>
      </c>
      <c r="D36" s="125"/>
      <c r="E36" s="125"/>
      <c r="F36" s="71"/>
      <c r="H36" s="126" t="s">
        <v>71</v>
      </c>
      <c r="I36" s="127">
        <f ca="1">COUNTIF(Import!D:D,"Centre")/2 + COUNTIF(Import!D:D,"Rentrée")/2</f>
        <v>0</v>
      </c>
      <c r="J36" s="127">
        <f ca="1">I36*7</f>
        <v>0</v>
      </c>
      <c r="K36" s="127"/>
      <c r="L36" s="127"/>
      <c r="M36" s="127"/>
      <c r="N36" s="127"/>
      <c r="O36" s="127"/>
      <c r="P36" s="127"/>
      <c r="Q36" s="127"/>
      <c r="R36" s="128">
        <f ca="1">I36+L36+O36</f>
        <v>0</v>
      </c>
      <c r="S36" s="128">
        <f ca="1">J36+M36+Q36</f>
        <v>0</v>
      </c>
      <c r="T36" s="129"/>
      <c r="V36" s="180" t="str">
        <v>M Calculs Simul Ingénierie Méca codip</v>
      </c>
    </row>
    <row r="37" spans="1:22" s="3" customFormat="1" ht="35" customHeight="1" x14ac:dyDescent="0.2">
      <c r="A37" s="254"/>
      <c r="B37" s="101" t="s">
        <v>72</v>
      </c>
      <c r="C37" s="9">
        <v>270</v>
      </c>
      <c r="D37" s="131"/>
      <c r="E37" s="131"/>
      <c r="F37" s="76"/>
      <c r="H37" s="132" t="s">
        <v>73</v>
      </c>
      <c r="I37" s="133">
        <f ca="1">COUNTIF(Import!D:D,"Examens")/2</f>
        <v>0</v>
      </c>
      <c r="J37" s="133">
        <f ca="1">I37*7</f>
        <v>0</v>
      </c>
      <c r="K37" s="133"/>
      <c r="L37" s="133"/>
      <c r="M37" s="133"/>
      <c r="N37" s="133"/>
      <c r="O37" s="133"/>
      <c r="P37" s="133"/>
      <c r="Q37" s="133"/>
      <c r="R37" s="134">
        <f t="shared" ref="R37:R42" ca="1" si="0">I37+L37+O37</f>
        <v>0</v>
      </c>
      <c r="S37" s="134">
        <f t="shared" ref="S37:S42" ca="1" si="1">J37+M37+Q37</f>
        <v>0</v>
      </c>
      <c r="T37" s="135"/>
      <c r="V37" s="180" t="str">
        <v>M Didactique des Sciences</v>
      </c>
    </row>
    <row r="38" spans="1:22" s="3" customFormat="1" ht="35" customHeight="1" thickBot="1" x14ac:dyDescent="0.25">
      <c r="A38" s="254"/>
      <c r="B38" s="101" t="s">
        <v>74</v>
      </c>
      <c r="C38" s="130">
        <f ca="1">(C41*35)-C37</f>
        <v>-270</v>
      </c>
      <c r="D38" s="131"/>
      <c r="E38" s="131"/>
      <c r="F38" s="76" t="s">
        <v>75</v>
      </c>
      <c r="G38" s="221" t="s">
        <v>2081</v>
      </c>
      <c r="H38" s="136" t="s">
        <v>76</v>
      </c>
      <c r="I38" s="137">
        <f ca="1">COUNTIF(Import!D:D,"Révisions (Ctr)")/2</f>
        <v>0</v>
      </c>
      <c r="J38" s="137">
        <f ca="1">I38*7</f>
        <v>0</v>
      </c>
      <c r="K38" s="137"/>
      <c r="L38" s="137"/>
      <c r="M38" s="137"/>
      <c r="N38" s="137"/>
      <c r="O38" s="137"/>
      <c r="P38" s="137"/>
      <c r="Q38" s="137"/>
      <c r="R38" s="138">
        <f t="shared" ca="1" si="0"/>
        <v>0</v>
      </c>
      <c r="S38" s="138">
        <f t="shared" ca="1" si="1"/>
        <v>0</v>
      </c>
      <c r="T38" s="139"/>
      <c r="V38" s="180" t="str">
        <v>M Eau Agriculture</v>
      </c>
    </row>
    <row r="39" spans="1:22" s="3" customFormat="1" ht="35" customHeight="1" thickBot="1" x14ac:dyDescent="0.25">
      <c r="A39" s="254"/>
      <c r="B39" s="101" t="s">
        <v>77</v>
      </c>
      <c r="C39" s="130">
        <f ca="1">C37+C38</f>
        <v>0</v>
      </c>
      <c r="D39" s="131"/>
      <c r="E39" s="131"/>
      <c r="F39" s="76" t="s">
        <v>78</v>
      </c>
      <c r="G39" s="140"/>
      <c r="H39" s="141" t="s">
        <v>79</v>
      </c>
      <c r="I39" s="142">
        <f ca="1">IF($G$38="compté dans le temps de formation",SUM(I36:I38),SUM(I36:I37))</f>
        <v>0</v>
      </c>
      <c r="J39" s="143">
        <f ca="1">IF($G$38="compté dans le temps de formation",SUM(J36:J38),SUM(J36:J37))</f>
        <v>0</v>
      </c>
      <c r="K39" s="144" t="str">
        <f ca="1">IFERROR(J39/(J39+J42),"")</f>
        <v/>
      </c>
      <c r="L39" s="142"/>
      <c r="M39" s="143"/>
      <c r="N39" s="144"/>
      <c r="O39" s="142"/>
      <c r="P39" s="143"/>
      <c r="Q39" s="144"/>
      <c r="R39" s="142">
        <f t="shared" ca="1" si="0"/>
        <v>0</v>
      </c>
      <c r="S39" s="143">
        <f t="shared" ca="1" si="1"/>
        <v>0</v>
      </c>
      <c r="T39" s="144" t="str">
        <f ca="1">IFERROR(S39/(S39+S42),"")</f>
        <v/>
      </c>
      <c r="V39" s="180" t="str">
        <v>M EEA 3E Fiabilité Syst</v>
      </c>
    </row>
    <row r="40" spans="1:22" s="3" customFormat="1" ht="35" customHeight="1" x14ac:dyDescent="0.2">
      <c r="A40" s="254"/>
      <c r="B40" s="105" t="s">
        <v>80</v>
      </c>
      <c r="C40" s="130">
        <f ca="1">I39</f>
        <v>0</v>
      </c>
      <c r="D40" s="131"/>
      <c r="E40" s="131"/>
      <c r="F40" s="76" t="s">
        <v>64</v>
      </c>
      <c r="H40" s="145" t="s">
        <v>81</v>
      </c>
      <c r="I40" s="146">
        <f ca="1">COUNTIF(Import!D:D,"Révisions (Etp)")/2</f>
        <v>0</v>
      </c>
      <c r="J40" s="147">
        <f ca="1">I40*7</f>
        <v>0</v>
      </c>
      <c r="K40" s="148"/>
      <c r="L40" s="146"/>
      <c r="M40" s="147"/>
      <c r="N40" s="148"/>
      <c r="O40" s="146"/>
      <c r="P40" s="147"/>
      <c r="Q40" s="148"/>
      <c r="R40" s="149">
        <f t="shared" ca="1" si="0"/>
        <v>0</v>
      </c>
      <c r="S40" s="150">
        <f t="shared" ca="1" si="1"/>
        <v>0</v>
      </c>
      <c r="T40" s="151"/>
      <c r="V40" s="180" t="str">
        <v>M EEA 3E Fiabilité Syst codi</v>
      </c>
    </row>
    <row r="41" spans="1:22" s="3" customFormat="1" ht="35" customHeight="1" thickBot="1" x14ac:dyDescent="0.25">
      <c r="A41" s="254"/>
      <c r="B41" s="105" t="s">
        <v>82</v>
      </c>
      <c r="C41" s="130">
        <f ca="1">C40/5</f>
        <v>0</v>
      </c>
      <c r="D41" s="131"/>
      <c r="E41" s="131"/>
      <c r="F41" s="76" t="s">
        <v>64</v>
      </c>
      <c r="H41" s="152" t="s">
        <v>83</v>
      </c>
      <c r="I41" s="153">
        <f ca="1">COUNTIF(Import!D:D,"Entreprise")/2</f>
        <v>0</v>
      </c>
      <c r="J41" s="154">
        <f ca="1">I41*7</f>
        <v>0</v>
      </c>
      <c r="K41" s="155"/>
      <c r="L41" s="153"/>
      <c r="M41" s="154"/>
      <c r="N41" s="155"/>
      <c r="O41" s="153"/>
      <c r="P41" s="154"/>
      <c r="Q41" s="155"/>
      <c r="R41" s="156">
        <f t="shared" ca="1" si="0"/>
        <v>0</v>
      </c>
      <c r="S41" s="157">
        <f t="shared" ca="1" si="1"/>
        <v>0</v>
      </c>
      <c r="T41" s="158"/>
      <c r="V41" s="180" t="str">
        <v>M Capteurs Électroniq Objet Connecté</v>
      </c>
    </row>
    <row r="42" spans="1:22" s="3" customFormat="1" ht="35" customHeight="1" thickBot="1" x14ac:dyDescent="0.25">
      <c r="A42" s="254"/>
      <c r="B42" s="159" t="s">
        <v>84</v>
      </c>
      <c r="C42" s="160">
        <f ca="1">C39+D39+E39</f>
        <v>0</v>
      </c>
      <c r="D42" s="161"/>
      <c r="E42" s="162"/>
      <c r="F42" s="214" t="s">
        <v>64</v>
      </c>
      <c r="H42" s="141" t="s">
        <v>85</v>
      </c>
      <c r="I42" s="142">
        <f ca="1">SUM(I40:I41)</f>
        <v>0</v>
      </c>
      <c r="J42" s="143">
        <f ca="1">SUM(J40:J41)</f>
        <v>0</v>
      </c>
      <c r="K42" s="144" t="str">
        <f ca="1">IFERROR(J42/(J42+J39),"")</f>
        <v/>
      </c>
      <c r="L42" s="142"/>
      <c r="M42" s="143"/>
      <c r="N42" s="144"/>
      <c r="O42" s="142"/>
      <c r="P42" s="143"/>
      <c r="Q42" s="144"/>
      <c r="R42" s="142">
        <f t="shared" ca="1" si="0"/>
        <v>0</v>
      </c>
      <c r="S42" s="143">
        <f t="shared" ca="1" si="1"/>
        <v>0</v>
      </c>
      <c r="T42" s="144" t="str">
        <f ca="1">IFERROR(S42/(S42+S39),"")</f>
        <v/>
      </c>
      <c r="V42" s="180" t="str">
        <v>M Capteur Électroniq Objet codiplôme</v>
      </c>
    </row>
    <row r="43" spans="1:22" s="3" customFormat="1" ht="35" customHeight="1" x14ac:dyDescent="0.2">
      <c r="A43" s="254"/>
      <c r="B43" s="163" t="s">
        <v>86</v>
      </c>
      <c r="C43" s="18" t="s">
        <v>2164</v>
      </c>
      <c r="D43" s="87"/>
      <c r="E43" s="88"/>
      <c r="F43" s="71" t="s">
        <v>29</v>
      </c>
      <c r="H43"/>
      <c r="V43" s="180" t="str">
        <v>M EEA Photonique Hyperfréq Systèmes</v>
      </c>
    </row>
    <row r="44" spans="1:22" s="3" customFormat="1" ht="35" customHeight="1" x14ac:dyDescent="0.2">
      <c r="A44" s="254"/>
      <c r="B44" s="164" t="s">
        <v>87</v>
      </c>
      <c r="C44" s="9"/>
      <c r="D44" s="131"/>
      <c r="E44" s="131"/>
      <c r="F44" s="183" t="s">
        <v>88</v>
      </c>
      <c r="G44" s="165"/>
      <c r="H44" s="165" t="b">
        <f>OR(D43="Distanciel",D43="Mixte")</f>
        <v>0</v>
      </c>
      <c r="I44" s="165"/>
      <c r="V44" s="180" t="str">
        <v>M EEA Photon Hyperfréq Système codipl</v>
      </c>
    </row>
    <row r="45" spans="1:22" s="3" customFormat="1" ht="35" customHeight="1" x14ac:dyDescent="0.2">
      <c r="A45" s="254"/>
      <c r="B45" s="166" t="s">
        <v>89</v>
      </c>
      <c r="C45" s="16" t="s">
        <v>2165</v>
      </c>
      <c r="D45" s="103"/>
      <c r="E45" s="104"/>
      <c r="F45" s="76" t="s">
        <v>29</v>
      </c>
      <c r="H45"/>
      <c r="V45" s="180" t="str">
        <v>M EEA Robotique</v>
      </c>
    </row>
    <row r="46" spans="1:22" s="90" customFormat="1" ht="35" customHeight="1" x14ac:dyDescent="0.2">
      <c r="A46" s="254"/>
      <c r="B46" s="105" t="s">
        <v>90</v>
      </c>
      <c r="C46" s="16" t="s">
        <v>2166</v>
      </c>
      <c r="D46" s="103"/>
      <c r="E46" s="104"/>
      <c r="F46" s="76" t="s">
        <v>29</v>
      </c>
      <c r="H46"/>
      <c r="V46" s="180" t="str">
        <v>M EEA Robotique co diplôme</v>
      </c>
    </row>
    <row r="47" spans="1:22" s="90" customFormat="1" ht="35" customHeight="1" x14ac:dyDescent="0.2">
      <c r="A47" s="254"/>
      <c r="B47" s="101" t="s">
        <v>91</v>
      </c>
      <c r="C47" s="16" t="s">
        <v>2167</v>
      </c>
      <c r="D47" s="103"/>
      <c r="E47" s="104"/>
      <c r="F47" s="76" t="s">
        <v>29</v>
      </c>
      <c r="H47"/>
      <c r="V47" s="180" t="str">
        <v>M EEA Systèm Electron Intégrés Embarq</v>
      </c>
    </row>
    <row r="48" spans="1:22" s="90" customFormat="1" ht="35" customHeight="1" x14ac:dyDescent="0.2">
      <c r="A48" s="254"/>
      <c r="B48" s="101" t="s">
        <v>92</v>
      </c>
      <c r="C48" s="16"/>
      <c r="D48" s="103"/>
      <c r="E48" s="104"/>
      <c r="F48" s="76"/>
      <c r="G48" s="165"/>
      <c r="H48"/>
      <c r="V48" s="180" t="str">
        <v>M EEA Syst Electron Intégré Embarq cod</v>
      </c>
    </row>
    <row r="49" spans="1:22" ht="35" customHeight="1" thickBot="1" x14ac:dyDescent="0.25">
      <c r="A49" s="255"/>
      <c r="B49" s="116" t="s">
        <v>93</v>
      </c>
      <c r="C49" s="19" t="s">
        <v>2167</v>
      </c>
      <c r="D49" s="167"/>
      <c r="E49" s="168"/>
      <c r="F49" s="85" t="s">
        <v>29</v>
      </c>
      <c r="V49" s="179" t="str">
        <v>M Eau et Société</v>
      </c>
    </row>
    <row r="50" spans="1:22" x14ac:dyDescent="0.2">
      <c r="V50" s="179" t="str">
        <v>M Géodynamique et Géomatériaux</v>
      </c>
    </row>
    <row r="51" spans="1:22" x14ac:dyDescent="0.2">
      <c r="V51" s="179" t="str">
        <v>M Informatique Génie Logiciel</v>
      </c>
    </row>
    <row r="52" spans="1:22" x14ac:dyDescent="0.2">
      <c r="V52" s="179" t="str">
        <v>M Informatique Génie Logiciel Co Dip</v>
      </c>
    </row>
    <row r="53" spans="1:22" x14ac:dyDescent="0.2">
      <c r="V53" s="179" t="str">
        <v>M Eau Gestion Littoraux et Mers</v>
      </c>
    </row>
    <row r="54" spans="1:22" x14ac:dyDescent="0.2">
      <c r="V54" s="179" t="str">
        <v>M Gestion Réseaux Energies Renouvelabl</v>
      </c>
    </row>
    <row r="55" spans="1:22" x14ac:dyDescent="0.2">
      <c r="V55" s="179" t="str">
        <v>M Epidémio Gest°Emergence Parisitaire</v>
      </c>
    </row>
    <row r="56" spans="1:22" x14ac:dyDescent="0.2">
      <c r="V56" s="179" t="str">
        <v>M Informatique IA et Sc des données</v>
      </c>
    </row>
    <row r="57" spans="1:22" x14ac:dyDescent="0.2">
      <c r="V57" s="179" t="str">
        <v>M Informatique IA et Sc des données Co</v>
      </c>
    </row>
    <row r="58" spans="1:22" x14ac:dyDescent="0.2">
      <c r="V58" s="179" t="str">
        <v>M IBIS Bio Production</v>
      </c>
    </row>
    <row r="59" spans="1:22" x14ac:dyDescent="0.2">
      <c r="V59" s="179" t="str">
        <v>M ICAP Ingénierie Cosmétiques</v>
      </c>
    </row>
    <row r="60" spans="1:22" x14ac:dyDescent="0.2">
      <c r="V60" s="179" t="str">
        <v>M Ingé Cosméto Arômes et Parfums</v>
      </c>
    </row>
    <row r="61" spans="1:22" x14ac:dyDescent="0.2">
      <c r="V61" s="179" t="str">
        <v>M Ingé Cosméto Arômes Parfum codipôme</v>
      </c>
    </row>
    <row r="62" spans="1:22" x14ac:dyDescent="0.2">
      <c r="V62" s="179" t="str">
        <v>M ICAP Ingénierie Cosmétique codiplôme</v>
      </c>
    </row>
    <row r="63" spans="1:22" x14ac:dyDescent="0.2">
      <c r="V63" s="179" t="str">
        <v>M Informatique Intégration Compétences</v>
      </c>
    </row>
    <row r="64" spans="1:22" x14ac:dyDescent="0.2">
      <c r="V64" s="179" t="str">
        <v>M Ingé éco conception des aliments</v>
      </c>
    </row>
    <row r="65" spans="22:22" x14ac:dyDescent="0.2">
      <c r="V65" s="179" t="str">
        <v>M Informatique Intégration Comp CoDip</v>
      </c>
    </row>
    <row r="66" spans="22:22" x14ac:dyDescent="0.2">
      <c r="V66" s="179" t="str">
        <v>M GEB IEGB</v>
      </c>
    </row>
    <row r="67" spans="22:22" x14ac:dyDescent="0.2">
      <c r="V67" s="179" t="str">
        <v>M Informatique IMAGINE</v>
      </c>
    </row>
    <row r="68" spans="22:22" x14ac:dyDescent="0.2">
      <c r="V68" s="179" t="str">
        <v>M Informatique IMAGINE Co Dip</v>
      </c>
    </row>
    <row r="69" spans="22:22" x14ac:dyDescent="0.2">
      <c r="V69" s="179" t="str">
        <v>M Interaction Microorganisme-Hôte-Env</v>
      </c>
    </row>
    <row r="70" spans="22:22" x14ac:dyDescent="0.2">
      <c r="V70" s="179" t="str">
        <v>M Informatique Co diplôme IAE</v>
      </c>
    </row>
    <row r="71" spans="22:22" x14ac:dyDescent="0.2">
      <c r="V71" s="179" t="str">
        <v>M Médiacces</v>
      </c>
    </row>
    <row r="72" spans="22:22" x14ac:dyDescent="0.2">
      <c r="V72" s="179" t="str">
        <v>M Management Expérimentation Végétale</v>
      </c>
    </row>
    <row r="73" spans="22:22" x14ac:dyDescent="0.2">
      <c r="V73" s="179" t="str">
        <v>M Maths Information Décision</v>
      </c>
    </row>
    <row r="74" spans="22:22" x14ac:dyDescent="0.2">
      <c r="V74" s="179" t="str">
        <v>M Eau Ressource</v>
      </c>
    </row>
    <row r="75" spans="22:22" x14ac:dyDescent="0.2">
      <c r="V75" s="179" t="str">
        <v>M Physique Fondamentale App Micro Nano</v>
      </c>
    </row>
    <row r="76" spans="22:22" x14ac:dyDescent="0.2">
      <c r="V76" s="179" t="str">
        <v>M Physique Fondamentale Applic CoDip</v>
      </c>
    </row>
    <row r="77" spans="22:22" x14ac:dyDescent="0.2">
      <c r="V77" s="179" t="str">
        <v>M Physique Fondamentale Applications</v>
      </c>
    </row>
    <row r="78" spans="22:22" x14ac:dyDescent="0.2">
      <c r="V78" s="179" t="str">
        <v>M GEB RAINET</v>
      </c>
    </row>
    <row r="79" spans="22:22" x14ac:dyDescent="0.2">
      <c r="V79" s="179" t="str">
        <v>M Sc et Num Santé Ing dispositif Santé</v>
      </c>
    </row>
  </sheetData>
  <sheetProtection algorithmName="SHA-512" hashValue="FIrgev6+40zG0S9M89agcmJCC/NmUR29y7toEhNBQjoJ7i2ldW0/1zNE5OxG5Hy8n4ijOVuohe6hZOr7QQlBqQ==" saltValue="brk1Tsj+xPSm0tECHJfZog=="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4" type="noConversion"/>
  <conditionalFormatting sqref="C8 C14">
    <cfRule type="containsBlanks" dxfId="65" priority="19">
      <formula>LEN(TRIM(C8))=0</formula>
    </cfRule>
  </conditionalFormatting>
  <conditionalFormatting sqref="C9:C10">
    <cfRule type="cellIs" dxfId="64" priority="1" operator="equal">
      <formula>""</formula>
    </cfRule>
  </conditionalFormatting>
  <conditionalFormatting sqref="C13">
    <cfRule type="expression" dxfId="63" priority="706">
      <formula>AND(C12&lt;&gt;"",C13="")</formula>
    </cfRule>
    <cfRule type="expression" dxfId="62" priority="689">
      <formula>AND(C12="",C13&lt;&gt;"")</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4">
      <formula>AND(C43="Présentiel",C44&lt;&gt;"")</formula>
    </cfRule>
    <cfRule type="expression" dxfId="54" priority="3">
      <formula>AND(OR(C43="Distanciel",C43="Mixte"),C44&lt;1)</formula>
    </cfRule>
    <cfRule type="expression" dxfId="53" priority="2">
      <formula>AND(OR(C43="Distanciel",C43="Mixte"),C44="")</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1">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list" allowBlank="1" showInputMessage="1" showErrorMessage="1" sqref="C8" xr:uid="{F005104C-8B9B-4EA4-88B2-5B461F763331}">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6A782FD7-4523-49E1-A837-F4A6BB557BA3}">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ignoredErrors>
    <ignoredError sqref="J39"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workbookViewId="0">
      <selection sqref="A1:XFD1"/>
    </sheetView>
  </sheetViews>
  <sheetFormatPr baseColWidth="10" defaultColWidth="11.5" defaultRowHeight="15" x14ac:dyDescent="0.2"/>
  <cols>
    <col min="5" max="5" width="17.6640625" style="190" bestFit="1" customWidth="1"/>
    <col min="10" max="10" width="17.6640625" style="190" bestFit="1" customWidth="1"/>
  </cols>
  <sheetData>
    <row r="1" spans="1:88" s="191" customFormat="1" ht="154" thickBot="1" x14ac:dyDescent="0.25">
      <c r="B1" s="210" t="s">
        <v>18</v>
      </c>
      <c r="C1" s="209" t="s">
        <v>20</v>
      </c>
      <c r="D1" s="209" t="s">
        <v>22</v>
      </c>
      <c r="E1" s="208" t="s">
        <v>24</v>
      </c>
      <c r="F1" s="207" t="s">
        <v>25</v>
      </c>
      <c r="G1" s="202" t="s">
        <v>28</v>
      </c>
      <c r="H1" s="206" t="s">
        <v>30</v>
      </c>
      <c r="I1" s="205" t="s">
        <v>32</v>
      </c>
      <c r="J1" s="205" t="s">
        <v>33</v>
      </c>
      <c r="K1" s="204" t="s">
        <v>34</v>
      </c>
      <c r="L1" s="203" t="s">
        <v>36</v>
      </c>
      <c r="M1" s="202" t="s">
        <v>40</v>
      </c>
      <c r="N1" s="201" t="s">
        <v>42</v>
      </c>
      <c r="O1" s="201" t="s">
        <v>43</v>
      </c>
      <c r="P1" s="201" t="s">
        <v>44</v>
      </c>
      <c r="Q1" s="201" t="s">
        <v>38</v>
      </c>
      <c r="R1" s="200" t="s">
        <v>45</v>
      </c>
      <c r="S1" s="199" t="s">
        <v>2128</v>
      </c>
      <c r="T1" s="199" t="s">
        <v>2129</v>
      </c>
      <c r="U1" s="199" t="s">
        <v>2130</v>
      </c>
      <c r="V1" s="198"/>
      <c r="W1" s="193" t="s">
        <v>2131</v>
      </c>
      <c r="X1" s="193" t="s">
        <v>2132</v>
      </c>
      <c r="Y1" s="193" t="s">
        <v>2133</v>
      </c>
      <c r="Z1" s="193" t="s">
        <v>2134</v>
      </c>
      <c r="AA1" s="193" t="s">
        <v>2135</v>
      </c>
      <c r="AB1" s="193" t="s">
        <v>2136</v>
      </c>
      <c r="AC1" s="193" t="s">
        <v>2137</v>
      </c>
      <c r="AD1" s="193" t="s">
        <v>2138</v>
      </c>
      <c r="AE1" s="193" t="s">
        <v>2139</v>
      </c>
      <c r="AF1" s="193" t="s">
        <v>2140</v>
      </c>
      <c r="AG1" s="193" t="s">
        <v>2141</v>
      </c>
      <c r="AH1" s="193" t="s">
        <v>2142</v>
      </c>
      <c r="AI1" s="193" t="s">
        <v>94</v>
      </c>
      <c r="AJ1" s="193" t="s">
        <v>95</v>
      </c>
      <c r="AK1" s="193" t="s">
        <v>96</v>
      </c>
      <c r="AL1" s="193" t="s">
        <v>97</v>
      </c>
      <c r="AM1" s="193" t="s">
        <v>98</v>
      </c>
      <c r="AN1" s="193" t="s">
        <v>99</v>
      </c>
      <c r="AO1" s="193" t="s">
        <v>100</v>
      </c>
      <c r="AP1" s="193" t="s">
        <v>101</v>
      </c>
      <c r="AQ1" s="193" t="s">
        <v>102</v>
      </c>
      <c r="AR1" s="193" t="s">
        <v>103</v>
      </c>
      <c r="AS1" s="193" t="s">
        <v>104</v>
      </c>
      <c r="AT1" s="193" t="s">
        <v>105</v>
      </c>
      <c r="AU1" s="193" t="s">
        <v>106</v>
      </c>
      <c r="AV1" s="193" t="s">
        <v>107</v>
      </c>
      <c r="AW1" s="193" t="s">
        <v>108</v>
      </c>
      <c r="AX1" s="193" t="s">
        <v>109</v>
      </c>
      <c r="AY1" s="193" t="s">
        <v>110</v>
      </c>
      <c r="AZ1" s="193" t="s">
        <v>111</v>
      </c>
      <c r="BA1" s="193" t="s">
        <v>112</v>
      </c>
      <c r="BB1" s="193" t="s">
        <v>113</v>
      </c>
      <c r="BC1" s="193" t="s">
        <v>114</v>
      </c>
      <c r="BD1" s="193" t="s">
        <v>115</v>
      </c>
      <c r="BE1" s="193" t="s">
        <v>116</v>
      </c>
      <c r="BF1" s="193" t="s">
        <v>117</v>
      </c>
      <c r="BG1" s="197" t="s">
        <v>63</v>
      </c>
      <c r="BH1" s="192" t="s">
        <v>67</v>
      </c>
      <c r="BI1" s="197"/>
      <c r="BJ1" s="193" t="s">
        <v>2143</v>
      </c>
      <c r="BK1" s="193" t="s">
        <v>118</v>
      </c>
      <c r="BL1" s="193" t="s">
        <v>119</v>
      </c>
      <c r="BM1" s="193" t="s">
        <v>2144</v>
      </c>
      <c r="BN1" s="193" t="s">
        <v>120</v>
      </c>
      <c r="BO1" s="193" t="s">
        <v>121</v>
      </c>
      <c r="BP1" s="193" t="s">
        <v>2145</v>
      </c>
      <c r="BQ1" s="193" t="s">
        <v>122</v>
      </c>
      <c r="BR1" s="193" t="s">
        <v>123</v>
      </c>
      <c r="BS1" s="193" t="s">
        <v>2146</v>
      </c>
      <c r="BT1" s="193" t="s">
        <v>124</v>
      </c>
      <c r="BU1" s="193" t="s">
        <v>125</v>
      </c>
      <c r="BV1" s="193" t="s">
        <v>2147</v>
      </c>
      <c r="BW1" s="193" t="s">
        <v>126</v>
      </c>
      <c r="BX1" s="193" t="s">
        <v>127</v>
      </c>
      <c r="BY1" s="196" t="s">
        <v>84</v>
      </c>
      <c r="BZ1" s="195" t="s">
        <v>2148</v>
      </c>
      <c r="CA1" s="195" t="s">
        <v>128</v>
      </c>
      <c r="CB1" s="195" t="s">
        <v>129</v>
      </c>
      <c r="CC1" s="194" t="s">
        <v>2149</v>
      </c>
      <c r="CD1" s="194" t="s">
        <v>130</v>
      </c>
      <c r="CE1" s="194" t="s">
        <v>131</v>
      </c>
      <c r="CF1" s="194" t="s">
        <v>89</v>
      </c>
      <c r="CG1" s="193" t="s">
        <v>90</v>
      </c>
      <c r="CH1" s="193" t="s">
        <v>91</v>
      </c>
      <c r="CI1" s="193" t="s">
        <v>92</v>
      </c>
      <c r="CJ1" s="192" t="s">
        <v>93</v>
      </c>
    </row>
    <row r="2" spans="1:88" x14ac:dyDescent="0.2">
      <c r="A2" t="e" vm="2">
        <f ca="1">'Fiche formation'!C18</f>
        <v>#NAME?</v>
      </c>
      <c r="B2" t="str">
        <f>'Fiche formation'!C3</f>
        <v>CFA ENSUP-LR</v>
      </c>
      <c r="C2" t="str">
        <f>'Fiche formation'!C4</f>
        <v>99 Avenue d’Occitanie - CS 79235, 34 197 Montpellier cedex 5</v>
      </c>
      <c r="D2" t="str">
        <f>'Fiche formation'!C5</f>
        <v>0342338G</v>
      </c>
      <c r="E2" s="190">
        <f>'Fiche formation'!C6</f>
        <v>13002979600260</v>
      </c>
      <c r="F2" t="str">
        <f>'Fiche formation'!C7</f>
        <v>https://support.ensuplr.fr/hc/fr/requests/new</v>
      </c>
      <c r="G2" t="str">
        <f>'Fiche formation'!C8</f>
        <v>UM FDS</v>
      </c>
      <c r="H2" t="str">
        <f>'Fiche formation'!C9</f>
        <v>PLACE EUGÈNE BATAILLON, BAT 30, 34095 MONTPELLIER</v>
      </c>
      <c r="I2" t="str">
        <f>'Fiche formation'!C10</f>
        <v>0341768M</v>
      </c>
      <c r="J2" s="190">
        <f>'Fiche formation'!C11</f>
        <v>13002979600013</v>
      </c>
      <c r="K2">
        <f>'Fiche formation'!C12</f>
        <v>0</v>
      </c>
      <c r="L2">
        <f>'Fiche formation'!C13</f>
        <v>0</v>
      </c>
      <c r="M2" t="e" vm="2">
        <f ca="1">'Fiche formation'!C15</f>
        <v>#NAME?</v>
      </c>
      <c r="N2" t="e" vm="2">
        <f ca="1">'Fiche formation'!C16</f>
        <v>#NAME?</v>
      </c>
      <c r="O2" t="e" vm="2">
        <f ca="1">'Fiche formation'!C17</f>
        <v>#NAME?</v>
      </c>
      <c r="P2" t="e" vm="2">
        <f ca="1">'Fiche formation'!C18</f>
        <v>#NAME?</v>
      </c>
      <c r="Q2" t="str">
        <f>'Fiche formation'!C14</f>
        <v>M Informatique Intégration Comp CoDip</v>
      </c>
      <c r="R2" t="e" vm="2">
        <f ca="1">'Fiche formation'!C19</f>
        <v>#NAME?</v>
      </c>
      <c r="S2">
        <f ca="1">IF(ISNUMBER(SEARCH("*1e année",'Fiche formation'!$C$20)),'Fiche formation'!$C21,0)</f>
        <v>0</v>
      </c>
      <c r="T2">
        <f ca="1">IF(ISNUMBER(SEARCH("*2e année",'Fiche formation'!$C$20)),'Fiche formation'!$C21,0)</f>
        <v>0</v>
      </c>
      <c r="U2">
        <f ca="1">IF(ISNUMBER(SEARCH("*3e année",'Fiche formation'!$C$20)),'Fiche formation'!$C21,
IF(ISNUMBER(SEARCH("*5e année",'Fiche formation'!$C$20)),'Fiche formation'!$C21,0))</f>
        <v>0</v>
      </c>
      <c r="V2" t="e" vm="2">
        <f ca="1">'Fiche formation'!C20</f>
        <v>#NAME?</v>
      </c>
      <c r="W2">
        <f ca="1">IF(ISNUMBER(SEARCH("*1e année",'Fiche formation'!$C$20)),'Fiche formation'!$C22,0)</f>
        <v>0</v>
      </c>
      <c r="X2">
        <f ca="1">IF(ISNUMBER(SEARCH("*1e année",'Fiche formation'!$C$20)),'Fiche formation'!$C23,0)</f>
        <v>0</v>
      </c>
      <c r="Y2">
        <f ca="1">IF(ISNUMBER(SEARCH("*1e année",'Fiche formation'!$C$20)),'Fiche formation'!$C24,0)</f>
        <v>0</v>
      </c>
      <c r="Z2">
        <f ca="1">IF(ISNUMBER(SEARCH("*1e année",'Fiche formation'!$C$20)),'Fiche formation'!$C25,0)</f>
        <v>0</v>
      </c>
      <c r="AA2">
        <f ca="1">IF(ISNUMBER(SEARCH("*1e année",'Fiche formation'!$C$20)),'Fiche formation'!$C26,0)</f>
        <v>0</v>
      </c>
      <c r="AB2">
        <f ca="1">IF(ISNUMBER(SEARCH("*1e année",'Fiche formation'!$C$20)),'Fiche formation'!$C27,0)</f>
        <v>0</v>
      </c>
      <c r="AC2">
        <f ca="1">IF(ISNUMBER(SEARCH("*1e année",'Fiche formation'!$C$20)),'Fiche formation'!$C28,0)</f>
        <v>0</v>
      </c>
      <c r="AD2">
        <f ca="1">IF(ISNUMBER(SEARCH("*1e année",'Fiche formation'!$C$20)),'Fiche formation'!$C29,0)</f>
        <v>0</v>
      </c>
      <c r="AE2">
        <f ca="1">IF(ISNUMBER(SEARCH("*1e année",'Fiche formation'!$C$20)),'Fiche formation'!$C30,0)</f>
        <v>0</v>
      </c>
      <c r="AF2">
        <f ca="1">IF(ISNUMBER(SEARCH("*1e année",'Fiche formation'!$C$20)),'Fiche formation'!$C31,0)</f>
        <v>0</v>
      </c>
      <c r="AG2">
        <f ca="1">IF(ISNUMBER(SEARCH("*1e année",'Fiche formation'!$C$20)),'Fiche formation'!$C32,0)</f>
        <v>0</v>
      </c>
      <c r="AH2">
        <f ca="1">IF(ISNUMBER(SEARCH("*1e année",'Fiche formation'!$C$20)),'Fiche formation'!$C33,0)</f>
        <v>0</v>
      </c>
      <c r="AI2">
        <f ca="1">IF(ISNUMBER(SEARCH("*2e année",'Fiche formation'!$C$20)),'Fiche formation'!$C22,0)</f>
        <v>0</v>
      </c>
      <c r="AJ2">
        <f ca="1">IF(ISNUMBER(SEARCH("*2e année",'Fiche formation'!$C$20)),'Fiche formation'!$C23,0)</f>
        <v>0</v>
      </c>
      <c r="AK2">
        <f ca="1">IF(ISNUMBER(SEARCH("*2e année",'Fiche formation'!$C$20)),'Fiche formation'!$C24,0)</f>
        <v>0</v>
      </c>
      <c r="AL2">
        <f ca="1">IF(ISNUMBER(SEARCH("*2e année",'Fiche formation'!$C$20)),'Fiche formation'!$C25,0)</f>
        <v>0</v>
      </c>
      <c r="AM2">
        <f ca="1">IF(ISNUMBER(SEARCH("*2e année",'Fiche formation'!$C$20)),'Fiche formation'!$C26,0)</f>
        <v>0</v>
      </c>
      <c r="AN2">
        <f ca="1">IF(ISNUMBER(SEARCH("*2e année",'Fiche formation'!$C$20)),'Fiche formation'!$C27,0)</f>
        <v>0</v>
      </c>
      <c r="AO2">
        <f ca="1">IF(ISNUMBER(SEARCH("*2e année",'Fiche formation'!$C$20)),'Fiche formation'!$C28,0)</f>
        <v>0</v>
      </c>
      <c r="AP2">
        <f ca="1">IF(ISNUMBER(SEARCH("*2e année",'Fiche formation'!$C$20)),'Fiche formation'!$C29,0)</f>
        <v>0</v>
      </c>
      <c r="AQ2">
        <f ca="1">IF(ISNUMBER(SEARCH("*2e année",'Fiche formation'!$C$20)),'Fiche formation'!$C30,0)</f>
        <v>0</v>
      </c>
      <c r="AR2">
        <f ca="1">IF(ISNUMBER(SEARCH("*2e année",'Fiche formation'!$C$20)),'Fiche formation'!$C31,0)</f>
        <v>0</v>
      </c>
      <c r="AS2">
        <f ca="1">IF(ISNUMBER(SEARCH("*2e année",'Fiche formation'!$C$20)),'Fiche formation'!$C32,0)</f>
        <v>0</v>
      </c>
      <c r="AT2">
        <f ca="1">IF(ISNUMBER(SEARCH("*2e année",'Fiche formation'!$C$20)),'Fiche formation'!$C33,0)</f>
        <v>0</v>
      </c>
      <c r="AU2">
        <f ca="1">IF(ISNUMBER(SEARCH("*3e année",'Fiche formation'!$C$20)),'Fiche formation'!$C22,IF(ISNUMBER(SEARCH("*5e année",'Fiche formation'!$C$20)),'Fiche formation'!$C22,0))</f>
        <v>0</v>
      </c>
      <c r="AV2">
        <f ca="1">IF(ISNUMBER(SEARCH("*3e année",'Fiche formation'!$C$20)),'Fiche formation'!$C23,IF(ISNUMBER(SEARCH("*5e année",'Fiche formation'!$C$20)),'Fiche formation'!$C23,0))</f>
        <v>0</v>
      </c>
      <c r="AW2">
        <f ca="1">IF(ISNUMBER(SEARCH("*3e année",'Fiche formation'!$C$20)),'Fiche formation'!$C24,IF(ISNUMBER(SEARCH("*5e année",'Fiche formation'!$C$20)),'Fiche formation'!$C24,0))</f>
        <v>0</v>
      </c>
      <c r="AX2">
        <f ca="1">IF(ISNUMBER(SEARCH("*3e année",'Fiche formation'!$C$20)),'Fiche formation'!$C25,IF(ISNUMBER(SEARCH("*5e année",'Fiche formation'!$C$20)),'Fiche formation'!$C25,0))</f>
        <v>0</v>
      </c>
      <c r="AY2">
        <f ca="1">IF(ISNUMBER(SEARCH("*3e année",'Fiche formation'!$C$20)),'Fiche formation'!$C26,IF(ISNUMBER(SEARCH("*5e année",'Fiche formation'!$C$20)),'Fiche formation'!$C26,0))</f>
        <v>0</v>
      </c>
      <c r="AZ2">
        <f ca="1">IF(ISNUMBER(SEARCH("*3e année",'Fiche formation'!$C$20)),'Fiche formation'!$C27,IF(ISNUMBER(SEARCH("*5e année",'Fiche formation'!$C$20)),'Fiche formation'!$C27,0))</f>
        <v>0</v>
      </c>
      <c r="BA2">
        <f ca="1">IF(ISNUMBER(SEARCH("*3e année",'Fiche formation'!$C$20)),'Fiche formation'!$C28,IF(ISNUMBER(SEARCH("*5e année",'Fiche formation'!$C$20)),'Fiche formation'!$C28,0))</f>
        <v>0</v>
      </c>
      <c r="BB2">
        <f ca="1">IF(ISNUMBER(SEARCH("*3e année",'Fiche formation'!$C$20)),'Fiche formation'!$C29,IF(ISNUMBER(SEARCH("*5e année",'Fiche formation'!$C$20)),'Fiche formation'!$C29,0))</f>
        <v>0</v>
      </c>
      <c r="BC2">
        <f ca="1">IF(ISNUMBER(SEARCH("*3e année",'Fiche formation'!$C$20)),'Fiche formation'!$C30,IF(ISNUMBER(SEARCH("*5e année",'Fiche formation'!$C$20)),'Fiche formation'!$C30,0))</f>
        <v>0</v>
      </c>
      <c r="BD2">
        <f ca="1">IF(ISNUMBER(SEARCH("*3e année",'Fiche formation'!$C$20)),'Fiche formation'!$C31,IF(ISNUMBER(SEARCH("*5e année",'Fiche formation'!$C$20)),'Fiche formation'!$C31,0))</f>
        <v>0</v>
      </c>
      <c r="BE2">
        <f ca="1">IF(ISNUMBER(SEARCH("*3e année",'Fiche formation'!$C$20)),'Fiche formation'!$C32,IF(ISNUMBER(SEARCH("*5e année",'Fiche formation'!$C$20)),'Fiche formation'!$C32,0))</f>
        <v>0</v>
      </c>
      <c r="BF2">
        <f ca="1">IF(ISNUMBER(SEARCH("*3e année",'Fiche formation'!$C$20)),'Fiche formation'!$C33,IF(ISNUMBER(SEARCH("*5e année",'Fiche formation'!$C$20)),'Fiche formation'!$C33,0))</f>
        <v>0</v>
      </c>
      <c r="BG2" s="1" t="str">
        <f ca="1">'Fiche formation'!C34</f>
        <v/>
      </c>
      <c r="BH2" s="1" t="str">
        <f ca="1">'Fiche formation'!C35</f>
        <v/>
      </c>
      <c r="BI2" t="e" vm="2">
        <f ca="1">'Fiche formation'!C36</f>
        <v>#NAME?</v>
      </c>
      <c r="BJ2">
        <f ca="1">IF(ISNUMBER(SEARCH("*1e année",'Fiche formation'!$C$20)),'Fiche formation'!$C37,0)</f>
        <v>0</v>
      </c>
      <c r="BK2">
        <f ca="1">IF(ISNUMBER(SEARCH("*2e année",'Fiche formation'!$C$20)),'Fiche formation'!$C37,0)</f>
        <v>0</v>
      </c>
      <c r="BL2">
        <f ca="1">IF(ISNUMBER(SEARCH("*3e année",'Fiche formation'!$C$20)),'Fiche formation'!$C37,IF(ISNUMBER(SEARCH("*5e année",'Fiche formation'!$C$20)),'Fiche formation'!$C37,0))</f>
        <v>0</v>
      </c>
      <c r="BM2">
        <f ca="1">IF(ISNUMBER(SEARCH("*1e année",'Fiche formation'!$C$20)),'Fiche formation'!$C38,0)</f>
        <v>0</v>
      </c>
      <c r="BN2">
        <f ca="1">IF(ISNUMBER(SEARCH("*2e année",'Fiche formation'!$C$20)),'Fiche formation'!$C38,0)</f>
        <v>0</v>
      </c>
      <c r="BO2">
        <f ca="1">IF(ISNUMBER(SEARCH("*3e année",'Fiche formation'!$C$20)),'Fiche formation'!$C38,IF(ISNUMBER(SEARCH("*5e année",'Fiche formation'!$C$20)),'Fiche formation'!$C38,0))</f>
        <v>0</v>
      </c>
      <c r="BP2">
        <f ca="1">IF(ISNUMBER(SEARCH("*1e année",'Fiche formation'!$C$20)),'Fiche formation'!$C39,0)</f>
        <v>0</v>
      </c>
      <c r="BQ2">
        <f ca="1">IF(ISNUMBER(SEARCH("*2e année",'Fiche formation'!$C$20)),'Fiche formation'!$C39,0)</f>
        <v>0</v>
      </c>
      <c r="BR2">
        <f ca="1">IF(ISNUMBER(SEARCH("*3e année",'Fiche formation'!$C$20)),'Fiche formation'!$C39,IF(ISNUMBER(SEARCH("*5e année",'Fiche formation'!$C$20)),'Fiche formation'!$C39,0))</f>
        <v>0</v>
      </c>
      <c r="BS2">
        <f ca="1">IF(ISNUMBER(SEARCH("*1e année",'Fiche formation'!$C$20)),'Fiche formation'!$C40,0)</f>
        <v>0</v>
      </c>
      <c r="BT2">
        <f ca="1">IF(ISNUMBER(SEARCH("*2e année",'Fiche formation'!$C$20)),'Fiche formation'!$C40,0)</f>
        <v>0</v>
      </c>
      <c r="BU2">
        <f ca="1">IF(ISNUMBER(SEARCH("*3e année",'Fiche formation'!$C$20)),'Fiche formation'!$C40,IF(ISNUMBER(SEARCH("*5e année",'Fiche formation'!$C$20)),'Fiche formation'!$C40,0))</f>
        <v>0</v>
      </c>
      <c r="BV2">
        <f ca="1">IF(ISNUMBER(SEARCH("*1e année",'Fiche formation'!$C$20)),'Fiche formation'!$C41,0)</f>
        <v>0</v>
      </c>
      <c r="BW2">
        <f ca="1">IF(ISNUMBER(SEARCH("*2e année",'Fiche formation'!$C$20)),'Fiche formation'!$C41,0)</f>
        <v>0</v>
      </c>
      <c r="BX2">
        <f ca="1">IF(ISNUMBER(SEARCH("*3e année",'Fiche formation'!$C$20)),'Fiche formation'!$C41,IF(ISNUMBER(SEARCH("*5e année",'Fiche formation'!$C$20)),'Fiche formation'!$C41,0))</f>
        <v>0</v>
      </c>
      <c r="BY2">
        <f ca="1">'Fiche formation'!C42</f>
        <v>0</v>
      </c>
      <c r="BZ2">
        <f ca="1">IF(ISNUMBER(SEARCH("*1e année",'Fiche formation'!$C$20)),'Fiche formation'!$C43,0)</f>
        <v>0</v>
      </c>
      <c r="CA2">
        <f ca="1">IF(ISNUMBER(SEARCH("*2e année",'Fiche formation'!$C$20)),'Fiche formation'!$C43,0)</f>
        <v>0</v>
      </c>
      <c r="CB2">
        <f ca="1">IF(ISNUMBER(SEARCH("*3e année",'Fiche formation'!$C$20)),'Fiche formation'!$C43,IF(ISNUMBER(SEARCH("*5e année",'Fiche formation'!$C$20)),'Fiche formation'!$C43,0))</f>
        <v>0</v>
      </c>
      <c r="CC2">
        <f ca="1">IF(ISNUMBER(SEARCH("*1e année",'Fiche formation'!$C$20)),'Fiche formation'!$C44,0)</f>
        <v>0</v>
      </c>
      <c r="CD2">
        <f ca="1">IF(ISNUMBER(SEARCH("*2e année",'Fiche formation'!$C$20)),'Fiche formation'!$C44,0)</f>
        <v>0</v>
      </c>
      <c r="CE2">
        <f ca="1">IF(ISNUMBER(SEARCH("*3e année",'Fiche formation'!$C$20)),'Fiche formation'!$C44,IF(ISNUMBER(SEARCH("*5e année",'Fiche formation'!$C$20)),'Fiche formation'!$C44,0))</f>
        <v>0</v>
      </c>
      <c r="CF2" t="str">
        <f>'Fiche formation'!C45</f>
        <v>Combiné continu et terminal</v>
      </c>
      <c r="CG2" t="str">
        <f>'Fiche formation'!C46</f>
        <v>Prose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opLeftCell="G16" zoomScale="70" zoomScaleNormal="70" workbookViewId="0">
      <selection activeCell="Y42" sqref="Y42:Y43"/>
    </sheetView>
  </sheetViews>
  <sheetFormatPr baseColWidth="10" defaultColWidth="11.5"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2"/>
    <row r="2" spans="1:46" hidden="1" x14ac:dyDescent="0.2"/>
    <row r="3" spans="1:46" ht="25" customHeight="1" x14ac:dyDescent="0.2">
      <c r="A3" s="38"/>
      <c r="C3" s="3"/>
      <c r="D3" s="3"/>
      <c r="E3" s="3"/>
      <c r="F3" s="3"/>
      <c r="G3" s="3"/>
      <c r="H3" s="3"/>
      <c r="I3" s="271" t="s">
        <v>132</v>
      </c>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40"/>
      <c r="AM3" s="40"/>
      <c r="AN3" s="40"/>
    </row>
    <row r="4" spans="1:46" ht="25" customHeight="1" x14ac:dyDescent="0.2">
      <c r="A4" s="38"/>
      <c r="C4" s="3"/>
      <c r="D4" s="3"/>
      <c r="E4" s="3"/>
      <c r="F4" s="3"/>
      <c r="G4" s="3"/>
      <c r="H4" s="3"/>
      <c r="I4" s="271" t="str">
        <f>_xlfn.CONCAT("Année universitaire ",B11,"-",R11,"")</f>
        <v>Année universitaire 2026-2027</v>
      </c>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40"/>
      <c r="AM4" s="40"/>
      <c r="AN4" s="40"/>
    </row>
    <row r="5" spans="1:46" ht="25" customHeight="1" x14ac:dyDescent="0.2">
      <c r="A5" s="38"/>
      <c r="C5" s="3"/>
      <c r="D5" s="3"/>
      <c r="E5" s="3"/>
      <c r="F5" s="3"/>
      <c r="G5" s="3"/>
      <c r="H5" s="3"/>
      <c r="I5" s="271" t="str">
        <f>_xlfn.TEXTJOIN(" - ",TRUE,'Fiche formation'!A2,REPLACE('Fiche formation'!C8,1,3,""))</f>
        <v>UFA UNIVERSITE DE MONTPELLIER - FDS</v>
      </c>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40"/>
      <c r="AM5" s="40"/>
      <c r="AN5" s="40"/>
    </row>
    <row r="6" spans="1:46" ht="50" customHeight="1" x14ac:dyDescent="0.2">
      <c r="A6" s="38"/>
      <c r="B6" s="3"/>
      <c r="C6" s="3"/>
      <c r="D6" s="3"/>
      <c r="E6" s="3"/>
      <c r="F6" s="3"/>
      <c r="G6" s="3"/>
      <c r="H6" s="3"/>
      <c r="I6" s="271" t="s">
        <v>133</v>
      </c>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40"/>
      <c r="AM6" s="40"/>
      <c r="AN6" s="40"/>
    </row>
    <row r="7" spans="1:46" ht="25" customHeight="1" x14ac:dyDescent="0.2">
      <c r="A7" s="38"/>
      <c r="B7" s="3"/>
      <c r="C7" s="272" t="e" vm="2">
        <f ca="1">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#NAME?</v>
      </c>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row>
    <row r="8" spans="1:46" ht="110" customHeight="1" thickBot="1" x14ac:dyDescent="0.25">
      <c r="A8" s="38"/>
      <c r="B8" s="3"/>
      <c r="C8" s="39"/>
      <c r="D8" s="41"/>
      <c r="E8" s="40"/>
      <c r="F8" s="40"/>
      <c r="G8" s="40"/>
      <c r="H8" s="40"/>
      <c r="I8" s="263" t="s">
        <v>2123</v>
      </c>
      <c r="J8" s="264"/>
      <c r="K8" s="264"/>
      <c r="L8" s="263"/>
      <c r="M8" s="264"/>
      <c r="N8" s="264"/>
      <c r="O8" s="264"/>
      <c r="P8" s="264"/>
      <c r="Q8" s="264"/>
      <c r="R8" s="264"/>
      <c r="S8" s="264"/>
      <c r="T8" s="264"/>
      <c r="U8" s="264"/>
      <c r="V8" s="264"/>
      <c r="W8" s="264"/>
      <c r="X8" s="264"/>
      <c r="Y8" s="264"/>
      <c r="Z8" s="264"/>
      <c r="AA8" s="264"/>
      <c r="AB8" s="264"/>
      <c r="AC8" s="264"/>
      <c r="AD8" s="264"/>
      <c r="AE8" s="264"/>
      <c r="AF8" s="264"/>
      <c r="AG8" s="264"/>
      <c r="AH8" s="264"/>
      <c r="AI8" s="264"/>
      <c r="AJ8" s="263"/>
      <c r="AK8" s="263"/>
      <c r="AL8" s="40"/>
      <c r="AM8" s="40"/>
      <c r="AN8" s="40"/>
      <c r="AO8" s="42"/>
      <c r="AP8" s="42"/>
      <c r="AQ8" s="42"/>
      <c r="AR8" s="42"/>
      <c r="AS8" s="42"/>
      <c r="AT8" s="42"/>
    </row>
    <row r="9" spans="1:46" s="43" customFormat="1" ht="55" customHeight="1" thickBot="1" x14ac:dyDescent="0.25">
      <c r="B9" s="44"/>
      <c r="C9" s="273" t="s">
        <v>2124</v>
      </c>
      <c r="D9" s="266"/>
      <c r="E9" s="45"/>
      <c r="F9" s="266" t="s">
        <v>134</v>
      </c>
      <c r="G9" s="266"/>
      <c r="H9" s="46"/>
      <c r="I9" s="266" t="s">
        <v>135</v>
      </c>
      <c r="J9" s="266"/>
      <c r="K9" s="47"/>
      <c r="L9" s="266" t="s">
        <v>136</v>
      </c>
      <c r="M9" s="266"/>
      <c r="N9" s="217"/>
      <c r="O9" s="266" t="s">
        <v>2127</v>
      </c>
      <c r="P9" s="266"/>
      <c r="Q9" s="48"/>
      <c r="R9" s="266" t="s">
        <v>73</v>
      </c>
      <c r="S9" s="266"/>
      <c r="T9" s="49"/>
      <c r="U9" s="266" t="s">
        <v>137</v>
      </c>
      <c r="V9" s="266"/>
      <c r="W9" s="50"/>
      <c r="X9" s="266" t="s">
        <v>138</v>
      </c>
      <c r="Y9" s="266"/>
      <c r="Z9" s="222"/>
      <c r="AA9" s="266" t="s">
        <v>2125</v>
      </c>
      <c r="AB9" s="266"/>
      <c r="AC9" s="223"/>
      <c r="AD9" s="266" t="s">
        <v>2126</v>
      </c>
      <c r="AE9" s="266"/>
      <c r="AF9" s="4"/>
      <c r="AG9" s="266"/>
      <c r="AH9" s="266"/>
      <c r="AI9" s="4"/>
      <c r="AJ9" s="266"/>
      <c r="AK9" s="266"/>
      <c r="AL9" s="4"/>
      <c r="AM9" s="266"/>
      <c r="AN9" s="266"/>
      <c r="AP9" s="266"/>
      <c r="AQ9" s="266"/>
      <c r="AS9" s="263"/>
      <c r="AT9" s="263"/>
    </row>
    <row r="11" spans="1:46" ht="25" customHeight="1" x14ac:dyDescent="0.2">
      <c r="B11" s="267">
        <v>2026</v>
      </c>
      <c r="C11" s="267"/>
      <c r="D11" s="267"/>
      <c r="E11" s="267"/>
      <c r="F11" s="267"/>
      <c r="G11" s="267"/>
      <c r="H11" s="267"/>
      <c r="I11" s="267"/>
      <c r="J11" s="267"/>
      <c r="K11" s="267"/>
      <c r="L11" s="267"/>
      <c r="M11" s="267"/>
      <c r="N11" s="267"/>
      <c r="O11" s="267"/>
      <c r="P11" s="267"/>
      <c r="Q11" s="62"/>
      <c r="R11" s="268">
        <f>B11+1</f>
        <v>2027</v>
      </c>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70"/>
      <c r="AS11" s="185"/>
      <c r="AT11" s="185"/>
    </row>
    <row r="12" spans="1:46" ht="25" customHeight="1" x14ac:dyDescent="0.2">
      <c r="B12" s="63"/>
      <c r="C12" s="265" t="s">
        <v>139</v>
      </c>
      <c r="D12" s="265"/>
      <c r="E12" s="63"/>
      <c r="F12" s="265" t="s">
        <v>140</v>
      </c>
      <c r="G12" s="265"/>
      <c r="H12" s="63"/>
      <c r="I12" s="265" t="s">
        <v>141</v>
      </c>
      <c r="J12" s="265"/>
      <c r="K12" s="63"/>
      <c r="L12" s="265" t="s">
        <v>142</v>
      </c>
      <c r="M12" s="265"/>
      <c r="N12" s="63"/>
      <c r="O12" s="265" t="s">
        <v>143</v>
      </c>
      <c r="P12" s="265"/>
      <c r="Q12" s="64"/>
      <c r="R12" s="265" t="s">
        <v>144</v>
      </c>
      <c r="S12" s="265"/>
      <c r="T12" s="63"/>
      <c r="U12" s="265" t="s">
        <v>145</v>
      </c>
      <c r="V12" s="265"/>
      <c r="W12" s="63"/>
      <c r="X12" s="265" t="s">
        <v>146</v>
      </c>
      <c r="Y12" s="265"/>
      <c r="Z12" s="63"/>
      <c r="AA12" s="265" t="s">
        <v>147</v>
      </c>
      <c r="AB12" s="265"/>
      <c r="AC12" s="63"/>
      <c r="AD12" s="265" t="s">
        <v>148</v>
      </c>
      <c r="AE12" s="265"/>
      <c r="AF12" s="63"/>
      <c r="AG12" s="265" t="s">
        <v>149</v>
      </c>
      <c r="AH12" s="265"/>
      <c r="AI12" s="63">
        <f>MONTH(1&amp;AJ12)</f>
        <v>7</v>
      </c>
      <c r="AJ12" s="265" t="s">
        <v>150</v>
      </c>
      <c r="AK12" s="265"/>
      <c r="AL12" s="63"/>
      <c r="AM12" s="265" t="s">
        <v>139</v>
      </c>
      <c r="AN12" s="265"/>
      <c r="AO12" s="63"/>
      <c r="AP12" s="265" t="s">
        <v>140</v>
      </c>
      <c r="AQ12" s="265"/>
      <c r="AR12" s="63"/>
      <c r="AS12" s="265" t="s">
        <v>141</v>
      </c>
      <c r="AT12" s="265"/>
    </row>
    <row r="13" spans="1:46" ht="25" customHeight="1" x14ac:dyDescent="0.2">
      <c r="B13" s="170"/>
      <c r="C13" s="55">
        <f>DATE($B$11,MONTH(1&amp;C$12),1)</f>
        <v>46235</v>
      </c>
      <c r="D13" s="52"/>
      <c r="E13" s="173"/>
      <c r="F13" s="55">
        <f>DATE($B$11,MONTH(1&amp;F$12),1)</f>
        <v>46266</v>
      </c>
      <c r="G13" s="5" t="s">
        <v>83</v>
      </c>
      <c r="H13" s="173"/>
      <c r="I13" s="55">
        <f>DATE($B$11,MONTH(1&amp;I$12),1)</f>
        <v>46296</v>
      </c>
      <c r="J13" s="5" t="s">
        <v>71</v>
      </c>
      <c r="K13" s="174"/>
      <c r="L13" s="55">
        <f>DATE($B$11,MONTH(1&amp;L$12),1)</f>
        <v>46327</v>
      </c>
      <c r="M13" s="52"/>
      <c r="N13" s="174"/>
      <c r="O13" s="55">
        <f>DATE($B$11,MONTH(1&amp;O$12),1)</f>
        <v>46357</v>
      </c>
      <c r="P13" s="5" t="s">
        <v>71</v>
      </c>
      <c r="Q13" s="177"/>
      <c r="R13" s="55">
        <f>DATE($R$11,MONTH(1&amp;R$12),1)</f>
        <v>46388</v>
      </c>
      <c r="S13" s="52"/>
      <c r="T13" s="174"/>
      <c r="U13" s="55">
        <f>DATE($R$11,MONTH(1&amp;U$12),1)</f>
        <v>46419</v>
      </c>
      <c r="V13" s="5" t="s">
        <v>83</v>
      </c>
      <c r="W13" s="174"/>
      <c r="X13" s="55">
        <f>DATE($R$11,MONTH(1&amp;X$12),1)</f>
        <v>46447</v>
      </c>
      <c r="Y13" s="5" t="s">
        <v>83</v>
      </c>
      <c r="Z13" s="174"/>
      <c r="AA13" s="55">
        <f>DATE($R$11,MONTH(1&amp;AA$12),1)</f>
        <v>46478</v>
      </c>
      <c r="AB13" s="5" t="s">
        <v>83</v>
      </c>
      <c r="AC13" s="174"/>
      <c r="AD13" s="55">
        <f>DATE($R$11,MONTH(1&amp;AD$12),1)</f>
        <v>46508</v>
      </c>
      <c r="AE13" s="52"/>
      <c r="AF13" s="174"/>
      <c r="AG13" s="55">
        <f>DATE($R$11,MONTH(1&amp;AG$12),1)</f>
        <v>46539</v>
      </c>
      <c r="AH13" s="5" t="s">
        <v>83</v>
      </c>
      <c r="AI13" s="174" t="s">
        <v>151</v>
      </c>
      <c r="AJ13" s="55">
        <f>DATE($R$11,MONTH(1&amp;AJ$12),1)</f>
        <v>46569</v>
      </c>
      <c r="AK13" s="5" t="s">
        <v>73</v>
      </c>
      <c r="AL13" s="174"/>
      <c r="AM13" s="55">
        <f>DATE($R$11,MONTH(1&amp;AM$12),1)</f>
        <v>46600</v>
      </c>
      <c r="AN13" s="52"/>
      <c r="AO13" s="174"/>
      <c r="AP13" s="55">
        <f>DATE($R$11,MONTH(1&amp;AP$12),1)</f>
        <v>46631</v>
      </c>
      <c r="AQ13" s="5"/>
      <c r="AR13" s="184"/>
      <c r="AS13" s="55">
        <f>DATE($R$11,MONTH(1&amp;AS$12),1)</f>
        <v>46661</v>
      </c>
      <c r="AT13" s="5"/>
    </row>
    <row r="14" spans="1:46" ht="25" customHeight="1" x14ac:dyDescent="0.2">
      <c r="B14" s="170"/>
      <c r="C14" s="51">
        <f>C13+1</f>
        <v>46236</v>
      </c>
      <c r="D14" s="52"/>
      <c r="E14" s="173"/>
      <c r="F14" s="51">
        <f>F13+1</f>
        <v>46267</v>
      </c>
      <c r="G14" s="6" t="s">
        <v>83</v>
      </c>
      <c r="H14" s="173"/>
      <c r="I14" s="51">
        <f>I13+1</f>
        <v>46297</v>
      </c>
      <c r="J14" s="6" t="s">
        <v>71</v>
      </c>
      <c r="K14" s="174"/>
      <c r="L14" s="51">
        <f>L13+1</f>
        <v>46328</v>
      </c>
      <c r="M14" s="5" t="s">
        <v>71</v>
      </c>
      <c r="N14" s="174"/>
      <c r="O14" s="51">
        <f>O13+1</f>
        <v>46358</v>
      </c>
      <c r="P14" s="5" t="s">
        <v>71</v>
      </c>
      <c r="Q14" s="177"/>
      <c r="R14" s="51">
        <f>R13+1</f>
        <v>46389</v>
      </c>
      <c r="S14" s="52"/>
      <c r="T14" s="174"/>
      <c r="U14" s="51">
        <f>U13+1</f>
        <v>46420</v>
      </c>
      <c r="V14" s="5" t="s">
        <v>83</v>
      </c>
      <c r="W14" s="174"/>
      <c r="X14" s="51">
        <f>X13+1</f>
        <v>46448</v>
      </c>
      <c r="Y14" s="5" t="s">
        <v>83</v>
      </c>
      <c r="Z14" s="174"/>
      <c r="AA14" s="51">
        <f>AA13+1</f>
        <v>46479</v>
      </c>
      <c r="AB14" s="5" t="s">
        <v>83</v>
      </c>
      <c r="AC14" s="174"/>
      <c r="AD14" s="51">
        <f>AD13+1</f>
        <v>46509</v>
      </c>
      <c r="AE14" s="52"/>
      <c r="AF14" s="174"/>
      <c r="AG14" s="51">
        <f>AG13+1</f>
        <v>46540</v>
      </c>
      <c r="AH14" s="5" t="s">
        <v>83</v>
      </c>
      <c r="AI14" s="174" t="s">
        <v>151</v>
      </c>
      <c r="AJ14" s="51">
        <f>AJ13+1</f>
        <v>46570</v>
      </c>
      <c r="AK14" s="5" t="s">
        <v>73</v>
      </c>
      <c r="AL14" s="174"/>
      <c r="AM14" s="51">
        <f>AM13+1</f>
        <v>46601</v>
      </c>
      <c r="AN14" s="226" t="s">
        <v>83</v>
      </c>
      <c r="AO14" s="174"/>
      <c r="AP14" s="51">
        <f>AP13+1</f>
        <v>46632</v>
      </c>
      <c r="AQ14" s="5"/>
      <c r="AR14" s="171"/>
      <c r="AS14" s="51">
        <f>AS13+1</f>
        <v>46662</v>
      </c>
      <c r="AT14" s="52"/>
    </row>
    <row r="15" spans="1:46" ht="25" customHeight="1" x14ac:dyDescent="0.2">
      <c r="B15" s="170"/>
      <c r="C15" s="51">
        <f t="shared" ref="C15:C43" si="0">C14+1</f>
        <v>46237</v>
      </c>
      <c r="D15" s="5"/>
      <c r="E15" s="173"/>
      <c r="F15" s="51">
        <f t="shared" ref="F15:F42" si="1">F14+1</f>
        <v>46268</v>
      </c>
      <c r="G15" s="5" t="s">
        <v>83</v>
      </c>
      <c r="H15" s="173"/>
      <c r="I15" s="51">
        <f t="shared" ref="I15:I43" si="2">I14+1</f>
        <v>46298</v>
      </c>
      <c r="J15" s="52"/>
      <c r="K15" s="174"/>
      <c r="L15" s="51">
        <f t="shared" ref="L15:L42" si="3">L14+1</f>
        <v>46329</v>
      </c>
      <c r="M15" s="5" t="s">
        <v>71</v>
      </c>
      <c r="N15" s="174"/>
      <c r="O15" s="51">
        <f t="shared" ref="O15:O43" si="4">O14+1</f>
        <v>46359</v>
      </c>
      <c r="P15" s="5" t="s">
        <v>71</v>
      </c>
      <c r="Q15" s="177"/>
      <c r="R15" s="51">
        <f t="shared" ref="R15:R43" si="5">R14+1</f>
        <v>46390</v>
      </c>
      <c r="S15" s="52"/>
      <c r="T15" s="174"/>
      <c r="U15" s="51">
        <f t="shared" ref="U15:U40" si="6">U14+1</f>
        <v>46421</v>
      </c>
      <c r="V15" s="5" t="s">
        <v>83</v>
      </c>
      <c r="W15" s="174"/>
      <c r="X15" s="51">
        <f t="shared" ref="X15:X43" si="7">X14+1</f>
        <v>46449</v>
      </c>
      <c r="Y15" s="5" t="s">
        <v>83</v>
      </c>
      <c r="Z15" s="174"/>
      <c r="AA15" s="51">
        <f t="shared" ref="AA15:AA42" si="8">AA14+1</f>
        <v>46480</v>
      </c>
      <c r="AB15" s="52"/>
      <c r="AC15" s="174"/>
      <c r="AD15" s="51">
        <f t="shared" ref="AD15:AD43" si="9">AD14+1</f>
        <v>46510</v>
      </c>
      <c r="AE15" s="5" t="s">
        <v>83</v>
      </c>
      <c r="AF15" s="174"/>
      <c r="AG15" s="51">
        <f t="shared" ref="AG15:AG42" si="10">AG14+1</f>
        <v>46541</v>
      </c>
      <c r="AH15" s="5" t="s">
        <v>83</v>
      </c>
      <c r="AI15" s="174" t="s">
        <v>151</v>
      </c>
      <c r="AJ15" s="51">
        <f t="shared" ref="AJ15:AJ43" si="11">AJ14+1</f>
        <v>46571</v>
      </c>
      <c r="AK15" s="52"/>
      <c r="AL15" s="174"/>
      <c r="AM15" s="51">
        <f t="shared" ref="AM15:AM43" si="12">AM14+1</f>
        <v>46602</v>
      </c>
      <c r="AN15" s="226" t="s">
        <v>83</v>
      </c>
      <c r="AO15" s="174"/>
      <c r="AP15" s="51">
        <f t="shared" ref="AP15:AP42" si="13">AP14+1</f>
        <v>46633</v>
      </c>
      <c r="AQ15" s="5"/>
      <c r="AR15" s="171"/>
      <c r="AS15" s="51">
        <f t="shared" ref="AS15:AS43" si="14">AS14+1</f>
        <v>46663</v>
      </c>
      <c r="AT15" s="52"/>
    </row>
    <row r="16" spans="1:46" ht="25" customHeight="1" x14ac:dyDescent="0.2">
      <c r="B16" s="170"/>
      <c r="C16" s="51">
        <f t="shared" si="0"/>
        <v>46238</v>
      </c>
      <c r="D16" s="5"/>
      <c r="E16" s="173"/>
      <c r="F16" s="51">
        <f t="shared" si="1"/>
        <v>46269</v>
      </c>
      <c r="G16" s="5" t="s">
        <v>83</v>
      </c>
      <c r="H16" s="173"/>
      <c r="I16" s="51">
        <f t="shared" si="2"/>
        <v>46299</v>
      </c>
      <c r="J16" s="52"/>
      <c r="K16" s="174"/>
      <c r="L16" s="51">
        <f t="shared" si="3"/>
        <v>46330</v>
      </c>
      <c r="M16" s="5" t="s">
        <v>71</v>
      </c>
      <c r="N16" s="174"/>
      <c r="O16" s="51">
        <f t="shared" si="4"/>
        <v>46360</v>
      </c>
      <c r="P16" s="5" t="s">
        <v>71</v>
      </c>
      <c r="Q16" s="177"/>
      <c r="R16" s="51">
        <f t="shared" si="5"/>
        <v>46391</v>
      </c>
      <c r="S16" s="5" t="s">
        <v>71</v>
      </c>
      <c r="T16" s="174"/>
      <c r="U16" s="51">
        <f t="shared" si="6"/>
        <v>46422</v>
      </c>
      <c r="V16" s="5" t="s">
        <v>83</v>
      </c>
      <c r="W16" s="174"/>
      <c r="X16" s="51">
        <f t="shared" si="7"/>
        <v>46450</v>
      </c>
      <c r="Y16" s="5" t="s">
        <v>83</v>
      </c>
      <c r="Z16" s="174"/>
      <c r="AA16" s="51">
        <f t="shared" si="8"/>
        <v>46481</v>
      </c>
      <c r="AB16" s="52"/>
      <c r="AC16" s="174"/>
      <c r="AD16" s="51">
        <f t="shared" si="9"/>
        <v>46511</v>
      </c>
      <c r="AE16" s="5" t="s">
        <v>83</v>
      </c>
      <c r="AF16" s="174"/>
      <c r="AG16" s="51">
        <f t="shared" si="10"/>
        <v>46542</v>
      </c>
      <c r="AH16" s="5" t="s">
        <v>83</v>
      </c>
      <c r="AI16" s="174" t="s">
        <v>151</v>
      </c>
      <c r="AJ16" s="51">
        <f t="shared" si="11"/>
        <v>46572</v>
      </c>
      <c r="AK16" s="52"/>
      <c r="AL16" s="174"/>
      <c r="AM16" s="51">
        <f t="shared" si="12"/>
        <v>46603</v>
      </c>
      <c r="AN16" s="226" t="s">
        <v>83</v>
      </c>
      <c r="AO16" s="174"/>
      <c r="AP16" s="51">
        <f t="shared" si="13"/>
        <v>46634</v>
      </c>
      <c r="AQ16" s="52"/>
      <c r="AR16" s="171"/>
      <c r="AS16" s="51">
        <f t="shared" si="14"/>
        <v>46664</v>
      </c>
      <c r="AT16" s="5"/>
    </row>
    <row r="17" spans="2:46" ht="25" customHeight="1" x14ac:dyDescent="0.2">
      <c r="B17" s="170"/>
      <c r="C17" s="51">
        <f t="shared" si="0"/>
        <v>46239</v>
      </c>
      <c r="D17" s="5"/>
      <c r="E17" s="173"/>
      <c r="F17" s="51">
        <f t="shared" si="1"/>
        <v>46270</v>
      </c>
      <c r="G17" s="52"/>
      <c r="H17" s="173"/>
      <c r="I17" s="51">
        <f t="shared" si="2"/>
        <v>46300</v>
      </c>
      <c r="J17" s="5" t="s">
        <v>71</v>
      </c>
      <c r="K17" s="174"/>
      <c r="L17" s="51">
        <f t="shared" si="3"/>
        <v>46331</v>
      </c>
      <c r="M17" s="5" t="s">
        <v>71</v>
      </c>
      <c r="N17" s="174"/>
      <c r="O17" s="51">
        <f t="shared" si="4"/>
        <v>46361</v>
      </c>
      <c r="P17" s="52"/>
      <c r="Q17" s="177"/>
      <c r="R17" s="51">
        <f t="shared" si="5"/>
        <v>46392</v>
      </c>
      <c r="S17" s="5" t="s">
        <v>71</v>
      </c>
      <c r="T17" s="174"/>
      <c r="U17" s="51">
        <f t="shared" si="6"/>
        <v>46423</v>
      </c>
      <c r="V17" s="5" t="s">
        <v>83</v>
      </c>
      <c r="W17" s="174"/>
      <c r="X17" s="51">
        <f t="shared" si="7"/>
        <v>46451</v>
      </c>
      <c r="Y17" s="5" t="s">
        <v>83</v>
      </c>
      <c r="Z17" s="174"/>
      <c r="AA17" s="51">
        <f t="shared" si="8"/>
        <v>46482</v>
      </c>
      <c r="AB17" s="5" t="s">
        <v>83</v>
      </c>
      <c r="AC17" s="174"/>
      <c r="AD17" s="51">
        <f t="shared" si="9"/>
        <v>46512</v>
      </c>
      <c r="AE17" s="5" t="s">
        <v>83</v>
      </c>
      <c r="AF17" s="174"/>
      <c r="AG17" s="51">
        <f t="shared" si="10"/>
        <v>46543</v>
      </c>
      <c r="AH17" s="52"/>
      <c r="AI17" s="174" t="s">
        <v>151</v>
      </c>
      <c r="AJ17" s="51">
        <f t="shared" si="11"/>
        <v>46573</v>
      </c>
      <c r="AK17" s="5" t="s">
        <v>83</v>
      </c>
      <c r="AL17" s="174"/>
      <c r="AM17" s="51">
        <f t="shared" si="12"/>
        <v>46604</v>
      </c>
      <c r="AN17" s="226" t="s">
        <v>83</v>
      </c>
      <c r="AO17" s="174"/>
      <c r="AP17" s="51">
        <f t="shared" si="13"/>
        <v>46635</v>
      </c>
      <c r="AQ17" s="52"/>
      <c r="AR17" s="171"/>
      <c r="AS17" s="51">
        <f t="shared" si="14"/>
        <v>46665</v>
      </c>
      <c r="AT17" s="5"/>
    </row>
    <row r="18" spans="2:46" ht="25" customHeight="1" x14ac:dyDescent="0.2">
      <c r="B18" s="170"/>
      <c r="C18" s="51">
        <f t="shared" si="0"/>
        <v>46240</v>
      </c>
      <c r="D18" s="5"/>
      <c r="E18" s="173"/>
      <c r="F18" s="51">
        <f t="shared" si="1"/>
        <v>46271</v>
      </c>
      <c r="G18" s="52"/>
      <c r="H18" s="173"/>
      <c r="I18" s="51">
        <f t="shared" si="2"/>
        <v>46301</v>
      </c>
      <c r="J18" s="5" t="s">
        <v>71</v>
      </c>
      <c r="K18" s="174"/>
      <c r="L18" s="51">
        <f t="shared" si="3"/>
        <v>46332</v>
      </c>
      <c r="M18" s="5" t="s">
        <v>71</v>
      </c>
      <c r="N18" s="174"/>
      <c r="O18" s="51">
        <f t="shared" si="4"/>
        <v>46362</v>
      </c>
      <c r="P18" s="52"/>
      <c r="Q18" s="177"/>
      <c r="R18" s="51">
        <f t="shared" si="5"/>
        <v>46393</v>
      </c>
      <c r="S18" s="5" t="s">
        <v>71</v>
      </c>
      <c r="T18" s="174"/>
      <c r="U18" s="51">
        <f t="shared" si="6"/>
        <v>46424</v>
      </c>
      <c r="V18" s="52"/>
      <c r="W18" s="174"/>
      <c r="X18" s="51">
        <f t="shared" si="7"/>
        <v>46452</v>
      </c>
      <c r="Y18" s="52"/>
      <c r="Z18" s="174"/>
      <c r="AA18" s="51">
        <f t="shared" si="8"/>
        <v>46483</v>
      </c>
      <c r="AB18" s="5" t="s">
        <v>83</v>
      </c>
      <c r="AC18" s="174"/>
      <c r="AD18" s="51">
        <f t="shared" si="9"/>
        <v>46513</v>
      </c>
      <c r="AE18" s="52"/>
      <c r="AF18" s="174"/>
      <c r="AG18" s="51">
        <f t="shared" si="10"/>
        <v>46544</v>
      </c>
      <c r="AH18" s="52"/>
      <c r="AI18" s="174" t="s">
        <v>151</v>
      </c>
      <c r="AJ18" s="51">
        <f t="shared" si="11"/>
        <v>46574</v>
      </c>
      <c r="AK18" s="5" t="s">
        <v>83</v>
      </c>
      <c r="AL18" s="174"/>
      <c r="AM18" s="51">
        <f t="shared" si="12"/>
        <v>46605</v>
      </c>
      <c r="AN18" s="226" t="s">
        <v>83</v>
      </c>
      <c r="AO18" s="174"/>
      <c r="AP18" s="51">
        <f t="shared" si="13"/>
        <v>46636</v>
      </c>
      <c r="AQ18" s="5"/>
      <c r="AR18" s="171"/>
      <c r="AS18" s="51">
        <f t="shared" si="14"/>
        <v>46666</v>
      </c>
      <c r="AT18" s="5"/>
    </row>
    <row r="19" spans="2:46" ht="25" customHeight="1" x14ac:dyDescent="0.2">
      <c r="B19" s="171"/>
      <c r="C19" s="51">
        <f t="shared" si="0"/>
        <v>46241</v>
      </c>
      <c r="D19" s="5"/>
      <c r="E19" s="174"/>
      <c r="F19" s="51">
        <f t="shared" si="1"/>
        <v>46272</v>
      </c>
      <c r="G19" s="5" t="s">
        <v>71</v>
      </c>
      <c r="H19" s="174"/>
      <c r="I19" s="51">
        <f t="shared" si="2"/>
        <v>46302</v>
      </c>
      <c r="J19" s="5" t="s">
        <v>71</v>
      </c>
      <c r="K19" s="174"/>
      <c r="L19" s="51">
        <f t="shared" si="3"/>
        <v>46333</v>
      </c>
      <c r="M19" s="52"/>
      <c r="N19" s="174"/>
      <c r="O19" s="51">
        <f t="shared" si="4"/>
        <v>46363</v>
      </c>
      <c r="P19" s="5" t="s">
        <v>71</v>
      </c>
      <c r="Q19" s="177"/>
      <c r="R19" s="51">
        <f t="shared" si="5"/>
        <v>46394</v>
      </c>
      <c r="S19" s="5" t="s">
        <v>71</v>
      </c>
      <c r="T19" s="174"/>
      <c r="U19" s="51">
        <f t="shared" si="6"/>
        <v>46425</v>
      </c>
      <c r="V19" s="52"/>
      <c r="W19" s="174"/>
      <c r="X19" s="51">
        <f t="shared" si="7"/>
        <v>46453</v>
      </c>
      <c r="Y19" s="52"/>
      <c r="Z19" s="174"/>
      <c r="AA19" s="51">
        <f t="shared" si="8"/>
        <v>46484</v>
      </c>
      <c r="AB19" s="5" t="s">
        <v>83</v>
      </c>
      <c r="AC19" s="174"/>
      <c r="AD19" s="51">
        <f t="shared" si="9"/>
        <v>46514</v>
      </c>
      <c r="AE19" s="5" t="s">
        <v>83</v>
      </c>
      <c r="AF19" s="174"/>
      <c r="AG19" s="51">
        <f t="shared" si="10"/>
        <v>46545</v>
      </c>
      <c r="AH19" s="5" t="s">
        <v>83</v>
      </c>
      <c r="AI19" s="174" t="s">
        <v>151</v>
      </c>
      <c r="AJ19" s="51">
        <f t="shared" si="11"/>
        <v>46575</v>
      </c>
      <c r="AK19" s="5" t="s">
        <v>83</v>
      </c>
      <c r="AL19" s="174"/>
      <c r="AM19" s="51">
        <f t="shared" si="12"/>
        <v>46606</v>
      </c>
      <c r="AN19" s="52"/>
      <c r="AO19" s="174"/>
      <c r="AP19" s="51">
        <f t="shared" si="13"/>
        <v>46637</v>
      </c>
      <c r="AQ19" s="5"/>
      <c r="AR19" s="171"/>
      <c r="AS19" s="51">
        <f t="shared" si="14"/>
        <v>46667</v>
      </c>
      <c r="AT19" s="5"/>
    </row>
    <row r="20" spans="2:46" ht="25" customHeight="1" x14ac:dyDescent="0.2">
      <c r="B20" s="171"/>
      <c r="C20" s="51">
        <f t="shared" si="0"/>
        <v>46242</v>
      </c>
      <c r="D20" s="52"/>
      <c r="E20" s="174"/>
      <c r="F20" s="51">
        <f t="shared" si="1"/>
        <v>46273</v>
      </c>
      <c r="G20" s="5" t="s">
        <v>71</v>
      </c>
      <c r="H20" s="174"/>
      <c r="I20" s="51">
        <f t="shared" si="2"/>
        <v>46303</v>
      </c>
      <c r="J20" s="5" t="s">
        <v>71</v>
      </c>
      <c r="K20" s="174"/>
      <c r="L20" s="51">
        <f t="shared" si="3"/>
        <v>46334</v>
      </c>
      <c r="M20" s="52"/>
      <c r="N20" s="174"/>
      <c r="O20" s="51">
        <f t="shared" si="4"/>
        <v>46364</v>
      </c>
      <c r="P20" s="5" t="s">
        <v>71</v>
      </c>
      <c r="Q20" s="177"/>
      <c r="R20" s="51">
        <f t="shared" si="5"/>
        <v>46395</v>
      </c>
      <c r="S20" s="5" t="s">
        <v>71</v>
      </c>
      <c r="T20" s="174"/>
      <c r="U20" s="51">
        <f t="shared" si="6"/>
        <v>46426</v>
      </c>
      <c r="V20" s="5" t="s">
        <v>83</v>
      </c>
      <c r="W20" s="174"/>
      <c r="X20" s="51">
        <f t="shared" si="7"/>
        <v>46454</v>
      </c>
      <c r="Y20" s="5" t="s">
        <v>83</v>
      </c>
      <c r="Z20" s="174"/>
      <c r="AA20" s="51">
        <f t="shared" si="8"/>
        <v>46485</v>
      </c>
      <c r="AB20" s="5" t="s">
        <v>83</v>
      </c>
      <c r="AC20" s="174"/>
      <c r="AD20" s="51">
        <f t="shared" si="9"/>
        <v>46515</v>
      </c>
      <c r="AE20" s="52"/>
      <c r="AF20" s="174"/>
      <c r="AG20" s="51">
        <f t="shared" si="10"/>
        <v>46546</v>
      </c>
      <c r="AH20" s="5" t="s">
        <v>83</v>
      </c>
      <c r="AI20" s="174" t="s">
        <v>151</v>
      </c>
      <c r="AJ20" s="51">
        <f t="shared" si="11"/>
        <v>46576</v>
      </c>
      <c r="AK20" s="5" t="s">
        <v>83</v>
      </c>
      <c r="AL20" s="174"/>
      <c r="AM20" s="51">
        <f t="shared" si="12"/>
        <v>46607</v>
      </c>
      <c r="AN20" s="52"/>
      <c r="AO20" s="174"/>
      <c r="AP20" s="51">
        <f t="shared" si="13"/>
        <v>46638</v>
      </c>
      <c r="AQ20" s="5"/>
      <c r="AR20" s="171"/>
      <c r="AS20" s="51">
        <f t="shared" si="14"/>
        <v>46668</v>
      </c>
      <c r="AT20" s="5"/>
    </row>
    <row r="21" spans="2:46" ht="25" customHeight="1" x14ac:dyDescent="0.2">
      <c r="B21" s="171"/>
      <c r="C21" s="51">
        <f t="shared" si="0"/>
        <v>46243</v>
      </c>
      <c r="D21" s="52"/>
      <c r="E21" s="174"/>
      <c r="F21" s="51">
        <f t="shared" si="1"/>
        <v>46274</v>
      </c>
      <c r="G21" s="5" t="s">
        <v>71</v>
      </c>
      <c r="H21" s="174"/>
      <c r="I21" s="51">
        <f t="shared" si="2"/>
        <v>46304</v>
      </c>
      <c r="J21" s="5" t="s">
        <v>71</v>
      </c>
      <c r="K21" s="174"/>
      <c r="L21" s="51">
        <f t="shared" si="3"/>
        <v>46335</v>
      </c>
      <c r="M21" s="5" t="s">
        <v>71</v>
      </c>
      <c r="N21" s="174"/>
      <c r="O21" s="51">
        <f t="shared" si="4"/>
        <v>46365</v>
      </c>
      <c r="P21" s="5" t="s">
        <v>71</v>
      </c>
      <c r="Q21" s="177"/>
      <c r="R21" s="51">
        <f t="shared" si="5"/>
        <v>46396</v>
      </c>
      <c r="S21" s="52"/>
      <c r="T21" s="174"/>
      <c r="U21" s="51">
        <f t="shared" si="6"/>
        <v>46427</v>
      </c>
      <c r="V21" s="5" t="s">
        <v>83</v>
      </c>
      <c r="W21" s="174"/>
      <c r="X21" s="51">
        <f t="shared" si="7"/>
        <v>46455</v>
      </c>
      <c r="Y21" s="5" t="s">
        <v>83</v>
      </c>
      <c r="Z21" s="174"/>
      <c r="AA21" s="51">
        <f t="shared" si="8"/>
        <v>46486</v>
      </c>
      <c r="AB21" s="5" t="s">
        <v>83</v>
      </c>
      <c r="AC21" s="174"/>
      <c r="AD21" s="51">
        <f t="shared" si="9"/>
        <v>46516</v>
      </c>
      <c r="AE21" s="52"/>
      <c r="AF21" s="174"/>
      <c r="AG21" s="51">
        <f t="shared" si="10"/>
        <v>46547</v>
      </c>
      <c r="AH21" s="5" t="s">
        <v>83</v>
      </c>
      <c r="AI21" s="174" t="s">
        <v>151</v>
      </c>
      <c r="AJ21" s="51">
        <f t="shared" si="11"/>
        <v>46577</v>
      </c>
      <c r="AK21" s="5" t="s">
        <v>83</v>
      </c>
      <c r="AL21" s="174"/>
      <c r="AM21" s="51">
        <f t="shared" si="12"/>
        <v>46608</v>
      </c>
      <c r="AN21" s="226" t="s">
        <v>83</v>
      </c>
      <c r="AO21" s="174"/>
      <c r="AP21" s="51">
        <f t="shared" si="13"/>
        <v>46639</v>
      </c>
      <c r="AQ21" s="5"/>
      <c r="AR21" s="171"/>
      <c r="AS21" s="51">
        <f t="shared" si="14"/>
        <v>46669</v>
      </c>
      <c r="AT21" s="52"/>
    </row>
    <row r="22" spans="2:46" ht="25" customHeight="1" x14ac:dyDescent="0.2">
      <c r="B22" s="171"/>
      <c r="C22" s="51">
        <f t="shared" si="0"/>
        <v>46244</v>
      </c>
      <c r="D22" s="5"/>
      <c r="E22" s="174"/>
      <c r="F22" s="51">
        <f t="shared" si="1"/>
        <v>46275</v>
      </c>
      <c r="G22" s="5" t="s">
        <v>71</v>
      </c>
      <c r="H22" s="174"/>
      <c r="I22" s="51">
        <f t="shared" si="2"/>
        <v>46305</v>
      </c>
      <c r="J22" s="52"/>
      <c r="K22" s="174"/>
      <c r="L22" s="51">
        <f t="shared" si="3"/>
        <v>46336</v>
      </c>
      <c r="M22" s="5" t="s">
        <v>71</v>
      </c>
      <c r="N22" s="174"/>
      <c r="O22" s="51">
        <f t="shared" si="4"/>
        <v>46366</v>
      </c>
      <c r="P22" s="5" t="s">
        <v>71</v>
      </c>
      <c r="Q22" s="177"/>
      <c r="R22" s="51">
        <f t="shared" si="5"/>
        <v>46397</v>
      </c>
      <c r="S22" s="52"/>
      <c r="T22" s="174"/>
      <c r="U22" s="51">
        <f t="shared" si="6"/>
        <v>46428</v>
      </c>
      <c r="V22" s="5" t="s">
        <v>83</v>
      </c>
      <c r="W22" s="174"/>
      <c r="X22" s="51">
        <f t="shared" si="7"/>
        <v>46456</v>
      </c>
      <c r="Y22" s="5" t="s">
        <v>83</v>
      </c>
      <c r="Z22" s="174"/>
      <c r="AA22" s="51">
        <f t="shared" si="8"/>
        <v>46487</v>
      </c>
      <c r="AB22" s="52"/>
      <c r="AC22" s="174"/>
      <c r="AD22" s="51">
        <f t="shared" si="9"/>
        <v>46517</v>
      </c>
      <c r="AE22" s="5" t="s">
        <v>83</v>
      </c>
      <c r="AF22" s="174"/>
      <c r="AG22" s="51">
        <f t="shared" si="10"/>
        <v>46548</v>
      </c>
      <c r="AH22" s="5" t="s">
        <v>83</v>
      </c>
      <c r="AI22" s="174" t="s">
        <v>151</v>
      </c>
      <c r="AJ22" s="51">
        <f t="shared" si="11"/>
        <v>46578</v>
      </c>
      <c r="AK22" s="52"/>
      <c r="AL22" s="174"/>
      <c r="AM22" s="51">
        <f t="shared" si="12"/>
        <v>46609</v>
      </c>
      <c r="AN22" s="226" t="s">
        <v>83</v>
      </c>
      <c r="AO22" s="174"/>
      <c r="AP22" s="51">
        <f t="shared" si="13"/>
        <v>46640</v>
      </c>
      <c r="AQ22" s="5"/>
      <c r="AR22" s="171"/>
      <c r="AS22" s="51">
        <f t="shared" si="14"/>
        <v>46670</v>
      </c>
      <c r="AT22" s="52"/>
    </row>
    <row r="23" spans="2:46" ht="25" customHeight="1" x14ac:dyDescent="0.2">
      <c r="B23" s="171"/>
      <c r="C23" s="51">
        <f t="shared" si="0"/>
        <v>46245</v>
      </c>
      <c r="D23" s="5"/>
      <c r="E23" s="174"/>
      <c r="F23" s="51">
        <f t="shared" si="1"/>
        <v>46276</v>
      </c>
      <c r="G23" s="5" t="s">
        <v>71</v>
      </c>
      <c r="H23" s="174"/>
      <c r="I23" s="51">
        <f t="shared" si="2"/>
        <v>46306</v>
      </c>
      <c r="J23" s="52"/>
      <c r="K23" s="174"/>
      <c r="L23" s="51">
        <f t="shared" si="3"/>
        <v>46337</v>
      </c>
      <c r="M23" s="52"/>
      <c r="N23" s="174"/>
      <c r="O23" s="51">
        <f t="shared" si="4"/>
        <v>46367</v>
      </c>
      <c r="P23" s="5" t="s">
        <v>71</v>
      </c>
      <c r="Q23" s="177"/>
      <c r="R23" s="51">
        <f t="shared" si="5"/>
        <v>46398</v>
      </c>
      <c r="S23" s="5" t="s">
        <v>73</v>
      </c>
      <c r="T23" s="174"/>
      <c r="U23" s="51">
        <f t="shared" si="6"/>
        <v>46429</v>
      </c>
      <c r="V23" s="5" t="s">
        <v>83</v>
      </c>
      <c r="W23" s="174"/>
      <c r="X23" s="51">
        <f t="shared" si="7"/>
        <v>46457</v>
      </c>
      <c r="Y23" s="5" t="s">
        <v>83</v>
      </c>
      <c r="Z23" s="174"/>
      <c r="AA23" s="51">
        <f t="shared" si="8"/>
        <v>46488</v>
      </c>
      <c r="AB23" s="52"/>
      <c r="AC23" s="174"/>
      <c r="AD23" s="51">
        <f t="shared" si="9"/>
        <v>46518</v>
      </c>
      <c r="AE23" s="5" t="s">
        <v>83</v>
      </c>
      <c r="AF23" s="174"/>
      <c r="AG23" s="51">
        <f t="shared" si="10"/>
        <v>46549</v>
      </c>
      <c r="AH23" s="5" t="s">
        <v>83</v>
      </c>
      <c r="AI23" s="174" t="s">
        <v>151</v>
      </c>
      <c r="AJ23" s="51">
        <f t="shared" si="11"/>
        <v>46579</v>
      </c>
      <c r="AK23" s="52"/>
      <c r="AL23" s="174"/>
      <c r="AM23" s="51">
        <f t="shared" si="12"/>
        <v>46610</v>
      </c>
      <c r="AN23" s="226" t="s">
        <v>83</v>
      </c>
      <c r="AO23" s="174"/>
      <c r="AP23" s="51">
        <f t="shared" si="13"/>
        <v>46641</v>
      </c>
      <c r="AQ23" s="52"/>
      <c r="AR23" s="171"/>
      <c r="AS23" s="51">
        <f t="shared" si="14"/>
        <v>46671</v>
      </c>
      <c r="AT23" s="5"/>
    </row>
    <row r="24" spans="2:46" ht="25" customHeight="1" x14ac:dyDescent="0.2">
      <c r="B24" s="171"/>
      <c r="C24" s="51">
        <f t="shared" si="0"/>
        <v>46246</v>
      </c>
      <c r="D24" s="5"/>
      <c r="E24" s="174"/>
      <c r="F24" s="55">
        <f t="shared" si="1"/>
        <v>46277</v>
      </c>
      <c r="G24" s="52"/>
      <c r="H24" s="174"/>
      <c r="I24" s="55">
        <f t="shared" si="2"/>
        <v>46307</v>
      </c>
      <c r="J24" s="5" t="s">
        <v>71</v>
      </c>
      <c r="K24" s="174"/>
      <c r="L24" s="51">
        <f t="shared" si="3"/>
        <v>46338</v>
      </c>
      <c r="M24" s="5" t="s">
        <v>71</v>
      </c>
      <c r="N24" s="174"/>
      <c r="O24" s="51">
        <f t="shared" si="4"/>
        <v>46368</v>
      </c>
      <c r="P24" s="52"/>
      <c r="Q24" s="177"/>
      <c r="R24" s="51">
        <f t="shared" si="5"/>
        <v>46399</v>
      </c>
      <c r="S24" s="5" t="s">
        <v>73</v>
      </c>
      <c r="T24" s="174"/>
      <c r="U24" s="51">
        <f t="shared" si="6"/>
        <v>46430</v>
      </c>
      <c r="V24" s="5" t="s">
        <v>83</v>
      </c>
      <c r="W24" s="174"/>
      <c r="X24" s="51">
        <f t="shared" si="7"/>
        <v>46458</v>
      </c>
      <c r="Y24" s="5" t="s">
        <v>83</v>
      </c>
      <c r="Z24" s="174"/>
      <c r="AA24" s="51">
        <f t="shared" si="8"/>
        <v>46489</v>
      </c>
      <c r="AB24" s="5" t="s">
        <v>83</v>
      </c>
      <c r="AC24" s="174"/>
      <c r="AD24" s="51">
        <f t="shared" si="9"/>
        <v>46519</v>
      </c>
      <c r="AE24" s="5" t="s">
        <v>83</v>
      </c>
      <c r="AF24" s="174"/>
      <c r="AG24" s="56">
        <f t="shared" si="10"/>
        <v>46550</v>
      </c>
      <c r="AH24" s="52"/>
      <c r="AI24" s="174" t="s">
        <v>151</v>
      </c>
      <c r="AJ24" s="51">
        <f t="shared" si="11"/>
        <v>46580</v>
      </c>
      <c r="AK24" s="5" t="s">
        <v>83</v>
      </c>
      <c r="AL24" s="174"/>
      <c r="AM24" s="51">
        <f t="shared" si="12"/>
        <v>46611</v>
      </c>
      <c r="AN24" s="226" t="s">
        <v>83</v>
      </c>
      <c r="AO24" s="174"/>
      <c r="AP24" s="51">
        <f t="shared" si="13"/>
        <v>46642</v>
      </c>
      <c r="AQ24" s="52"/>
      <c r="AR24" s="171"/>
      <c r="AS24" s="51">
        <f t="shared" si="14"/>
        <v>46672</v>
      </c>
      <c r="AT24" s="5"/>
    </row>
    <row r="25" spans="2:46" ht="25" customHeight="1" x14ac:dyDescent="0.2">
      <c r="B25" s="171"/>
      <c r="C25" s="51">
        <f t="shared" si="0"/>
        <v>46247</v>
      </c>
      <c r="D25" s="5"/>
      <c r="E25" s="174"/>
      <c r="F25" s="55">
        <f t="shared" si="1"/>
        <v>46278</v>
      </c>
      <c r="G25" s="57"/>
      <c r="H25" s="174"/>
      <c r="I25" s="55">
        <f t="shared" si="2"/>
        <v>46308</v>
      </c>
      <c r="J25" s="15" t="s">
        <v>71</v>
      </c>
      <c r="K25" s="174"/>
      <c r="L25" s="51">
        <f t="shared" si="3"/>
        <v>46339</v>
      </c>
      <c r="M25" s="5" t="s">
        <v>71</v>
      </c>
      <c r="N25" s="174"/>
      <c r="O25" s="51">
        <f t="shared" si="4"/>
        <v>46369</v>
      </c>
      <c r="P25" s="52"/>
      <c r="Q25" s="177"/>
      <c r="R25" s="51">
        <f t="shared" si="5"/>
        <v>46400</v>
      </c>
      <c r="S25" s="5" t="s">
        <v>73</v>
      </c>
      <c r="T25" s="174"/>
      <c r="U25" s="51">
        <f t="shared" si="6"/>
        <v>46431</v>
      </c>
      <c r="V25" s="52"/>
      <c r="W25" s="174"/>
      <c r="X25" s="51">
        <f t="shared" si="7"/>
        <v>46459</v>
      </c>
      <c r="Y25" s="52"/>
      <c r="Z25" s="174"/>
      <c r="AA25" s="51">
        <f t="shared" si="8"/>
        <v>46490</v>
      </c>
      <c r="AB25" s="5" t="s">
        <v>83</v>
      </c>
      <c r="AC25" s="174"/>
      <c r="AD25" s="51">
        <f t="shared" si="9"/>
        <v>46520</v>
      </c>
      <c r="AE25" s="5" t="s">
        <v>83</v>
      </c>
      <c r="AF25" s="174"/>
      <c r="AG25" s="55">
        <f t="shared" si="10"/>
        <v>46551</v>
      </c>
      <c r="AH25" s="52"/>
      <c r="AI25" s="174" t="s">
        <v>151</v>
      </c>
      <c r="AJ25" s="51">
        <f t="shared" si="11"/>
        <v>46581</v>
      </c>
      <c r="AK25" s="5" t="s">
        <v>83</v>
      </c>
      <c r="AL25" s="174"/>
      <c r="AM25" s="51">
        <f t="shared" si="12"/>
        <v>46612</v>
      </c>
      <c r="AN25" s="226" t="s">
        <v>83</v>
      </c>
      <c r="AO25" s="174"/>
      <c r="AP25" s="51">
        <f t="shared" si="13"/>
        <v>46643</v>
      </c>
      <c r="AQ25" s="5"/>
      <c r="AR25" s="171"/>
      <c r="AS25" s="51">
        <f t="shared" si="14"/>
        <v>46673</v>
      </c>
      <c r="AT25" s="5"/>
    </row>
    <row r="26" spans="2:46" ht="25" customHeight="1" x14ac:dyDescent="0.2">
      <c r="B26" s="171"/>
      <c r="C26" s="51">
        <f t="shared" si="0"/>
        <v>46248</v>
      </c>
      <c r="D26" s="5"/>
      <c r="E26" s="174"/>
      <c r="F26" s="55">
        <f t="shared" si="1"/>
        <v>46279</v>
      </c>
      <c r="G26" s="5" t="s">
        <v>71</v>
      </c>
      <c r="H26" s="174"/>
      <c r="I26" s="55">
        <f t="shared" si="2"/>
        <v>46309</v>
      </c>
      <c r="J26" s="5" t="s">
        <v>71</v>
      </c>
      <c r="K26" s="174"/>
      <c r="L26" s="51">
        <f t="shared" si="3"/>
        <v>46340</v>
      </c>
      <c r="M26" s="52"/>
      <c r="N26" s="174"/>
      <c r="O26" s="51">
        <f t="shared" si="4"/>
        <v>46370</v>
      </c>
      <c r="P26" s="5" t="s">
        <v>71</v>
      </c>
      <c r="Q26" s="177"/>
      <c r="R26" s="51">
        <f t="shared" si="5"/>
        <v>46401</v>
      </c>
      <c r="S26" s="5" t="s">
        <v>73</v>
      </c>
      <c r="T26" s="174"/>
      <c r="U26" s="51">
        <f t="shared" si="6"/>
        <v>46432</v>
      </c>
      <c r="V26" s="52"/>
      <c r="W26" s="174"/>
      <c r="X26" s="51">
        <f t="shared" si="7"/>
        <v>46460</v>
      </c>
      <c r="Y26" s="52"/>
      <c r="Z26" s="174"/>
      <c r="AA26" s="51">
        <f t="shared" si="8"/>
        <v>46491</v>
      </c>
      <c r="AB26" s="5" t="s">
        <v>83</v>
      </c>
      <c r="AC26" s="174"/>
      <c r="AD26" s="51">
        <f t="shared" si="9"/>
        <v>46521</v>
      </c>
      <c r="AE26" s="5" t="s">
        <v>83</v>
      </c>
      <c r="AF26" s="174"/>
      <c r="AG26" s="51">
        <f t="shared" si="10"/>
        <v>46552</v>
      </c>
      <c r="AH26" s="5" t="s">
        <v>83</v>
      </c>
      <c r="AI26" s="174" t="s">
        <v>151</v>
      </c>
      <c r="AJ26" s="51">
        <f t="shared" si="11"/>
        <v>46582</v>
      </c>
      <c r="AK26" s="52"/>
      <c r="AL26" s="174"/>
      <c r="AM26" s="51">
        <f t="shared" si="12"/>
        <v>46613</v>
      </c>
      <c r="AN26" s="52"/>
      <c r="AO26" s="174"/>
      <c r="AP26" s="51">
        <f t="shared" si="13"/>
        <v>46644</v>
      </c>
      <c r="AQ26" s="5"/>
      <c r="AR26" s="171"/>
      <c r="AS26" s="51">
        <f t="shared" si="14"/>
        <v>46674</v>
      </c>
      <c r="AT26" s="5"/>
    </row>
    <row r="27" spans="2:46" ht="25" customHeight="1" x14ac:dyDescent="0.2">
      <c r="B27" s="171"/>
      <c r="C27" s="51">
        <f t="shared" si="0"/>
        <v>46249</v>
      </c>
      <c r="D27" s="52"/>
      <c r="E27" s="174"/>
      <c r="F27" s="51">
        <f t="shared" si="1"/>
        <v>46280</v>
      </c>
      <c r="G27" s="5" t="s">
        <v>71</v>
      </c>
      <c r="H27" s="174"/>
      <c r="I27" s="51">
        <f t="shared" si="2"/>
        <v>46310</v>
      </c>
      <c r="J27" s="5" t="s">
        <v>71</v>
      </c>
      <c r="K27" s="174"/>
      <c r="L27" s="51">
        <f t="shared" si="3"/>
        <v>46341</v>
      </c>
      <c r="M27" s="52"/>
      <c r="N27" s="174"/>
      <c r="O27" s="51">
        <f t="shared" si="4"/>
        <v>46371</v>
      </c>
      <c r="P27" s="5" t="s">
        <v>71</v>
      </c>
      <c r="Q27" s="177"/>
      <c r="R27" s="51">
        <f t="shared" si="5"/>
        <v>46402</v>
      </c>
      <c r="S27" s="5" t="s">
        <v>73</v>
      </c>
      <c r="T27" s="174"/>
      <c r="U27" s="51">
        <f t="shared" si="6"/>
        <v>46433</v>
      </c>
      <c r="V27" s="5" t="s">
        <v>83</v>
      </c>
      <c r="W27" s="174"/>
      <c r="X27" s="51">
        <f t="shared" si="7"/>
        <v>46461</v>
      </c>
      <c r="Y27" s="5" t="s">
        <v>83</v>
      </c>
      <c r="Z27" s="174"/>
      <c r="AA27" s="51">
        <f t="shared" si="8"/>
        <v>46492</v>
      </c>
      <c r="AB27" s="5" t="s">
        <v>83</v>
      </c>
      <c r="AC27" s="174"/>
      <c r="AD27" s="51">
        <f t="shared" si="9"/>
        <v>46522</v>
      </c>
      <c r="AE27" s="52"/>
      <c r="AF27" s="174"/>
      <c r="AG27" s="51">
        <f t="shared" si="10"/>
        <v>46553</v>
      </c>
      <c r="AH27" s="5" t="s">
        <v>83</v>
      </c>
      <c r="AI27" s="174" t="s">
        <v>151</v>
      </c>
      <c r="AJ27" s="51">
        <f t="shared" si="11"/>
        <v>46583</v>
      </c>
      <c r="AK27" s="5" t="s">
        <v>83</v>
      </c>
      <c r="AL27" s="174"/>
      <c r="AM27" s="51">
        <f t="shared" si="12"/>
        <v>46614</v>
      </c>
      <c r="AN27" s="52"/>
      <c r="AO27" s="174"/>
      <c r="AP27" s="51">
        <f t="shared" si="13"/>
        <v>46645</v>
      </c>
      <c r="AQ27" s="5"/>
      <c r="AR27" s="171"/>
      <c r="AS27" s="51">
        <f t="shared" si="14"/>
        <v>46675</v>
      </c>
      <c r="AT27" s="5"/>
    </row>
    <row r="28" spans="2:46" ht="25" customHeight="1" x14ac:dyDescent="0.2">
      <c r="B28" s="171"/>
      <c r="C28" s="51">
        <f t="shared" si="0"/>
        <v>46250</v>
      </c>
      <c r="D28" s="52"/>
      <c r="E28" s="174"/>
      <c r="F28" s="51">
        <f t="shared" si="1"/>
        <v>46281</v>
      </c>
      <c r="G28" s="5" t="s">
        <v>71</v>
      </c>
      <c r="H28" s="174"/>
      <c r="I28" s="51">
        <f t="shared" si="2"/>
        <v>46311</v>
      </c>
      <c r="J28" s="5" t="s">
        <v>71</v>
      </c>
      <c r="K28" s="174"/>
      <c r="L28" s="51">
        <f t="shared" si="3"/>
        <v>46342</v>
      </c>
      <c r="M28" s="5" t="s">
        <v>71</v>
      </c>
      <c r="N28" s="174"/>
      <c r="O28" s="51">
        <f t="shared" si="4"/>
        <v>46372</v>
      </c>
      <c r="P28" s="5" t="s">
        <v>71</v>
      </c>
      <c r="Q28" s="177"/>
      <c r="R28" s="51">
        <f t="shared" si="5"/>
        <v>46403</v>
      </c>
      <c r="S28" s="52"/>
      <c r="T28" s="174"/>
      <c r="U28" s="51">
        <f t="shared" si="6"/>
        <v>46434</v>
      </c>
      <c r="V28" s="5" t="s">
        <v>83</v>
      </c>
      <c r="W28" s="174"/>
      <c r="X28" s="51">
        <f t="shared" si="7"/>
        <v>46462</v>
      </c>
      <c r="Y28" s="5" t="s">
        <v>83</v>
      </c>
      <c r="Z28" s="174"/>
      <c r="AA28" s="51">
        <f t="shared" si="8"/>
        <v>46493</v>
      </c>
      <c r="AB28" s="5" t="s">
        <v>83</v>
      </c>
      <c r="AC28" s="174"/>
      <c r="AD28" s="51">
        <f t="shared" si="9"/>
        <v>46523</v>
      </c>
      <c r="AE28" s="52"/>
      <c r="AF28" s="174"/>
      <c r="AG28" s="51">
        <f t="shared" si="10"/>
        <v>46554</v>
      </c>
      <c r="AH28" s="5" t="s">
        <v>83</v>
      </c>
      <c r="AI28" s="174" t="s">
        <v>151</v>
      </c>
      <c r="AJ28" s="51">
        <f t="shared" si="11"/>
        <v>46584</v>
      </c>
      <c r="AK28" s="5" t="s">
        <v>83</v>
      </c>
      <c r="AL28" s="174"/>
      <c r="AM28" s="51">
        <f t="shared" si="12"/>
        <v>46615</v>
      </c>
      <c r="AN28" s="226" t="s">
        <v>83</v>
      </c>
      <c r="AO28" s="174"/>
      <c r="AP28" s="51">
        <f t="shared" si="13"/>
        <v>46646</v>
      </c>
      <c r="AQ28" s="5"/>
      <c r="AR28" s="171"/>
      <c r="AS28" s="51">
        <f t="shared" si="14"/>
        <v>46676</v>
      </c>
      <c r="AT28" s="52"/>
    </row>
    <row r="29" spans="2:46" ht="25" customHeight="1" x14ac:dyDescent="0.2">
      <c r="B29" s="171"/>
      <c r="C29" s="51">
        <f t="shared" si="0"/>
        <v>46251</v>
      </c>
      <c r="D29" s="5"/>
      <c r="E29" s="174"/>
      <c r="F29" s="51">
        <f t="shared" si="1"/>
        <v>46282</v>
      </c>
      <c r="G29" s="5" t="s">
        <v>71</v>
      </c>
      <c r="H29" s="174"/>
      <c r="I29" s="51">
        <f t="shared" si="2"/>
        <v>46312</v>
      </c>
      <c r="J29" s="52"/>
      <c r="K29" s="174"/>
      <c r="L29" s="51">
        <f t="shared" si="3"/>
        <v>46343</v>
      </c>
      <c r="M29" s="5" t="s">
        <v>71</v>
      </c>
      <c r="N29" s="174"/>
      <c r="O29" s="51">
        <f t="shared" si="4"/>
        <v>46373</v>
      </c>
      <c r="P29" s="5" t="s">
        <v>71</v>
      </c>
      <c r="Q29" s="177"/>
      <c r="R29" s="51">
        <f t="shared" si="5"/>
        <v>46404</v>
      </c>
      <c r="S29" s="52"/>
      <c r="T29" s="174"/>
      <c r="U29" s="51">
        <f t="shared" si="6"/>
        <v>46435</v>
      </c>
      <c r="V29" s="5" t="s">
        <v>83</v>
      </c>
      <c r="W29" s="174"/>
      <c r="X29" s="51">
        <f t="shared" si="7"/>
        <v>46463</v>
      </c>
      <c r="Y29" s="5" t="s">
        <v>83</v>
      </c>
      <c r="Z29" s="174"/>
      <c r="AA29" s="51">
        <f t="shared" si="8"/>
        <v>46494</v>
      </c>
      <c r="AB29" s="52"/>
      <c r="AC29" s="174"/>
      <c r="AD29" s="51">
        <f t="shared" si="9"/>
        <v>46524</v>
      </c>
      <c r="AE29" s="52"/>
      <c r="AF29" s="174"/>
      <c r="AG29" s="51">
        <f t="shared" si="10"/>
        <v>46555</v>
      </c>
      <c r="AH29" s="5" t="s">
        <v>83</v>
      </c>
      <c r="AI29" s="174" t="s">
        <v>151</v>
      </c>
      <c r="AJ29" s="51">
        <f t="shared" si="11"/>
        <v>46585</v>
      </c>
      <c r="AK29" s="52"/>
      <c r="AL29" s="174"/>
      <c r="AM29" s="51">
        <f t="shared" si="12"/>
        <v>46616</v>
      </c>
      <c r="AN29" s="226" t="s">
        <v>83</v>
      </c>
      <c r="AO29" s="174"/>
      <c r="AP29" s="51">
        <f t="shared" si="13"/>
        <v>46647</v>
      </c>
      <c r="AQ29" s="5"/>
      <c r="AR29" s="171"/>
      <c r="AS29" s="51">
        <f t="shared" si="14"/>
        <v>46677</v>
      </c>
      <c r="AT29" s="52"/>
    </row>
    <row r="30" spans="2:46" ht="25" customHeight="1" x14ac:dyDescent="0.2">
      <c r="B30" s="171"/>
      <c r="C30" s="51">
        <f t="shared" si="0"/>
        <v>46252</v>
      </c>
      <c r="D30" s="5"/>
      <c r="E30" s="174"/>
      <c r="F30" s="55">
        <f t="shared" si="1"/>
        <v>46283</v>
      </c>
      <c r="G30" s="5" t="s">
        <v>71</v>
      </c>
      <c r="H30" s="174"/>
      <c r="I30" s="55">
        <f t="shared" si="2"/>
        <v>46313</v>
      </c>
      <c r="J30" s="52"/>
      <c r="K30" s="174"/>
      <c r="L30" s="51">
        <f t="shared" si="3"/>
        <v>46344</v>
      </c>
      <c r="M30" s="5" t="s">
        <v>71</v>
      </c>
      <c r="N30" s="174"/>
      <c r="O30" s="51">
        <f t="shared" si="4"/>
        <v>46374</v>
      </c>
      <c r="P30" s="5" t="s">
        <v>71</v>
      </c>
      <c r="Q30" s="177"/>
      <c r="R30" s="51">
        <f t="shared" si="5"/>
        <v>46405</v>
      </c>
      <c r="S30" s="5" t="s">
        <v>83</v>
      </c>
      <c r="T30" s="174"/>
      <c r="U30" s="51">
        <f t="shared" si="6"/>
        <v>46436</v>
      </c>
      <c r="V30" s="5" t="s">
        <v>83</v>
      </c>
      <c r="W30" s="174"/>
      <c r="X30" s="51">
        <f t="shared" si="7"/>
        <v>46464</v>
      </c>
      <c r="Y30" s="5" t="s">
        <v>83</v>
      </c>
      <c r="Z30" s="174"/>
      <c r="AA30" s="51">
        <f t="shared" si="8"/>
        <v>46495</v>
      </c>
      <c r="AB30" s="52"/>
      <c r="AC30" s="174"/>
      <c r="AD30" s="51">
        <f t="shared" si="9"/>
        <v>46525</v>
      </c>
      <c r="AE30" s="5" t="s">
        <v>83</v>
      </c>
      <c r="AF30" s="174"/>
      <c r="AG30" s="51">
        <f t="shared" si="10"/>
        <v>46556</v>
      </c>
      <c r="AH30" s="5" t="s">
        <v>83</v>
      </c>
      <c r="AI30" s="174" t="s">
        <v>151</v>
      </c>
      <c r="AJ30" s="51">
        <f t="shared" si="11"/>
        <v>46586</v>
      </c>
      <c r="AK30" s="52"/>
      <c r="AL30" s="174"/>
      <c r="AM30" s="51">
        <f t="shared" si="12"/>
        <v>46617</v>
      </c>
      <c r="AN30" s="226" t="s">
        <v>83</v>
      </c>
      <c r="AO30" s="174"/>
      <c r="AP30" s="51">
        <f t="shared" si="13"/>
        <v>46648</v>
      </c>
      <c r="AQ30" s="52"/>
      <c r="AR30" s="171"/>
      <c r="AS30" s="51">
        <f t="shared" si="14"/>
        <v>46678</v>
      </c>
      <c r="AT30" s="5"/>
    </row>
    <row r="31" spans="2:46" ht="25" customHeight="1" x14ac:dyDescent="0.2">
      <c r="B31" s="171"/>
      <c r="C31" s="51">
        <f t="shared" si="0"/>
        <v>46253</v>
      </c>
      <c r="D31" s="5"/>
      <c r="E31" s="174"/>
      <c r="F31" s="51">
        <f t="shared" si="1"/>
        <v>46284</v>
      </c>
      <c r="G31" s="52"/>
      <c r="H31" s="174"/>
      <c r="I31" s="51">
        <f t="shared" si="2"/>
        <v>46314</v>
      </c>
      <c r="J31" s="5" t="s">
        <v>83</v>
      </c>
      <c r="K31" s="174"/>
      <c r="L31" s="51">
        <f t="shared" si="3"/>
        <v>46345</v>
      </c>
      <c r="M31" s="5" t="s">
        <v>71</v>
      </c>
      <c r="N31" s="174"/>
      <c r="O31" s="51">
        <f t="shared" si="4"/>
        <v>46375</v>
      </c>
      <c r="P31" s="52"/>
      <c r="Q31" s="177"/>
      <c r="R31" s="51">
        <f t="shared" si="5"/>
        <v>46406</v>
      </c>
      <c r="S31" s="5" t="s">
        <v>83</v>
      </c>
      <c r="T31" s="174"/>
      <c r="U31" s="51">
        <f t="shared" si="6"/>
        <v>46437</v>
      </c>
      <c r="V31" s="5" t="s">
        <v>83</v>
      </c>
      <c r="W31" s="174"/>
      <c r="X31" s="51">
        <f t="shared" si="7"/>
        <v>46465</v>
      </c>
      <c r="Y31" s="5" t="s">
        <v>83</v>
      </c>
      <c r="Z31" s="174"/>
      <c r="AA31" s="51">
        <f t="shared" si="8"/>
        <v>46496</v>
      </c>
      <c r="AB31" s="5" t="s">
        <v>83</v>
      </c>
      <c r="AC31" s="174"/>
      <c r="AD31" s="51">
        <f t="shared" si="9"/>
        <v>46526</v>
      </c>
      <c r="AE31" s="5" t="s">
        <v>83</v>
      </c>
      <c r="AF31" s="174"/>
      <c r="AG31" s="51">
        <f t="shared" si="10"/>
        <v>46557</v>
      </c>
      <c r="AH31" s="52"/>
      <c r="AI31" s="174" t="s">
        <v>151</v>
      </c>
      <c r="AJ31" s="51">
        <f t="shared" si="11"/>
        <v>46587</v>
      </c>
      <c r="AK31" s="5" t="s">
        <v>83</v>
      </c>
      <c r="AL31" s="174"/>
      <c r="AM31" s="51">
        <f t="shared" si="12"/>
        <v>46618</v>
      </c>
      <c r="AN31" s="226" t="s">
        <v>83</v>
      </c>
      <c r="AO31" s="174"/>
      <c r="AP31" s="51">
        <f t="shared" si="13"/>
        <v>46649</v>
      </c>
      <c r="AQ31" s="52"/>
      <c r="AR31" s="171"/>
      <c r="AS31" s="51">
        <f t="shared" si="14"/>
        <v>46679</v>
      </c>
      <c r="AT31" s="5"/>
    </row>
    <row r="32" spans="2:46" ht="25" customHeight="1" x14ac:dyDescent="0.2">
      <c r="B32" s="171"/>
      <c r="C32" s="51">
        <f t="shared" si="0"/>
        <v>46254</v>
      </c>
      <c r="D32" s="5"/>
      <c r="E32" s="174"/>
      <c r="F32" s="51">
        <f t="shared" si="1"/>
        <v>46285</v>
      </c>
      <c r="G32" s="52"/>
      <c r="H32" s="174"/>
      <c r="I32" s="51">
        <f t="shared" si="2"/>
        <v>46315</v>
      </c>
      <c r="J32" s="5" t="s">
        <v>83</v>
      </c>
      <c r="K32" s="174"/>
      <c r="L32" s="51">
        <f t="shared" si="3"/>
        <v>46346</v>
      </c>
      <c r="M32" s="5" t="s">
        <v>71</v>
      </c>
      <c r="N32" s="174"/>
      <c r="O32" s="51">
        <f t="shared" si="4"/>
        <v>46376</v>
      </c>
      <c r="P32" s="52"/>
      <c r="Q32" s="177"/>
      <c r="R32" s="51">
        <f t="shared" si="5"/>
        <v>46407</v>
      </c>
      <c r="S32" s="5" t="s">
        <v>83</v>
      </c>
      <c r="T32" s="174"/>
      <c r="U32" s="51">
        <f t="shared" si="6"/>
        <v>46438</v>
      </c>
      <c r="V32" s="52"/>
      <c r="W32" s="174"/>
      <c r="X32" s="51">
        <f t="shared" si="7"/>
        <v>46466</v>
      </c>
      <c r="Y32" s="52"/>
      <c r="Z32" s="174"/>
      <c r="AA32" s="51">
        <f t="shared" si="8"/>
        <v>46497</v>
      </c>
      <c r="AB32" s="5" t="s">
        <v>83</v>
      </c>
      <c r="AC32" s="174"/>
      <c r="AD32" s="51">
        <f t="shared" si="9"/>
        <v>46527</v>
      </c>
      <c r="AE32" s="5" t="s">
        <v>83</v>
      </c>
      <c r="AF32" s="174"/>
      <c r="AG32" s="51">
        <f t="shared" si="10"/>
        <v>46558</v>
      </c>
      <c r="AH32" s="52"/>
      <c r="AI32" s="174" t="s">
        <v>151</v>
      </c>
      <c r="AJ32" s="51">
        <f t="shared" si="11"/>
        <v>46588</v>
      </c>
      <c r="AK32" s="5" t="s">
        <v>83</v>
      </c>
      <c r="AL32" s="174"/>
      <c r="AM32" s="51">
        <f t="shared" si="12"/>
        <v>46619</v>
      </c>
      <c r="AN32" s="226" t="s">
        <v>83</v>
      </c>
      <c r="AO32" s="174"/>
      <c r="AP32" s="51">
        <f t="shared" si="13"/>
        <v>46650</v>
      </c>
      <c r="AQ32" s="5"/>
      <c r="AR32" s="171"/>
      <c r="AS32" s="51">
        <f t="shared" si="14"/>
        <v>46680</v>
      </c>
      <c r="AT32" s="5"/>
    </row>
    <row r="33" spans="2:46" ht="25" customHeight="1" x14ac:dyDescent="0.2">
      <c r="B33" s="171"/>
      <c r="C33" s="51">
        <f t="shared" si="0"/>
        <v>46255</v>
      </c>
      <c r="D33" s="5"/>
      <c r="E33" s="174"/>
      <c r="F33" s="51">
        <f t="shared" si="1"/>
        <v>46286</v>
      </c>
      <c r="G33" s="5" t="s">
        <v>71</v>
      </c>
      <c r="H33" s="174"/>
      <c r="I33" s="51">
        <f t="shared" si="2"/>
        <v>46316</v>
      </c>
      <c r="J33" s="5" t="s">
        <v>83</v>
      </c>
      <c r="K33" s="174"/>
      <c r="L33" s="51">
        <f t="shared" si="3"/>
        <v>46347</v>
      </c>
      <c r="M33" s="52"/>
      <c r="N33" s="174"/>
      <c r="O33" s="51">
        <f t="shared" si="4"/>
        <v>46377</v>
      </c>
      <c r="P33" s="5" t="s">
        <v>83</v>
      </c>
      <c r="Q33" s="177"/>
      <c r="R33" s="51">
        <f t="shared" si="5"/>
        <v>46408</v>
      </c>
      <c r="S33" s="5" t="s">
        <v>83</v>
      </c>
      <c r="T33" s="174"/>
      <c r="U33" s="51">
        <f t="shared" si="6"/>
        <v>46439</v>
      </c>
      <c r="V33" s="52"/>
      <c r="W33" s="174"/>
      <c r="X33" s="51">
        <f t="shared" si="7"/>
        <v>46467</v>
      </c>
      <c r="Y33" s="52"/>
      <c r="Z33" s="174"/>
      <c r="AA33" s="51">
        <f t="shared" si="8"/>
        <v>46498</v>
      </c>
      <c r="AB33" s="5" t="s">
        <v>83</v>
      </c>
      <c r="AC33" s="174"/>
      <c r="AD33" s="51">
        <f t="shared" si="9"/>
        <v>46528</v>
      </c>
      <c r="AE33" s="5" t="s">
        <v>83</v>
      </c>
      <c r="AF33" s="174"/>
      <c r="AG33" s="58">
        <f t="shared" si="10"/>
        <v>46559</v>
      </c>
      <c r="AH33" s="5" t="s">
        <v>83</v>
      </c>
      <c r="AI33" s="174" t="s">
        <v>151</v>
      </c>
      <c r="AJ33" s="51">
        <f t="shared" si="11"/>
        <v>46589</v>
      </c>
      <c r="AK33" s="5" t="s">
        <v>83</v>
      </c>
      <c r="AL33" s="174"/>
      <c r="AM33" s="51">
        <f t="shared" si="12"/>
        <v>46620</v>
      </c>
      <c r="AN33" s="52"/>
      <c r="AO33" s="174"/>
      <c r="AP33" s="51">
        <f t="shared" si="13"/>
        <v>46651</v>
      </c>
      <c r="AQ33" s="5"/>
      <c r="AR33" s="171"/>
      <c r="AS33" s="51">
        <f t="shared" si="14"/>
        <v>46681</v>
      </c>
      <c r="AT33" s="5"/>
    </row>
    <row r="34" spans="2:46" ht="25" customHeight="1" x14ac:dyDescent="0.2">
      <c r="B34" s="171"/>
      <c r="C34" s="51">
        <f t="shared" si="0"/>
        <v>46256</v>
      </c>
      <c r="D34" s="52"/>
      <c r="E34" s="174"/>
      <c r="F34" s="51">
        <f t="shared" si="1"/>
        <v>46287</v>
      </c>
      <c r="G34" s="5" t="s">
        <v>71</v>
      </c>
      <c r="H34" s="174"/>
      <c r="I34" s="51">
        <f t="shared" si="2"/>
        <v>46317</v>
      </c>
      <c r="J34" s="5" t="s">
        <v>83</v>
      </c>
      <c r="K34" s="174"/>
      <c r="L34" s="51">
        <f t="shared" si="3"/>
        <v>46348</v>
      </c>
      <c r="M34" s="52"/>
      <c r="N34" s="174"/>
      <c r="O34" s="51">
        <f t="shared" si="4"/>
        <v>46378</v>
      </c>
      <c r="P34" s="5" t="s">
        <v>83</v>
      </c>
      <c r="Q34" s="177"/>
      <c r="R34" s="51">
        <f t="shared" si="5"/>
        <v>46409</v>
      </c>
      <c r="S34" s="5" t="s">
        <v>83</v>
      </c>
      <c r="T34" s="174"/>
      <c r="U34" s="51">
        <f t="shared" si="6"/>
        <v>46440</v>
      </c>
      <c r="V34" s="5" t="s">
        <v>83</v>
      </c>
      <c r="W34" s="174"/>
      <c r="X34" s="51">
        <f t="shared" si="7"/>
        <v>46468</v>
      </c>
      <c r="Y34" s="5" t="s">
        <v>83</v>
      </c>
      <c r="Z34" s="174"/>
      <c r="AA34" s="51">
        <f t="shared" si="8"/>
        <v>46499</v>
      </c>
      <c r="AB34" s="5" t="s">
        <v>83</v>
      </c>
      <c r="AC34" s="174"/>
      <c r="AD34" s="51">
        <f t="shared" si="9"/>
        <v>46529</v>
      </c>
      <c r="AE34" s="52"/>
      <c r="AF34" s="174"/>
      <c r="AG34" s="58">
        <f t="shared" si="10"/>
        <v>46560</v>
      </c>
      <c r="AH34" s="5" t="s">
        <v>83</v>
      </c>
      <c r="AI34" s="174" t="s">
        <v>151</v>
      </c>
      <c r="AJ34" s="51">
        <f t="shared" si="11"/>
        <v>46590</v>
      </c>
      <c r="AK34" s="5" t="s">
        <v>83</v>
      </c>
      <c r="AL34" s="174"/>
      <c r="AM34" s="51">
        <f t="shared" si="12"/>
        <v>46621</v>
      </c>
      <c r="AN34" s="52"/>
      <c r="AO34" s="174"/>
      <c r="AP34" s="51">
        <f t="shared" si="13"/>
        <v>46652</v>
      </c>
      <c r="AQ34" s="5"/>
      <c r="AR34" s="171"/>
      <c r="AS34" s="51">
        <f t="shared" si="14"/>
        <v>46682</v>
      </c>
      <c r="AT34" s="5"/>
    </row>
    <row r="35" spans="2:46" ht="25" customHeight="1" x14ac:dyDescent="0.2">
      <c r="B35" s="171"/>
      <c r="C35" s="51">
        <f t="shared" si="0"/>
        <v>46257</v>
      </c>
      <c r="D35" s="52"/>
      <c r="E35" s="174"/>
      <c r="F35" s="51">
        <f t="shared" si="1"/>
        <v>46288</v>
      </c>
      <c r="G35" s="5" t="s">
        <v>71</v>
      </c>
      <c r="H35" s="174"/>
      <c r="I35" s="51">
        <f t="shared" si="2"/>
        <v>46318</v>
      </c>
      <c r="J35" s="5" t="s">
        <v>83</v>
      </c>
      <c r="K35" s="174"/>
      <c r="L35" s="51">
        <f t="shared" si="3"/>
        <v>46349</v>
      </c>
      <c r="M35" s="5" t="s">
        <v>71</v>
      </c>
      <c r="N35" s="174"/>
      <c r="O35" s="51">
        <f t="shared" si="4"/>
        <v>46379</v>
      </c>
      <c r="P35" s="5" t="s">
        <v>83</v>
      </c>
      <c r="Q35" s="177"/>
      <c r="R35" s="51">
        <f t="shared" si="5"/>
        <v>46410</v>
      </c>
      <c r="S35" s="52"/>
      <c r="T35" s="174"/>
      <c r="U35" s="51">
        <f t="shared" si="6"/>
        <v>46441</v>
      </c>
      <c r="V35" s="5" t="s">
        <v>83</v>
      </c>
      <c r="W35" s="174"/>
      <c r="X35" s="51">
        <f t="shared" si="7"/>
        <v>46469</v>
      </c>
      <c r="Y35" s="5" t="s">
        <v>83</v>
      </c>
      <c r="Z35" s="174"/>
      <c r="AA35" s="51">
        <f t="shared" si="8"/>
        <v>46500</v>
      </c>
      <c r="AB35" s="5" t="s">
        <v>83</v>
      </c>
      <c r="AC35" s="174"/>
      <c r="AD35" s="51">
        <f t="shared" si="9"/>
        <v>46530</v>
      </c>
      <c r="AE35" s="52"/>
      <c r="AF35" s="174"/>
      <c r="AG35" s="58">
        <f t="shared" si="10"/>
        <v>46561</v>
      </c>
      <c r="AH35" s="5" t="s">
        <v>83</v>
      </c>
      <c r="AI35" s="174" t="s">
        <v>151</v>
      </c>
      <c r="AJ35" s="51">
        <f t="shared" si="11"/>
        <v>46591</v>
      </c>
      <c r="AK35" s="5" t="s">
        <v>83</v>
      </c>
      <c r="AL35" s="174"/>
      <c r="AM35" s="51">
        <f t="shared" si="12"/>
        <v>46622</v>
      </c>
      <c r="AN35" s="226" t="s">
        <v>83</v>
      </c>
      <c r="AO35" s="174"/>
      <c r="AP35" s="51">
        <f t="shared" si="13"/>
        <v>46653</v>
      </c>
      <c r="AQ35" s="5"/>
      <c r="AR35" s="171"/>
      <c r="AS35" s="51">
        <f t="shared" si="14"/>
        <v>46683</v>
      </c>
      <c r="AT35" s="52"/>
    </row>
    <row r="36" spans="2:46" ht="25" customHeight="1" x14ac:dyDescent="0.2">
      <c r="B36" s="171"/>
      <c r="C36" s="51">
        <f t="shared" si="0"/>
        <v>46258</v>
      </c>
      <c r="D36" s="5"/>
      <c r="E36" s="174"/>
      <c r="F36" s="51">
        <f t="shared" si="1"/>
        <v>46289</v>
      </c>
      <c r="G36" s="5" t="s">
        <v>71</v>
      </c>
      <c r="H36" s="174"/>
      <c r="I36" s="51">
        <f t="shared" si="2"/>
        <v>46319</v>
      </c>
      <c r="J36" s="52"/>
      <c r="K36" s="174"/>
      <c r="L36" s="51">
        <f t="shared" si="3"/>
        <v>46350</v>
      </c>
      <c r="M36" s="5" t="s">
        <v>71</v>
      </c>
      <c r="N36" s="174"/>
      <c r="O36" s="51">
        <f t="shared" si="4"/>
        <v>46380</v>
      </c>
      <c r="P36" s="5" t="s">
        <v>83</v>
      </c>
      <c r="Q36" s="177"/>
      <c r="R36" s="51">
        <f t="shared" si="5"/>
        <v>46411</v>
      </c>
      <c r="S36" s="52"/>
      <c r="T36" s="174"/>
      <c r="U36" s="51">
        <f t="shared" si="6"/>
        <v>46442</v>
      </c>
      <c r="V36" s="5" t="s">
        <v>83</v>
      </c>
      <c r="W36" s="174"/>
      <c r="X36" s="51">
        <f t="shared" si="7"/>
        <v>46470</v>
      </c>
      <c r="Y36" s="5" t="s">
        <v>83</v>
      </c>
      <c r="Z36" s="174"/>
      <c r="AA36" s="51">
        <f t="shared" si="8"/>
        <v>46501</v>
      </c>
      <c r="AB36" s="52"/>
      <c r="AC36" s="174"/>
      <c r="AD36" s="51">
        <f t="shared" si="9"/>
        <v>46531</v>
      </c>
      <c r="AE36" s="5" t="s">
        <v>83</v>
      </c>
      <c r="AF36" s="174"/>
      <c r="AG36" s="51">
        <f t="shared" si="10"/>
        <v>46562</v>
      </c>
      <c r="AH36" s="5" t="s">
        <v>83</v>
      </c>
      <c r="AI36" s="174" t="s">
        <v>151</v>
      </c>
      <c r="AJ36" s="51">
        <f t="shared" si="11"/>
        <v>46592</v>
      </c>
      <c r="AK36" s="52"/>
      <c r="AL36" s="174"/>
      <c r="AM36" s="51">
        <f t="shared" si="12"/>
        <v>46623</v>
      </c>
      <c r="AN36" s="226" t="s">
        <v>83</v>
      </c>
      <c r="AO36" s="174"/>
      <c r="AP36" s="51">
        <f t="shared" si="13"/>
        <v>46654</v>
      </c>
      <c r="AQ36" s="5"/>
      <c r="AR36" s="171"/>
      <c r="AS36" s="51">
        <f t="shared" si="14"/>
        <v>46684</v>
      </c>
      <c r="AT36" s="52"/>
    </row>
    <row r="37" spans="2:46" ht="25" customHeight="1" x14ac:dyDescent="0.2">
      <c r="B37" s="171"/>
      <c r="C37" s="59">
        <f t="shared" si="0"/>
        <v>46259</v>
      </c>
      <c r="D37" s="5"/>
      <c r="E37" s="174"/>
      <c r="F37" s="55">
        <f t="shared" si="1"/>
        <v>46290</v>
      </c>
      <c r="G37" s="5" t="s">
        <v>71</v>
      </c>
      <c r="H37" s="174"/>
      <c r="I37" s="55">
        <f t="shared" si="2"/>
        <v>46320</v>
      </c>
      <c r="J37" s="52"/>
      <c r="K37" s="174"/>
      <c r="L37" s="51">
        <f t="shared" si="3"/>
        <v>46351</v>
      </c>
      <c r="M37" s="5" t="s">
        <v>71</v>
      </c>
      <c r="N37" s="174"/>
      <c r="O37" s="51">
        <f t="shared" si="4"/>
        <v>46381</v>
      </c>
      <c r="P37" s="52"/>
      <c r="Q37" s="177"/>
      <c r="R37" s="51">
        <f t="shared" si="5"/>
        <v>46412</v>
      </c>
      <c r="S37" s="5" t="s">
        <v>83</v>
      </c>
      <c r="T37" s="174"/>
      <c r="U37" s="51">
        <f t="shared" si="6"/>
        <v>46443</v>
      </c>
      <c r="V37" s="5" t="s">
        <v>83</v>
      </c>
      <c r="W37" s="174"/>
      <c r="X37" s="51">
        <f t="shared" si="7"/>
        <v>46471</v>
      </c>
      <c r="Y37" s="5" t="s">
        <v>83</v>
      </c>
      <c r="Z37" s="174"/>
      <c r="AA37" s="51">
        <f t="shared" si="8"/>
        <v>46502</v>
      </c>
      <c r="AB37" s="52"/>
      <c r="AC37" s="174"/>
      <c r="AD37" s="51">
        <f t="shared" si="9"/>
        <v>46532</v>
      </c>
      <c r="AE37" s="6" t="s">
        <v>83</v>
      </c>
      <c r="AF37" s="174"/>
      <c r="AG37" s="51">
        <f t="shared" si="10"/>
        <v>46563</v>
      </c>
      <c r="AH37" s="5" t="s">
        <v>83</v>
      </c>
      <c r="AI37" s="174" t="s">
        <v>151</v>
      </c>
      <c r="AJ37" s="51">
        <f t="shared" si="11"/>
        <v>46593</v>
      </c>
      <c r="AK37" s="52"/>
      <c r="AL37" s="174"/>
      <c r="AM37" s="51">
        <f t="shared" si="12"/>
        <v>46624</v>
      </c>
      <c r="AN37" s="226" t="s">
        <v>83</v>
      </c>
      <c r="AO37" s="174"/>
      <c r="AP37" s="51">
        <f t="shared" si="13"/>
        <v>46655</v>
      </c>
      <c r="AQ37" s="52"/>
      <c r="AR37" s="171"/>
      <c r="AS37" s="51">
        <f t="shared" si="14"/>
        <v>46685</v>
      </c>
      <c r="AT37" s="5"/>
    </row>
    <row r="38" spans="2:46" ht="25" customHeight="1" x14ac:dyDescent="0.2">
      <c r="B38" s="171"/>
      <c r="C38" s="51">
        <f t="shared" si="0"/>
        <v>46260</v>
      </c>
      <c r="D38" s="5"/>
      <c r="E38" s="174"/>
      <c r="F38" s="51">
        <f t="shared" si="1"/>
        <v>46291</v>
      </c>
      <c r="G38" s="52"/>
      <c r="H38" s="174"/>
      <c r="I38" s="51">
        <f t="shared" si="2"/>
        <v>46321</v>
      </c>
      <c r="J38" s="5" t="s">
        <v>83</v>
      </c>
      <c r="K38" s="174"/>
      <c r="L38" s="51">
        <f t="shared" si="3"/>
        <v>46352</v>
      </c>
      <c r="M38" s="5" t="s">
        <v>71</v>
      </c>
      <c r="N38" s="174"/>
      <c r="O38" s="51">
        <f t="shared" si="4"/>
        <v>46382</v>
      </c>
      <c r="P38" s="52"/>
      <c r="Q38" s="177"/>
      <c r="R38" s="51">
        <f t="shared" si="5"/>
        <v>46413</v>
      </c>
      <c r="S38" s="5" t="s">
        <v>83</v>
      </c>
      <c r="T38" s="174"/>
      <c r="U38" s="51">
        <f t="shared" si="6"/>
        <v>46444</v>
      </c>
      <c r="V38" s="5" t="s">
        <v>83</v>
      </c>
      <c r="W38" s="174"/>
      <c r="X38" s="51">
        <f t="shared" si="7"/>
        <v>46472</v>
      </c>
      <c r="Y38" s="5" t="s">
        <v>83</v>
      </c>
      <c r="Z38" s="174"/>
      <c r="AA38" s="51">
        <f t="shared" si="8"/>
        <v>46503</v>
      </c>
      <c r="AB38" s="5" t="s">
        <v>83</v>
      </c>
      <c r="AC38" s="174"/>
      <c r="AD38" s="51">
        <f t="shared" si="9"/>
        <v>46533</v>
      </c>
      <c r="AE38" s="6" t="s">
        <v>83</v>
      </c>
      <c r="AF38" s="174"/>
      <c r="AG38" s="51">
        <f t="shared" si="10"/>
        <v>46564</v>
      </c>
      <c r="AH38" s="52"/>
      <c r="AI38" s="174" t="s">
        <v>151</v>
      </c>
      <c r="AJ38" s="51">
        <f t="shared" si="11"/>
        <v>46594</v>
      </c>
      <c r="AK38" s="5" t="s">
        <v>83</v>
      </c>
      <c r="AL38" s="174"/>
      <c r="AM38" s="51">
        <f t="shared" si="12"/>
        <v>46625</v>
      </c>
      <c r="AN38" s="226" t="s">
        <v>83</v>
      </c>
      <c r="AO38" s="174"/>
      <c r="AP38" s="51">
        <f t="shared" si="13"/>
        <v>46656</v>
      </c>
      <c r="AQ38" s="52"/>
      <c r="AR38" s="171"/>
      <c r="AS38" s="51">
        <f t="shared" si="14"/>
        <v>46686</v>
      </c>
      <c r="AT38" s="5"/>
    </row>
    <row r="39" spans="2:46" ht="25" customHeight="1" x14ac:dyDescent="0.2">
      <c r="B39" s="171"/>
      <c r="C39" s="55">
        <f t="shared" si="0"/>
        <v>46261</v>
      </c>
      <c r="D39" s="5"/>
      <c r="E39" s="174"/>
      <c r="F39" s="51">
        <f t="shared" si="1"/>
        <v>46292</v>
      </c>
      <c r="G39" s="52"/>
      <c r="H39" s="174"/>
      <c r="I39" s="51">
        <f t="shared" si="2"/>
        <v>46322</v>
      </c>
      <c r="J39" s="5" t="s">
        <v>83</v>
      </c>
      <c r="K39" s="174"/>
      <c r="L39" s="51">
        <f t="shared" si="3"/>
        <v>46353</v>
      </c>
      <c r="M39" s="5" t="s">
        <v>71</v>
      </c>
      <c r="N39" s="174"/>
      <c r="O39" s="51">
        <f t="shared" si="4"/>
        <v>46383</v>
      </c>
      <c r="P39" s="52"/>
      <c r="Q39" s="177"/>
      <c r="R39" s="51">
        <f t="shared" si="5"/>
        <v>46414</v>
      </c>
      <c r="S39" s="5" t="s">
        <v>83</v>
      </c>
      <c r="T39" s="174"/>
      <c r="U39" s="51">
        <f t="shared" si="6"/>
        <v>46445</v>
      </c>
      <c r="V39" s="52"/>
      <c r="W39" s="174"/>
      <c r="X39" s="51">
        <f t="shared" si="7"/>
        <v>46473</v>
      </c>
      <c r="Y39" s="52"/>
      <c r="Z39" s="174"/>
      <c r="AA39" s="51">
        <f t="shared" si="8"/>
        <v>46504</v>
      </c>
      <c r="AB39" s="5" t="s">
        <v>83</v>
      </c>
      <c r="AC39" s="174"/>
      <c r="AD39" s="59">
        <f t="shared" si="9"/>
        <v>46534</v>
      </c>
      <c r="AE39" s="6" t="s">
        <v>83</v>
      </c>
      <c r="AF39" s="174"/>
      <c r="AG39" s="51">
        <f t="shared" si="10"/>
        <v>46565</v>
      </c>
      <c r="AH39" s="52"/>
      <c r="AI39" s="174" t="s">
        <v>151</v>
      </c>
      <c r="AJ39" s="51">
        <f t="shared" si="11"/>
        <v>46595</v>
      </c>
      <c r="AK39" s="5" t="s">
        <v>83</v>
      </c>
      <c r="AL39" s="174"/>
      <c r="AM39" s="51">
        <f t="shared" si="12"/>
        <v>46626</v>
      </c>
      <c r="AN39" s="226" t="s">
        <v>83</v>
      </c>
      <c r="AO39" s="174"/>
      <c r="AP39" s="51">
        <f t="shared" si="13"/>
        <v>46657</v>
      </c>
      <c r="AQ39" s="5"/>
      <c r="AR39" s="171"/>
      <c r="AS39" s="51">
        <f t="shared" si="14"/>
        <v>46687</v>
      </c>
      <c r="AT39" s="5"/>
    </row>
    <row r="40" spans="2:46" ht="25" customHeight="1" x14ac:dyDescent="0.2">
      <c r="B40" s="171"/>
      <c r="C40" s="51">
        <f t="shared" si="0"/>
        <v>46262</v>
      </c>
      <c r="D40" s="5"/>
      <c r="E40" s="174"/>
      <c r="F40" s="51">
        <f t="shared" si="1"/>
        <v>46293</v>
      </c>
      <c r="G40" s="5" t="s">
        <v>71</v>
      </c>
      <c r="H40" s="174"/>
      <c r="I40" s="51">
        <f t="shared" si="2"/>
        <v>46323</v>
      </c>
      <c r="J40" s="5" t="s">
        <v>83</v>
      </c>
      <c r="K40" s="174"/>
      <c r="L40" s="51">
        <f t="shared" si="3"/>
        <v>46354</v>
      </c>
      <c r="M40" s="52"/>
      <c r="N40" s="174"/>
      <c r="O40" s="51">
        <f t="shared" si="4"/>
        <v>46384</v>
      </c>
      <c r="P40" s="5" t="s">
        <v>83</v>
      </c>
      <c r="Q40" s="177"/>
      <c r="R40" s="51">
        <f t="shared" si="5"/>
        <v>46415</v>
      </c>
      <c r="S40" s="5" t="s">
        <v>83</v>
      </c>
      <c r="T40" s="174"/>
      <c r="U40" s="51">
        <f t="shared" si="6"/>
        <v>46446</v>
      </c>
      <c r="V40" s="52"/>
      <c r="W40" s="174"/>
      <c r="X40" s="51">
        <f t="shared" si="7"/>
        <v>46474</v>
      </c>
      <c r="Y40" s="52"/>
      <c r="Z40" s="174"/>
      <c r="AA40" s="51">
        <f t="shared" si="8"/>
        <v>46505</v>
      </c>
      <c r="AB40" s="5" t="s">
        <v>83</v>
      </c>
      <c r="AC40" s="174"/>
      <c r="AD40" s="51">
        <f t="shared" si="9"/>
        <v>46535</v>
      </c>
      <c r="AE40" s="6" t="s">
        <v>83</v>
      </c>
      <c r="AF40" s="174"/>
      <c r="AG40" s="51">
        <f t="shared" si="10"/>
        <v>46566</v>
      </c>
      <c r="AH40" s="5" t="s">
        <v>73</v>
      </c>
      <c r="AI40" s="174" t="s">
        <v>151</v>
      </c>
      <c r="AJ40" s="51">
        <f t="shared" si="11"/>
        <v>46596</v>
      </c>
      <c r="AK40" s="5" t="s">
        <v>83</v>
      </c>
      <c r="AL40" s="174"/>
      <c r="AM40" s="51">
        <f t="shared" si="12"/>
        <v>46627</v>
      </c>
      <c r="AN40" s="52"/>
      <c r="AO40" s="174"/>
      <c r="AP40" s="51">
        <f t="shared" si="13"/>
        <v>46658</v>
      </c>
      <c r="AQ40" s="5"/>
      <c r="AR40" s="171"/>
      <c r="AS40" s="51">
        <f t="shared" si="14"/>
        <v>46688</v>
      </c>
      <c r="AT40" s="5"/>
    </row>
    <row r="41" spans="2:46" ht="25" customHeight="1" x14ac:dyDescent="0.2">
      <c r="B41" s="171"/>
      <c r="C41" s="55">
        <f t="shared" si="0"/>
        <v>46263</v>
      </c>
      <c r="D41" s="52"/>
      <c r="E41" s="174"/>
      <c r="F41" s="51">
        <f t="shared" si="1"/>
        <v>46294</v>
      </c>
      <c r="G41" s="5" t="s">
        <v>71</v>
      </c>
      <c r="H41" s="174"/>
      <c r="I41" s="51">
        <f t="shared" si="2"/>
        <v>46324</v>
      </c>
      <c r="J41" s="5" t="s">
        <v>83</v>
      </c>
      <c r="K41" s="174"/>
      <c r="L41" s="51">
        <f t="shared" si="3"/>
        <v>46355</v>
      </c>
      <c r="M41" s="52"/>
      <c r="N41" s="174"/>
      <c r="O41" s="51">
        <f t="shared" si="4"/>
        <v>46385</v>
      </c>
      <c r="P41" s="5" t="s">
        <v>83</v>
      </c>
      <c r="Q41" s="177"/>
      <c r="R41" s="51">
        <f t="shared" si="5"/>
        <v>46416</v>
      </c>
      <c r="S41" s="5" t="s">
        <v>83</v>
      </c>
      <c r="T41" s="54"/>
      <c r="U41" s="51"/>
      <c r="V41" s="52"/>
      <c r="W41" s="174"/>
      <c r="X41" s="51">
        <f t="shared" si="7"/>
        <v>46475</v>
      </c>
      <c r="Y41" s="52"/>
      <c r="Z41" s="174"/>
      <c r="AA41" s="51">
        <f t="shared" si="8"/>
        <v>46506</v>
      </c>
      <c r="AB41" s="5" t="s">
        <v>83</v>
      </c>
      <c r="AC41" s="174"/>
      <c r="AD41" s="55">
        <f t="shared" si="9"/>
        <v>46536</v>
      </c>
      <c r="AE41" s="53"/>
      <c r="AF41" s="174"/>
      <c r="AG41" s="51">
        <f t="shared" si="10"/>
        <v>46567</v>
      </c>
      <c r="AH41" s="5" t="s">
        <v>73</v>
      </c>
      <c r="AI41" s="174" t="s">
        <v>151</v>
      </c>
      <c r="AJ41" s="51">
        <f t="shared" si="11"/>
        <v>46597</v>
      </c>
      <c r="AK41" s="5" t="s">
        <v>83</v>
      </c>
      <c r="AL41" s="174"/>
      <c r="AM41" s="51">
        <f t="shared" si="12"/>
        <v>46628</v>
      </c>
      <c r="AN41" s="52"/>
      <c r="AO41" s="174"/>
      <c r="AP41" s="51">
        <f t="shared" si="13"/>
        <v>46659</v>
      </c>
      <c r="AQ41" s="5"/>
      <c r="AR41" s="171"/>
      <c r="AS41" s="51">
        <f t="shared" si="14"/>
        <v>46689</v>
      </c>
      <c r="AT41" s="5"/>
    </row>
    <row r="42" spans="2:46" ht="25" customHeight="1" x14ac:dyDescent="0.2">
      <c r="B42" s="171"/>
      <c r="C42" s="51">
        <f t="shared" si="0"/>
        <v>46264</v>
      </c>
      <c r="D42" s="52"/>
      <c r="E42" s="174"/>
      <c r="F42" s="51">
        <f t="shared" si="1"/>
        <v>46295</v>
      </c>
      <c r="G42" s="5" t="s">
        <v>71</v>
      </c>
      <c r="H42" s="174"/>
      <c r="I42" s="51">
        <f t="shared" si="2"/>
        <v>46325</v>
      </c>
      <c r="J42" s="5" t="s">
        <v>83</v>
      </c>
      <c r="K42" s="174"/>
      <c r="L42" s="51">
        <f t="shared" si="3"/>
        <v>46356</v>
      </c>
      <c r="M42" s="6" t="s">
        <v>71</v>
      </c>
      <c r="N42" s="174"/>
      <c r="O42" s="51">
        <f t="shared" si="4"/>
        <v>46386</v>
      </c>
      <c r="P42" s="5" t="s">
        <v>83</v>
      </c>
      <c r="Q42" s="177"/>
      <c r="R42" s="51">
        <f t="shared" si="5"/>
        <v>46417</v>
      </c>
      <c r="S42" s="52"/>
      <c r="T42" s="54"/>
      <c r="U42" s="51"/>
      <c r="V42" s="52"/>
      <c r="W42" s="174"/>
      <c r="X42" s="51">
        <f t="shared" si="7"/>
        <v>46476</v>
      </c>
      <c r="Y42" s="5" t="s">
        <v>83</v>
      </c>
      <c r="Z42" s="174"/>
      <c r="AA42" s="51">
        <f t="shared" si="8"/>
        <v>46507</v>
      </c>
      <c r="AB42" s="6" t="s">
        <v>83</v>
      </c>
      <c r="AC42" s="174"/>
      <c r="AD42" s="51">
        <f t="shared" si="9"/>
        <v>46537</v>
      </c>
      <c r="AE42" s="52"/>
      <c r="AF42" s="174"/>
      <c r="AG42" s="51">
        <f t="shared" si="10"/>
        <v>46568</v>
      </c>
      <c r="AH42" s="6" t="s">
        <v>73</v>
      </c>
      <c r="AI42" s="174" t="s">
        <v>151</v>
      </c>
      <c r="AJ42" s="51">
        <f t="shared" si="11"/>
        <v>46598</v>
      </c>
      <c r="AK42" s="5" t="s">
        <v>83</v>
      </c>
      <c r="AL42" s="174"/>
      <c r="AM42" s="51">
        <f t="shared" si="12"/>
        <v>46629</v>
      </c>
      <c r="AN42" s="5" t="s">
        <v>83</v>
      </c>
      <c r="AO42" s="174"/>
      <c r="AP42" s="51">
        <f t="shared" si="13"/>
        <v>46660</v>
      </c>
      <c r="AQ42" s="5"/>
      <c r="AR42" s="171"/>
      <c r="AS42" s="51">
        <f t="shared" si="14"/>
        <v>46690</v>
      </c>
      <c r="AT42" s="52"/>
    </row>
    <row r="43" spans="2:46" ht="25" customHeight="1" x14ac:dyDescent="0.2">
      <c r="B43" s="172"/>
      <c r="C43" s="51">
        <f t="shared" si="0"/>
        <v>46265</v>
      </c>
      <c r="D43" s="5"/>
      <c r="E43" s="175"/>
      <c r="F43" s="51"/>
      <c r="G43" s="52"/>
      <c r="H43" s="176"/>
      <c r="I43" s="51">
        <f t="shared" si="2"/>
        <v>46326</v>
      </c>
      <c r="J43" s="52"/>
      <c r="K43" s="60"/>
      <c r="L43" s="51"/>
      <c r="M43" s="52"/>
      <c r="N43" s="60"/>
      <c r="O43" s="51">
        <f t="shared" si="4"/>
        <v>46387</v>
      </c>
      <c r="P43" s="5" t="s">
        <v>83</v>
      </c>
      <c r="Q43" s="177" t="s">
        <v>151</v>
      </c>
      <c r="R43" s="51">
        <f t="shared" si="5"/>
        <v>46418</v>
      </c>
      <c r="S43" s="52"/>
      <c r="T43" s="60"/>
      <c r="U43" s="51"/>
      <c r="V43" s="52"/>
      <c r="W43" s="178"/>
      <c r="X43" s="51">
        <f t="shared" si="7"/>
        <v>46477</v>
      </c>
      <c r="Y43" s="5" t="s">
        <v>83</v>
      </c>
      <c r="Z43" s="60"/>
      <c r="AA43" s="61"/>
      <c r="AB43" s="52"/>
      <c r="AC43" s="178"/>
      <c r="AD43" s="51">
        <f t="shared" si="9"/>
        <v>46538</v>
      </c>
      <c r="AE43" s="5" t="s">
        <v>83</v>
      </c>
      <c r="AF43" s="60"/>
      <c r="AG43" s="51"/>
      <c r="AH43" s="61"/>
      <c r="AI43" s="178" t="s">
        <v>151</v>
      </c>
      <c r="AJ43" s="51">
        <f t="shared" si="11"/>
        <v>46599</v>
      </c>
      <c r="AK43" s="52"/>
      <c r="AL43" s="178"/>
      <c r="AM43" s="51">
        <f t="shared" si="12"/>
        <v>46630</v>
      </c>
      <c r="AN43" s="5" t="s">
        <v>83</v>
      </c>
      <c r="AO43" s="60"/>
      <c r="AP43" s="51"/>
      <c r="AQ43" s="52"/>
      <c r="AR43" s="60"/>
      <c r="AS43" s="51">
        <f t="shared" si="14"/>
        <v>46691</v>
      </c>
      <c r="AT43" s="52"/>
    </row>
    <row r="44" spans="2:46" x14ac:dyDescent="0.2">
      <c r="AC44" s="54"/>
    </row>
  </sheetData>
  <sheetProtection algorithmName="SHA-512" hashValue="xh9s2kzANh6iPacUfw5kHHgM/vYREb8ZLLfywk7Wpa0Zdf1C3h79f43lQ6gJTyK3WIsassl9JT1V4g8BDnyq+g==" saltValue="uP5rhLD2cs6qhhvY4RVuag==" spinCount="100000" sheet="1" scenarios="1" selectLockedCells="1"/>
  <mergeCells count="38">
    <mergeCell ref="AP9:AQ9"/>
    <mergeCell ref="R11:AR11"/>
    <mergeCell ref="I6:AK6"/>
    <mergeCell ref="U12:V12"/>
    <mergeCell ref="I3:AK3"/>
    <mergeCell ref="I4:AK4"/>
    <mergeCell ref="I5:AK5"/>
    <mergeCell ref="C7:AT7"/>
    <mergeCell ref="AS9:AT9"/>
    <mergeCell ref="AM9:AN9"/>
    <mergeCell ref="C9:D9"/>
    <mergeCell ref="AA9:AB9"/>
    <mergeCell ref="X9:Y9"/>
    <mergeCell ref="L9:M9"/>
    <mergeCell ref="U9:V9"/>
    <mergeCell ref="R9:S9"/>
    <mergeCell ref="C12:D12"/>
    <mergeCell ref="I12:J12"/>
    <mergeCell ref="L12:M12"/>
    <mergeCell ref="O12:P12"/>
    <mergeCell ref="R12:S12"/>
    <mergeCell ref="F12:G12"/>
    <mergeCell ref="I8:AK8"/>
    <mergeCell ref="AJ12:AK12"/>
    <mergeCell ref="AM12:AN12"/>
    <mergeCell ref="AS12:AT12"/>
    <mergeCell ref="X12:Y12"/>
    <mergeCell ref="AA12:AB12"/>
    <mergeCell ref="AD12:AE12"/>
    <mergeCell ref="AG12:AH12"/>
    <mergeCell ref="AP12:AQ12"/>
    <mergeCell ref="AD9:AE9"/>
    <mergeCell ref="AG9:AH9"/>
    <mergeCell ref="B11:P11"/>
    <mergeCell ref="AJ9:AK9"/>
    <mergeCell ref="I9:J9"/>
    <mergeCell ref="O9:P9"/>
    <mergeCell ref="F9:G9"/>
  </mergeCells>
  <conditionalFormatting sqref="C43 F43 I43 L43 O43 R43 U43 X43 AA43 AD43 AG43 AJ43 AP43 AS43">
    <cfRule type="expression" dxfId="42" priority="9">
      <formula>C43=""</formula>
    </cfRule>
  </conditionalFormatting>
  <conditionalFormatting sqref="C13:D43">
    <cfRule type="expression" dxfId="41" priority="28">
      <formula>WEEKDAY($C13,2)=7</formula>
    </cfRule>
    <cfRule type="expression" dxfId="40" priority="49">
      <formula>WEEKDAY($C13,2)=6</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48">
      <formula>WEEKDAY($F13,2)=6</formula>
    </cfRule>
    <cfRule type="expression" dxfId="28" priority="27">
      <formula>WEEKDAY($F13,2)=7</formula>
    </cfRule>
  </conditionalFormatting>
  <conditionalFormatting sqref="I13:J43">
    <cfRule type="expression" dxfId="27" priority="25">
      <formula>WEEKDAY($I13,2)=7</formula>
    </cfRule>
    <cfRule type="expression" dxfId="26" priority="47">
      <formula>WEEKDAY($I13,2)=6</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45">
      <formula>WEEKDAY($O13,2)=6</formula>
    </cfRule>
    <cfRule type="expression" dxfId="22" priority="22">
      <formula>WEEKDAY($O13,2)=7</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20">
      <formula>WEEKDAY($U13,2)=7</formula>
    </cfRule>
    <cfRule type="expression" dxfId="18" priority="43">
      <formula>WEEKDAY($U13,2)=6</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17">
      <formula>WEEKDAY($X13,2)=7</formula>
    </cfRule>
    <cfRule type="expression" dxfId="14" priority="42">
      <formula>WEEKDAY($X13,2)=6</formula>
    </cfRule>
  </conditionalFormatting>
  <conditionalFormatting sqref="AA13:AB43">
    <cfRule type="expression" dxfId="13" priority="41">
      <formula>WEEKDAY($AA13,2)=6</formula>
    </cfRule>
    <cfRule type="expression" dxfId="12" priority="16">
      <formula>WEEKDAY($AA13,2)=7</formula>
    </cfRule>
  </conditionalFormatting>
  <conditionalFormatting sqref="AD13:AE43">
    <cfRule type="expression" dxfId="11" priority="40">
      <formula>WEEKDAY($AD13,2)=6</formula>
    </cfRule>
    <cfRule type="expression" dxfId="10" priority="15">
      <formula>WEEKDAY($AD13,2)=7</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37">
      <formula>WEEKDAY($AM13,2)=6</formula>
    </cfRule>
    <cfRule type="expression" dxfId="4" priority="12">
      <formula>WEEKDAY($AM13,2)=7</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29">
      <formula>WEEKDAY($AS13,2)=6</formula>
    </cfRule>
    <cfRule type="expression" dxfId="0" priority="10">
      <formula>WEEKDAY($AS13,2)=7</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6" operator="equal" id="{2A30B338-BE12-403A-B5DB-4681BB46DCDF}">
            <xm:f>'listes - calendriers'!$A$2</xm:f>
            <x14:dxf>
              <fill>
                <patternFill>
                  <bgColor rgb="FF00B0F0"/>
                </patternFill>
              </fill>
            </x14:dxf>
          </x14:cfRule>
          <x14:cfRule type="cellIs" priority="53" operator="equal" id="{CECD2AF8-75EF-4689-B7E9-1CFC683BA082}">
            <xm:f>'listes - calendriers'!$A$5</xm:f>
            <x14:dxf>
              <fill>
                <patternFill>
                  <bgColor rgb="FF92D05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1" operator="equal" id="{BC169F86-1EB7-40D2-B33C-AD44E41A59BA}">
            <xm:f>'listes - calendriers'!$A$3</xm:f>
            <x14:dxf>
              <fill>
                <patternFill>
                  <bgColor rgb="FFFFFF0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AQ13:AQ42 AN40:AN43 AN33:AN34 AN26:AN27 AN13 AN19:AN20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5" defaultRowHeight="15" x14ac:dyDescent="0.2"/>
  <cols>
    <col min="1" max="1" width="10.6640625" style="1" bestFit="1" customWidth="1"/>
    <col min="2" max="2" width="17.5" style="11" bestFit="1" customWidth="1"/>
    <col min="3" max="3" width="18.33203125" bestFit="1" customWidth="1"/>
  </cols>
  <sheetData>
    <row r="1" spans="1:3" s="7" customFormat="1" x14ac:dyDescent="0.2">
      <c r="A1" s="13" t="s">
        <v>152</v>
      </c>
      <c r="B1" s="10" t="s">
        <v>153</v>
      </c>
      <c r="C1" s="7" t="s">
        <v>154</v>
      </c>
    </row>
    <row r="2" spans="1:3" x14ac:dyDescent="0.2">
      <c r="A2" s="1">
        <v>45658</v>
      </c>
      <c r="B2" s="11">
        <f t="shared" ref="B2:B65" si="0">A2</f>
        <v>45658</v>
      </c>
      <c r="C2" t="s">
        <v>155</v>
      </c>
    </row>
    <row r="3" spans="1:3" x14ac:dyDescent="0.2">
      <c r="A3" s="1">
        <v>45768</v>
      </c>
      <c r="B3" s="11">
        <f t="shared" si="0"/>
        <v>45768</v>
      </c>
      <c r="C3" t="s">
        <v>156</v>
      </c>
    </row>
    <row r="4" spans="1:3" x14ac:dyDescent="0.2">
      <c r="A4" s="1">
        <v>45778</v>
      </c>
      <c r="B4" s="11">
        <f t="shared" si="0"/>
        <v>45778</v>
      </c>
      <c r="C4" t="s">
        <v>157</v>
      </c>
    </row>
    <row r="5" spans="1:3" x14ac:dyDescent="0.2">
      <c r="A5" s="1">
        <v>45785</v>
      </c>
      <c r="B5" s="11">
        <f t="shared" si="0"/>
        <v>45785</v>
      </c>
      <c r="C5" t="s">
        <v>158</v>
      </c>
    </row>
    <row r="6" spans="1:3" x14ac:dyDescent="0.2">
      <c r="A6" s="1">
        <v>45806</v>
      </c>
      <c r="B6" s="11">
        <f t="shared" si="0"/>
        <v>45806</v>
      </c>
      <c r="C6" t="s">
        <v>159</v>
      </c>
    </row>
    <row r="7" spans="1:3" x14ac:dyDescent="0.2">
      <c r="A7" s="1">
        <v>45817</v>
      </c>
      <c r="B7" s="11">
        <f t="shared" si="0"/>
        <v>45817</v>
      </c>
      <c r="C7" t="s">
        <v>160</v>
      </c>
    </row>
    <row r="8" spans="1:3" x14ac:dyDescent="0.2">
      <c r="A8" s="1">
        <v>45852</v>
      </c>
      <c r="B8" s="11">
        <f t="shared" si="0"/>
        <v>45852</v>
      </c>
      <c r="C8" t="s">
        <v>161</v>
      </c>
    </row>
    <row r="9" spans="1:3" x14ac:dyDescent="0.2">
      <c r="A9" s="1">
        <v>45884</v>
      </c>
      <c r="B9" s="11">
        <f t="shared" si="0"/>
        <v>45884</v>
      </c>
      <c r="C9" t="s">
        <v>162</v>
      </c>
    </row>
    <row r="10" spans="1:3" x14ac:dyDescent="0.2">
      <c r="A10" s="1">
        <v>45962</v>
      </c>
      <c r="B10" s="11">
        <f t="shared" si="0"/>
        <v>45962</v>
      </c>
      <c r="C10" t="s">
        <v>163</v>
      </c>
    </row>
    <row r="11" spans="1:3" x14ac:dyDescent="0.2">
      <c r="A11" s="1">
        <v>45972</v>
      </c>
      <c r="B11" s="11">
        <f t="shared" si="0"/>
        <v>45972</v>
      </c>
      <c r="C11" t="s">
        <v>164</v>
      </c>
    </row>
    <row r="12" spans="1:3" x14ac:dyDescent="0.2">
      <c r="A12" s="1">
        <v>46016</v>
      </c>
      <c r="B12" s="11">
        <f t="shared" si="0"/>
        <v>46016</v>
      </c>
      <c r="C12" t="s">
        <v>165</v>
      </c>
    </row>
    <row r="13" spans="1:3" x14ac:dyDescent="0.2">
      <c r="A13" s="1">
        <v>46023</v>
      </c>
      <c r="B13" s="11">
        <f t="shared" si="0"/>
        <v>46023</v>
      </c>
      <c r="C13" t="s">
        <v>155</v>
      </c>
    </row>
    <row r="14" spans="1:3" x14ac:dyDescent="0.2">
      <c r="A14" s="1">
        <v>46118</v>
      </c>
      <c r="B14" s="11">
        <f t="shared" si="0"/>
        <v>46118</v>
      </c>
      <c r="C14" t="s">
        <v>156</v>
      </c>
    </row>
    <row r="15" spans="1:3" x14ac:dyDescent="0.2">
      <c r="A15" s="1">
        <v>46143</v>
      </c>
      <c r="B15" s="11">
        <f t="shared" si="0"/>
        <v>46143</v>
      </c>
      <c r="C15" t="s">
        <v>157</v>
      </c>
    </row>
    <row r="16" spans="1:3" x14ac:dyDescent="0.2">
      <c r="A16" s="1">
        <v>46150</v>
      </c>
      <c r="B16" s="11">
        <f t="shared" si="0"/>
        <v>46150</v>
      </c>
      <c r="C16" t="s">
        <v>158</v>
      </c>
    </row>
    <row r="17" spans="1:3" x14ac:dyDescent="0.2">
      <c r="A17" s="1">
        <v>46156</v>
      </c>
      <c r="B17" s="11">
        <f t="shared" si="0"/>
        <v>46156</v>
      </c>
      <c r="C17" t="s">
        <v>159</v>
      </c>
    </row>
    <row r="18" spans="1:3" x14ac:dyDescent="0.2">
      <c r="A18" s="1">
        <v>46167</v>
      </c>
      <c r="B18" s="11">
        <f t="shared" si="0"/>
        <v>46167</v>
      </c>
      <c r="C18" t="s">
        <v>160</v>
      </c>
    </row>
    <row r="19" spans="1:3" x14ac:dyDescent="0.2">
      <c r="A19" s="1">
        <v>46217</v>
      </c>
      <c r="B19" s="11">
        <f t="shared" si="0"/>
        <v>46217</v>
      </c>
      <c r="C19" t="s">
        <v>161</v>
      </c>
    </row>
    <row r="20" spans="1:3" x14ac:dyDescent="0.2">
      <c r="A20" s="1">
        <v>46249</v>
      </c>
      <c r="B20" s="11">
        <f t="shared" si="0"/>
        <v>46249</v>
      </c>
      <c r="C20" t="s">
        <v>162</v>
      </c>
    </row>
    <row r="21" spans="1:3" x14ac:dyDescent="0.2">
      <c r="A21" s="1">
        <v>46327</v>
      </c>
      <c r="B21" s="11">
        <f t="shared" si="0"/>
        <v>46327</v>
      </c>
      <c r="C21" t="s">
        <v>163</v>
      </c>
    </row>
    <row r="22" spans="1:3" x14ac:dyDescent="0.2">
      <c r="A22" s="1">
        <v>46337</v>
      </c>
      <c r="B22" s="11">
        <f t="shared" si="0"/>
        <v>46337</v>
      </c>
      <c r="C22" t="s">
        <v>164</v>
      </c>
    </row>
    <row r="23" spans="1:3" x14ac:dyDescent="0.2">
      <c r="A23" s="1">
        <v>46381</v>
      </c>
      <c r="B23" s="11">
        <f t="shared" si="0"/>
        <v>46381</v>
      </c>
      <c r="C23" t="s">
        <v>165</v>
      </c>
    </row>
    <row r="24" spans="1:3" x14ac:dyDescent="0.2">
      <c r="A24" s="1">
        <v>46388</v>
      </c>
      <c r="B24" s="11">
        <f t="shared" si="0"/>
        <v>46388</v>
      </c>
      <c r="C24" t="s">
        <v>155</v>
      </c>
    </row>
    <row r="25" spans="1:3" x14ac:dyDescent="0.2">
      <c r="A25" s="1">
        <v>46475</v>
      </c>
      <c r="B25" s="11">
        <f t="shared" si="0"/>
        <v>46475</v>
      </c>
      <c r="C25" t="s">
        <v>156</v>
      </c>
    </row>
    <row r="26" spans="1:3" x14ac:dyDescent="0.2">
      <c r="A26" s="1">
        <v>46508</v>
      </c>
      <c r="B26" s="11">
        <f t="shared" si="0"/>
        <v>46508</v>
      </c>
      <c r="C26" t="s">
        <v>157</v>
      </c>
    </row>
    <row r="27" spans="1:3" x14ac:dyDescent="0.2">
      <c r="A27" s="1">
        <v>46513</v>
      </c>
      <c r="B27" s="11">
        <f t="shared" si="0"/>
        <v>46513</v>
      </c>
      <c r="C27" t="s">
        <v>158</v>
      </c>
    </row>
    <row r="28" spans="1:3" x14ac:dyDescent="0.2">
      <c r="A28" s="1">
        <v>46515</v>
      </c>
      <c r="B28" s="11">
        <f t="shared" si="0"/>
        <v>46515</v>
      </c>
      <c r="C28" t="s">
        <v>159</v>
      </c>
    </row>
    <row r="29" spans="1:3" x14ac:dyDescent="0.2">
      <c r="A29" s="1">
        <v>46524</v>
      </c>
      <c r="B29" s="11">
        <f t="shared" si="0"/>
        <v>46524</v>
      </c>
      <c r="C29" t="s">
        <v>160</v>
      </c>
    </row>
    <row r="30" spans="1:3" x14ac:dyDescent="0.2">
      <c r="A30" s="1">
        <v>46582</v>
      </c>
      <c r="B30" s="11">
        <f t="shared" si="0"/>
        <v>46582</v>
      </c>
      <c r="C30" t="s">
        <v>161</v>
      </c>
    </row>
    <row r="31" spans="1:3" x14ac:dyDescent="0.2">
      <c r="A31" s="1">
        <v>46614</v>
      </c>
      <c r="B31" s="11">
        <f t="shared" si="0"/>
        <v>46614</v>
      </c>
      <c r="C31" t="s">
        <v>162</v>
      </c>
    </row>
    <row r="32" spans="1:3" x14ac:dyDescent="0.2">
      <c r="A32" s="1">
        <v>46692</v>
      </c>
      <c r="B32" s="11">
        <f t="shared" si="0"/>
        <v>46692</v>
      </c>
      <c r="C32" t="s">
        <v>163</v>
      </c>
    </row>
    <row r="33" spans="1:3" x14ac:dyDescent="0.2">
      <c r="A33" s="1">
        <v>46702</v>
      </c>
      <c r="B33" s="11">
        <f t="shared" si="0"/>
        <v>46702</v>
      </c>
      <c r="C33" t="s">
        <v>164</v>
      </c>
    </row>
    <row r="34" spans="1:3" x14ac:dyDescent="0.2">
      <c r="A34" s="1">
        <v>46746</v>
      </c>
      <c r="B34" s="11">
        <f t="shared" si="0"/>
        <v>46746</v>
      </c>
      <c r="C34" t="s">
        <v>165</v>
      </c>
    </row>
    <row r="35" spans="1:3" x14ac:dyDescent="0.2">
      <c r="A35" s="1">
        <v>46753</v>
      </c>
      <c r="B35" s="11">
        <f t="shared" si="0"/>
        <v>46753</v>
      </c>
      <c r="C35" t="s">
        <v>155</v>
      </c>
    </row>
    <row r="36" spans="1:3" x14ac:dyDescent="0.2">
      <c r="A36" s="1">
        <v>46860</v>
      </c>
      <c r="B36" s="11">
        <f t="shared" si="0"/>
        <v>46860</v>
      </c>
      <c r="C36" t="s">
        <v>156</v>
      </c>
    </row>
    <row r="37" spans="1:3" x14ac:dyDescent="0.2">
      <c r="A37" s="1">
        <v>46874</v>
      </c>
      <c r="B37" s="11">
        <f t="shared" si="0"/>
        <v>46874</v>
      </c>
      <c r="C37" t="s">
        <v>157</v>
      </c>
    </row>
    <row r="38" spans="1:3" x14ac:dyDescent="0.2">
      <c r="A38" s="1">
        <v>46881</v>
      </c>
      <c r="B38" s="11">
        <f t="shared" si="0"/>
        <v>46881</v>
      </c>
      <c r="C38" t="s">
        <v>158</v>
      </c>
    </row>
    <row r="39" spans="1:3" x14ac:dyDescent="0.2">
      <c r="A39" s="1">
        <v>46898</v>
      </c>
      <c r="B39" s="11">
        <f t="shared" si="0"/>
        <v>46898</v>
      </c>
      <c r="C39" t="s">
        <v>159</v>
      </c>
    </row>
    <row r="40" spans="1:3" x14ac:dyDescent="0.2">
      <c r="A40" s="1">
        <v>46909</v>
      </c>
      <c r="B40" s="11">
        <f t="shared" si="0"/>
        <v>46909</v>
      </c>
      <c r="C40" t="s">
        <v>160</v>
      </c>
    </row>
    <row r="41" spans="1:3" x14ac:dyDescent="0.2">
      <c r="A41" s="1">
        <v>46948</v>
      </c>
      <c r="B41" s="11">
        <f t="shared" si="0"/>
        <v>46948</v>
      </c>
      <c r="C41" t="s">
        <v>161</v>
      </c>
    </row>
    <row r="42" spans="1:3" x14ac:dyDescent="0.2">
      <c r="A42" s="1">
        <v>46980</v>
      </c>
      <c r="B42" s="11">
        <f t="shared" si="0"/>
        <v>46980</v>
      </c>
      <c r="C42" t="s">
        <v>162</v>
      </c>
    </row>
    <row r="43" spans="1:3" x14ac:dyDescent="0.2">
      <c r="A43" s="1">
        <v>47058</v>
      </c>
      <c r="B43" s="11">
        <f t="shared" si="0"/>
        <v>47058</v>
      </c>
      <c r="C43" t="s">
        <v>163</v>
      </c>
    </row>
    <row r="44" spans="1:3" x14ac:dyDescent="0.2">
      <c r="A44" s="1">
        <v>47068</v>
      </c>
      <c r="B44" s="11">
        <f t="shared" si="0"/>
        <v>47068</v>
      </c>
      <c r="C44" t="s">
        <v>164</v>
      </c>
    </row>
    <row r="45" spans="1:3" x14ac:dyDescent="0.2">
      <c r="A45" s="1">
        <v>47112</v>
      </c>
      <c r="B45" s="11">
        <f t="shared" si="0"/>
        <v>47112</v>
      </c>
      <c r="C45" t="s">
        <v>165</v>
      </c>
    </row>
    <row r="46" spans="1:3" x14ac:dyDescent="0.2">
      <c r="A46" s="1">
        <v>47119</v>
      </c>
      <c r="B46" s="11">
        <f t="shared" si="0"/>
        <v>47119</v>
      </c>
      <c r="C46" t="s">
        <v>155</v>
      </c>
    </row>
    <row r="47" spans="1:3" x14ac:dyDescent="0.2">
      <c r="A47" s="1">
        <v>47210</v>
      </c>
      <c r="B47" s="11">
        <f t="shared" si="0"/>
        <v>47210</v>
      </c>
      <c r="C47" t="s">
        <v>156</v>
      </c>
    </row>
    <row r="48" spans="1:3" x14ac:dyDescent="0.2">
      <c r="A48" s="1">
        <v>47239</v>
      </c>
      <c r="B48" s="11">
        <f t="shared" si="0"/>
        <v>47239</v>
      </c>
      <c r="C48" t="s">
        <v>157</v>
      </c>
    </row>
    <row r="49" spans="1:3" x14ac:dyDescent="0.2">
      <c r="A49" s="1">
        <v>47246</v>
      </c>
      <c r="B49" s="11">
        <f t="shared" si="0"/>
        <v>47246</v>
      </c>
      <c r="C49" t="s">
        <v>158</v>
      </c>
    </row>
    <row r="50" spans="1:3" x14ac:dyDescent="0.2">
      <c r="A50" s="1">
        <v>47248</v>
      </c>
      <c r="B50" s="11">
        <f t="shared" si="0"/>
        <v>47248</v>
      </c>
      <c r="C50" t="s">
        <v>159</v>
      </c>
    </row>
    <row r="51" spans="1:3" x14ac:dyDescent="0.2">
      <c r="A51" s="1">
        <v>47259</v>
      </c>
      <c r="B51" s="11">
        <f t="shared" si="0"/>
        <v>47259</v>
      </c>
      <c r="C51" t="s">
        <v>160</v>
      </c>
    </row>
    <row r="52" spans="1:3" x14ac:dyDescent="0.2">
      <c r="A52" s="1">
        <v>47313</v>
      </c>
      <c r="B52" s="11">
        <f t="shared" si="0"/>
        <v>47313</v>
      </c>
      <c r="C52" t="s">
        <v>161</v>
      </c>
    </row>
    <row r="53" spans="1:3" x14ac:dyDescent="0.2">
      <c r="A53" s="1">
        <v>47345</v>
      </c>
      <c r="B53" s="11">
        <f t="shared" si="0"/>
        <v>47345</v>
      </c>
      <c r="C53" t="s">
        <v>162</v>
      </c>
    </row>
    <row r="54" spans="1:3" x14ac:dyDescent="0.2">
      <c r="A54" s="1">
        <v>47423</v>
      </c>
      <c r="B54" s="11">
        <f t="shared" si="0"/>
        <v>47423</v>
      </c>
      <c r="C54" t="s">
        <v>163</v>
      </c>
    </row>
    <row r="55" spans="1:3" x14ac:dyDescent="0.2">
      <c r="A55" s="1">
        <v>47433</v>
      </c>
      <c r="B55" s="11">
        <f t="shared" si="0"/>
        <v>47433</v>
      </c>
      <c r="C55" t="s">
        <v>164</v>
      </c>
    </row>
    <row r="56" spans="1:3" x14ac:dyDescent="0.2">
      <c r="A56" s="1">
        <v>47477</v>
      </c>
      <c r="B56" s="11">
        <f t="shared" si="0"/>
        <v>47477</v>
      </c>
      <c r="C56" t="s">
        <v>165</v>
      </c>
    </row>
    <row r="57" spans="1:3" x14ac:dyDescent="0.2">
      <c r="A57" s="1">
        <v>47484</v>
      </c>
      <c r="B57" s="11">
        <f t="shared" si="0"/>
        <v>47484</v>
      </c>
      <c r="C57" t="s">
        <v>155</v>
      </c>
    </row>
    <row r="58" spans="1:3" x14ac:dyDescent="0.2">
      <c r="A58" s="1">
        <v>47595</v>
      </c>
      <c r="B58" s="11">
        <f t="shared" si="0"/>
        <v>47595</v>
      </c>
      <c r="C58" t="s">
        <v>156</v>
      </c>
    </row>
    <row r="59" spans="1:3" x14ac:dyDescent="0.2">
      <c r="A59" s="1">
        <v>47604</v>
      </c>
      <c r="B59" s="11">
        <f t="shared" si="0"/>
        <v>47604</v>
      </c>
      <c r="C59" t="s">
        <v>157</v>
      </c>
    </row>
    <row r="60" spans="1:3" x14ac:dyDescent="0.2">
      <c r="A60" s="1">
        <v>47611</v>
      </c>
      <c r="B60" s="11">
        <f t="shared" si="0"/>
        <v>47611</v>
      </c>
      <c r="C60" t="s">
        <v>158</v>
      </c>
    </row>
    <row r="61" spans="1:3" x14ac:dyDescent="0.2">
      <c r="A61" s="1">
        <v>47633</v>
      </c>
      <c r="B61" s="11">
        <f t="shared" si="0"/>
        <v>47633</v>
      </c>
      <c r="C61" t="s">
        <v>159</v>
      </c>
    </row>
    <row r="62" spans="1:3" x14ac:dyDescent="0.2">
      <c r="A62" s="1">
        <v>47644</v>
      </c>
      <c r="B62" s="11">
        <f t="shared" si="0"/>
        <v>47644</v>
      </c>
      <c r="C62" t="s">
        <v>160</v>
      </c>
    </row>
    <row r="63" spans="1:3" x14ac:dyDescent="0.2">
      <c r="A63" s="1">
        <v>47678</v>
      </c>
      <c r="B63" s="11">
        <f t="shared" si="0"/>
        <v>47678</v>
      </c>
      <c r="C63" t="s">
        <v>161</v>
      </c>
    </row>
    <row r="64" spans="1:3" x14ac:dyDescent="0.2">
      <c r="A64" s="1">
        <v>47710</v>
      </c>
      <c r="B64" s="11">
        <f t="shared" si="0"/>
        <v>47710</v>
      </c>
      <c r="C64" t="s">
        <v>162</v>
      </c>
    </row>
    <row r="65" spans="1:3" x14ac:dyDescent="0.2">
      <c r="A65" s="1">
        <v>47788</v>
      </c>
      <c r="B65" s="11">
        <f t="shared" si="0"/>
        <v>47788</v>
      </c>
      <c r="C65" t="s">
        <v>163</v>
      </c>
    </row>
    <row r="66" spans="1:3" x14ac:dyDescent="0.2">
      <c r="A66" s="1">
        <v>47798</v>
      </c>
      <c r="B66" s="11">
        <f t="shared" ref="B66:B67" si="1">A66</f>
        <v>47798</v>
      </c>
      <c r="C66" t="s">
        <v>164</v>
      </c>
    </row>
    <row r="67" spans="1:3" x14ac:dyDescent="0.2">
      <c r="A67" s="1">
        <v>47842</v>
      </c>
      <c r="B67" s="11">
        <f t="shared" si="1"/>
        <v>47842</v>
      </c>
      <c r="C67" t="s">
        <v>165</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256"/>
  <sheetViews>
    <sheetView zoomScale="80" zoomScaleNormal="80" workbookViewId="0">
      <selection activeCell="C9" sqref="C9:D9"/>
    </sheetView>
  </sheetViews>
  <sheetFormatPr baseColWidth="10" defaultColWidth="11.5" defaultRowHeight="15" x14ac:dyDescent="0.2"/>
  <cols>
    <col min="1" max="1" width="19.5" bestFit="1" customWidth="1"/>
    <col min="2" max="2" width="45.5" bestFit="1" customWidth="1"/>
    <col min="3" max="3" width="22.5" bestFit="1" customWidth="1"/>
    <col min="4" max="4" width="52" bestFit="1" customWidth="1"/>
    <col min="5" max="5" width="18.1640625" customWidth="1"/>
    <col min="6" max="6" width="67.33203125" customWidth="1"/>
    <col min="7" max="7" width="109.5" customWidth="1"/>
    <col min="8" max="8" width="91.33203125" customWidth="1"/>
    <col min="9" max="10" width="88.1640625" customWidth="1"/>
  </cols>
  <sheetData>
    <row r="1" spans="1:11" s="7" customFormat="1" x14ac:dyDescent="0.2">
      <c r="A1" s="7" t="s">
        <v>166</v>
      </c>
      <c r="B1" s="7" t="s">
        <v>167</v>
      </c>
      <c r="C1" s="7" t="s">
        <v>168</v>
      </c>
      <c r="D1" s="7" t="s">
        <v>169</v>
      </c>
      <c r="E1" s="7" t="s">
        <v>170</v>
      </c>
      <c r="F1" s="7" t="s">
        <v>171</v>
      </c>
      <c r="G1" s="7" t="s">
        <v>172</v>
      </c>
      <c r="H1" s="7" t="s">
        <v>173</v>
      </c>
      <c r="I1" s="7" t="s">
        <v>174</v>
      </c>
      <c r="J1" s="7" t="s">
        <v>175</v>
      </c>
      <c r="K1" s="7" t="s">
        <v>176</v>
      </c>
    </row>
    <row r="2" spans="1:11" x14ac:dyDescent="0.2">
      <c r="A2" t="s">
        <v>177</v>
      </c>
      <c r="B2" t="s">
        <v>178</v>
      </c>
      <c r="C2" t="s">
        <v>179</v>
      </c>
      <c r="D2" t="s">
        <v>180</v>
      </c>
      <c r="E2" t="s">
        <v>181</v>
      </c>
      <c r="F2" t="s">
        <v>182</v>
      </c>
      <c r="G2" t="s">
        <v>2022</v>
      </c>
      <c r="H2" t="s">
        <v>183</v>
      </c>
      <c r="I2" t="s">
        <v>184</v>
      </c>
      <c r="K2">
        <v>38701</v>
      </c>
    </row>
    <row r="3" spans="1:11" x14ac:dyDescent="0.2">
      <c r="A3" t="s">
        <v>177</v>
      </c>
      <c r="B3" t="s">
        <v>185</v>
      </c>
      <c r="C3" t="s">
        <v>186</v>
      </c>
      <c r="D3" t="s">
        <v>180</v>
      </c>
      <c r="E3" t="s">
        <v>181</v>
      </c>
      <c r="F3" t="s">
        <v>187</v>
      </c>
      <c r="G3" t="s">
        <v>185</v>
      </c>
      <c r="H3" t="s">
        <v>188</v>
      </c>
      <c r="K3">
        <v>40116</v>
      </c>
    </row>
    <row r="4" spans="1:11" x14ac:dyDescent="0.2">
      <c r="A4" t="s">
        <v>177</v>
      </c>
      <c r="B4" t="s">
        <v>189</v>
      </c>
      <c r="C4" t="s">
        <v>190</v>
      </c>
      <c r="D4" t="s">
        <v>180</v>
      </c>
      <c r="E4" t="s">
        <v>181</v>
      </c>
      <c r="F4" t="s">
        <v>191</v>
      </c>
      <c r="G4" t="s">
        <v>192</v>
      </c>
      <c r="H4" t="s">
        <v>193</v>
      </c>
      <c r="I4" t="s">
        <v>194</v>
      </c>
      <c r="K4">
        <v>39517</v>
      </c>
    </row>
    <row r="5" spans="1:11" x14ac:dyDescent="0.2">
      <c r="A5" t="s">
        <v>177</v>
      </c>
      <c r="B5" t="s">
        <v>195</v>
      </c>
      <c r="C5" t="s">
        <v>196</v>
      </c>
      <c r="D5" t="s">
        <v>197</v>
      </c>
      <c r="E5" t="s">
        <v>198</v>
      </c>
      <c r="F5" t="s">
        <v>199</v>
      </c>
      <c r="G5" t="s">
        <v>200</v>
      </c>
      <c r="H5" t="s">
        <v>201</v>
      </c>
      <c r="I5" t="s">
        <v>201</v>
      </c>
      <c r="K5">
        <v>40615</v>
      </c>
    </row>
    <row r="6" spans="1:11" x14ac:dyDescent="0.2">
      <c r="A6" t="s">
        <v>177</v>
      </c>
      <c r="B6" t="s">
        <v>202</v>
      </c>
      <c r="C6" t="s">
        <v>203</v>
      </c>
      <c r="D6" t="s">
        <v>197</v>
      </c>
      <c r="E6" t="s">
        <v>198</v>
      </c>
      <c r="F6" t="s">
        <v>204</v>
      </c>
      <c r="G6" t="s">
        <v>205</v>
      </c>
      <c r="H6" t="s">
        <v>206</v>
      </c>
      <c r="I6" t="s">
        <v>207</v>
      </c>
      <c r="K6">
        <v>40322</v>
      </c>
    </row>
    <row r="7" spans="1:11" x14ac:dyDescent="0.2">
      <c r="A7" t="s">
        <v>177</v>
      </c>
      <c r="B7" t="s">
        <v>208</v>
      </c>
      <c r="C7" t="s">
        <v>209</v>
      </c>
      <c r="D7" t="s">
        <v>197</v>
      </c>
      <c r="E7" t="s">
        <v>198</v>
      </c>
      <c r="F7" t="s">
        <v>210</v>
      </c>
      <c r="G7" t="s">
        <v>2023</v>
      </c>
      <c r="H7" t="s">
        <v>211</v>
      </c>
      <c r="I7" t="s">
        <v>211</v>
      </c>
      <c r="K7">
        <v>40543</v>
      </c>
    </row>
    <row r="8" spans="1:11" x14ac:dyDescent="0.2">
      <c r="A8" t="s">
        <v>177</v>
      </c>
      <c r="B8" t="s">
        <v>212</v>
      </c>
      <c r="C8" t="s">
        <v>213</v>
      </c>
      <c r="D8" t="s">
        <v>197</v>
      </c>
      <c r="E8" t="s">
        <v>198</v>
      </c>
      <c r="F8" t="s">
        <v>214</v>
      </c>
      <c r="G8" t="s">
        <v>215</v>
      </c>
      <c r="H8" t="s">
        <v>216</v>
      </c>
      <c r="I8" t="s">
        <v>217</v>
      </c>
      <c r="K8">
        <v>40343</v>
      </c>
    </row>
    <row r="9" spans="1:11" x14ac:dyDescent="0.2">
      <c r="A9" t="s">
        <v>177</v>
      </c>
      <c r="B9" t="s">
        <v>218</v>
      </c>
      <c r="C9" t="s">
        <v>219</v>
      </c>
      <c r="D9" t="s">
        <v>197</v>
      </c>
      <c r="E9" t="s">
        <v>198</v>
      </c>
      <c r="F9" t="s">
        <v>220</v>
      </c>
      <c r="G9" t="s">
        <v>221</v>
      </c>
      <c r="H9" t="s">
        <v>222</v>
      </c>
      <c r="I9" t="s">
        <v>223</v>
      </c>
      <c r="K9">
        <v>40489</v>
      </c>
    </row>
    <row r="10" spans="1:11" x14ac:dyDescent="0.2">
      <c r="A10" t="s">
        <v>177</v>
      </c>
      <c r="B10" t="s">
        <v>224</v>
      </c>
      <c r="C10" t="s">
        <v>225</v>
      </c>
      <c r="D10" t="s">
        <v>226</v>
      </c>
      <c r="E10" t="s">
        <v>227</v>
      </c>
      <c r="F10" t="s">
        <v>228</v>
      </c>
      <c r="G10" t="s">
        <v>229</v>
      </c>
      <c r="H10" t="s">
        <v>230</v>
      </c>
      <c r="I10" t="s">
        <v>231</v>
      </c>
      <c r="K10">
        <v>39185</v>
      </c>
    </row>
    <row r="11" spans="1:11" x14ac:dyDescent="0.2">
      <c r="A11" t="s">
        <v>177</v>
      </c>
      <c r="B11" t="s">
        <v>232</v>
      </c>
      <c r="C11" t="s">
        <v>233</v>
      </c>
      <c r="D11" t="s">
        <v>226</v>
      </c>
      <c r="E11" t="s">
        <v>227</v>
      </c>
      <c r="F11" t="s">
        <v>234</v>
      </c>
      <c r="G11" t="s">
        <v>235</v>
      </c>
      <c r="H11" t="s">
        <v>188</v>
      </c>
      <c r="K11">
        <v>38964</v>
      </c>
    </row>
    <row r="12" spans="1:11" x14ac:dyDescent="0.2">
      <c r="A12" t="s">
        <v>177</v>
      </c>
      <c r="B12" t="s">
        <v>236</v>
      </c>
      <c r="C12" t="s">
        <v>237</v>
      </c>
      <c r="D12" t="s">
        <v>226</v>
      </c>
      <c r="E12" t="s">
        <v>227</v>
      </c>
      <c r="F12" t="s">
        <v>238</v>
      </c>
      <c r="G12" t="s">
        <v>239</v>
      </c>
      <c r="H12" t="s">
        <v>240</v>
      </c>
      <c r="I12" t="s">
        <v>241</v>
      </c>
      <c r="K12">
        <v>39507</v>
      </c>
    </row>
    <row r="13" spans="1:11" x14ac:dyDescent="0.2">
      <c r="A13" t="s">
        <v>177</v>
      </c>
      <c r="B13" t="s">
        <v>242</v>
      </c>
      <c r="C13" t="s">
        <v>243</v>
      </c>
      <c r="D13" t="s">
        <v>226</v>
      </c>
      <c r="E13" t="s">
        <v>227</v>
      </c>
      <c r="F13" t="s">
        <v>238</v>
      </c>
      <c r="G13" t="s">
        <v>244</v>
      </c>
      <c r="H13" t="s">
        <v>245</v>
      </c>
      <c r="I13" t="s">
        <v>245</v>
      </c>
      <c r="K13">
        <v>39507</v>
      </c>
    </row>
    <row r="14" spans="1:11" x14ac:dyDescent="0.2">
      <c r="A14" t="s">
        <v>177</v>
      </c>
      <c r="B14" t="s">
        <v>246</v>
      </c>
      <c r="C14" t="s">
        <v>247</v>
      </c>
      <c r="D14" t="s">
        <v>226</v>
      </c>
      <c r="E14" t="s">
        <v>227</v>
      </c>
      <c r="F14" t="s">
        <v>238</v>
      </c>
      <c r="G14" t="s">
        <v>2024</v>
      </c>
      <c r="H14" t="s">
        <v>248</v>
      </c>
      <c r="I14" t="s">
        <v>248</v>
      </c>
      <c r="K14">
        <v>39507</v>
      </c>
    </row>
    <row r="15" spans="1:11" x14ac:dyDescent="0.2">
      <c r="A15" t="s">
        <v>177</v>
      </c>
      <c r="B15" t="s">
        <v>249</v>
      </c>
      <c r="C15" t="s">
        <v>250</v>
      </c>
      <c r="D15" t="s">
        <v>226</v>
      </c>
      <c r="E15" t="s">
        <v>227</v>
      </c>
      <c r="F15" t="s">
        <v>251</v>
      </c>
      <c r="G15" t="s">
        <v>252</v>
      </c>
      <c r="H15" t="s">
        <v>253</v>
      </c>
      <c r="I15" t="s">
        <v>254</v>
      </c>
      <c r="J15" t="s">
        <v>255</v>
      </c>
      <c r="K15">
        <v>38970</v>
      </c>
    </row>
    <row r="16" spans="1:11" x14ac:dyDescent="0.2">
      <c r="A16" t="s">
        <v>177</v>
      </c>
      <c r="B16" t="s">
        <v>256</v>
      </c>
      <c r="C16" t="s">
        <v>257</v>
      </c>
      <c r="D16" t="s">
        <v>226</v>
      </c>
      <c r="E16" t="s">
        <v>227</v>
      </c>
      <c r="F16" t="s">
        <v>182</v>
      </c>
      <c r="G16" t="s">
        <v>258</v>
      </c>
      <c r="H16" t="s">
        <v>259</v>
      </c>
      <c r="I16" t="s">
        <v>260</v>
      </c>
      <c r="J16" t="s">
        <v>261</v>
      </c>
      <c r="K16">
        <v>38703</v>
      </c>
    </row>
    <row r="17" spans="1:11" x14ac:dyDescent="0.2">
      <c r="A17" t="s">
        <v>177</v>
      </c>
      <c r="B17" t="s">
        <v>262</v>
      </c>
      <c r="C17" t="s">
        <v>263</v>
      </c>
      <c r="D17" t="s">
        <v>226</v>
      </c>
      <c r="E17" t="s">
        <v>227</v>
      </c>
      <c r="F17" t="s">
        <v>182</v>
      </c>
      <c r="G17" t="s">
        <v>264</v>
      </c>
      <c r="H17" t="s">
        <v>265</v>
      </c>
      <c r="I17" t="s">
        <v>260</v>
      </c>
      <c r="J17" t="s">
        <v>211</v>
      </c>
      <c r="K17">
        <v>38703</v>
      </c>
    </row>
    <row r="18" spans="1:11" x14ac:dyDescent="0.2">
      <c r="A18" t="s">
        <v>177</v>
      </c>
      <c r="B18" t="s">
        <v>266</v>
      </c>
      <c r="C18" t="s">
        <v>267</v>
      </c>
      <c r="D18" t="s">
        <v>226</v>
      </c>
      <c r="E18" t="s">
        <v>227</v>
      </c>
      <c r="F18" t="s">
        <v>182</v>
      </c>
      <c r="G18" t="s">
        <v>268</v>
      </c>
      <c r="H18" t="s">
        <v>269</v>
      </c>
      <c r="K18">
        <v>38703</v>
      </c>
    </row>
    <row r="19" spans="1:11" x14ac:dyDescent="0.2">
      <c r="A19" t="s">
        <v>177</v>
      </c>
      <c r="B19" t="s">
        <v>270</v>
      </c>
      <c r="C19" t="s">
        <v>271</v>
      </c>
      <c r="D19" t="s">
        <v>226</v>
      </c>
      <c r="E19" t="s">
        <v>227</v>
      </c>
      <c r="F19" t="s">
        <v>182</v>
      </c>
      <c r="G19" t="s">
        <v>272</v>
      </c>
      <c r="H19" t="s">
        <v>273</v>
      </c>
      <c r="K19">
        <v>38703</v>
      </c>
    </row>
    <row r="20" spans="1:11" x14ac:dyDescent="0.2">
      <c r="A20" t="s">
        <v>177</v>
      </c>
      <c r="B20" t="s">
        <v>274</v>
      </c>
      <c r="C20" t="s">
        <v>275</v>
      </c>
      <c r="D20" t="s">
        <v>226</v>
      </c>
      <c r="E20" t="s">
        <v>227</v>
      </c>
      <c r="F20" t="s">
        <v>276</v>
      </c>
      <c r="G20" t="s">
        <v>277</v>
      </c>
      <c r="H20" t="s">
        <v>188</v>
      </c>
      <c r="K20">
        <v>37462</v>
      </c>
    </row>
    <row r="21" spans="1:11" x14ac:dyDescent="0.2">
      <c r="A21" t="s">
        <v>177</v>
      </c>
      <c r="B21" t="s">
        <v>278</v>
      </c>
      <c r="C21" t="s">
        <v>279</v>
      </c>
      <c r="D21" t="s">
        <v>226</v>
      </c>
      <c r="E21" t="s">
        <v>227</v>
      </c>
      <c r="F21" t="s">
        <v>280</v>
      </c>
      <c r="G21" t="s">
        <v>281</v>
      </c>
      <c r="H21" t="s">
        <v>282</v>
      </c>
      <c r="I21" t="s">
        <v>283</v>
      </c>
      <c r="K21">
        <v>36096</v>
      </c>
    </row>
    <row r="22" spans="1:11" x14ac:dyDescent="0.2">
      <c r="A22" t="s">
        <v>177</v>
      </c>
      <c r="B22" t="s">
        <v>284</v>
      </c>
      <c r="C22" t="s">
        <v>285</v>
      </c>
      <c r="D22" t="s">
        <v>226</v>
      </c>
      <c r="E22" t="s">
        <v>227</v>
      </c>
      <c r="F22" t="s">
        <v>286</v>
      </c>
      <c r="G22" t="s">
        <v>287</v>
      </c>
      <c r="H22" t="s">
        <v>288</v>
      </c>
      <c r="I22" t="s">
        <v>289</v>
      </c>
      <c r="K22">
        <v>38687</v>
      </c>
    </row>
    <row r="23" spans="1:11" x14ac:dyDescent="0.2">
      <c r="A23" t="s">
        <v>177</v>
      </c>
      <c r="B23" t="s">
        <v>290</v>
      </c>
      <c r="C23" t="s">
        <v>291</v>
      </c>
      <c r="D23" t="s">
        <v>226</v>
      </c>
      <c r="E23" t="s">
        <v>227</v>
      </c>
      <c r="F23" t="s">
        <v>286</v>
      </c>
      <c r="G23" t="s">
        <v>292</v>
      </c>
      <c r="H23" t="s">
        <v>293</v>
      </c>
      <c r="I23" t="s">
        <v>294</v>
      </c>
      <c r="K23">
        <v>38687</v>
      </c>
    </row>
    <row r="24" spans="1:11" x14ac:dyDescent="0.2">
      <c r="A24" t="s">
        <v>177</v>
      </c>
      <c r="B24" t="s">
        <v>295</v>
      </c>
      <c r="C24" t="s">
        <v>296</v>
      </c>
      <c r="D24" t="s">
        <v>226</v>
      </c>
      <c r="E24" t="s">
        <v>227</v>
      </c>
      <c r="F24" t="s">
        <v>286</v>
      </c>
      <c r="G24" t="s">
        <v>297</v>
      </c>
      <c r="H24" t="s">
        <v>298</v>
      </c>
      <c r="I24" t="s">
        <v>298</v>
      </c>
      <c r="K24">
        <v>38687</v>
      </c>
    </row>
    <row r="25" spans="1:11" x14ac:dyDescent="0.2">
      <c r="A25" t="s">
        <v>177</v>
      </c>
      <c r="B25" t="s">
        <v>299</v>
      </c>
      <c r="C25" t="s">
        <v>300</v>
      </c>
      <c r="D25" t="s">
        <v>226</v>
      </c>
      <c r="E25" t="s">
        <v>227</v>
      </c>
      <c r="F25" t="s">
        <v>286</v>
      </c>
      <c r="G25" t="s">
        <v>301</v>
      </c>
      <c r="H25" t="s">
        <v>302</v>
      </c>
      <c r="I25" t="s">
        <v>302</v>
      </c>
      <c r="K25">
        <v>38687</v>
      </c>
    </row>
    <row r="26" spans="1:11" x14ac:dyDescent="0.2">
      <c r="A26" t="s">
        <v>177</v>
      </c>
      <c r="B26" t="s">
        <v>303</v>
      </c>
      <c r="C26" t="s">
        <v>304</v>
      </c>
      <c r="D26" t="s">
        <v>226</v>
      </c>
      <c r="E26" t="s">
        <v>227</v>
      </c>
      <c r="F26" t="s">
        <v>286</v>
      </c>
      <c r="G26" t="s">
        <v>305</v>
      </c>
      <c r="H26" t="s">
        <v>306</v>
      </c>
      <c r="I26" t="s">
        <v>307</v>
      </c>
      <c r="K26">
        <v>38687</v>
      </c>
    </row>
    <row r="27" spans="1:11" x14ac:dyDescent="0.2">
      <c r="A27" t="s">
        <v>177</v>
      </c>
      <c r="B27" t="s">
        <v>308</v>
      </c>
      <c r="C27" t="s">
        <v>309</v>
      </c>
      <c r="D27" t="s">
        <v>226</v>
      </c>
      <c r="E27" t="s">
        <v>227</v>
      </c>
      <c r="F27" t="s">
        <v>286</v>
      </c>
      <c r="G27" t="s">
        <v>310</v>
      </c>
      <c r="H27" t="s">
        <v>311</v>
      </c>
      <c r="K27">
        <v>38687</v>
      </c>
    </row>
    <row r="28" spans="1:11" x14ac:dyDescent="0.2">
      <c r="A28" t="s">
        <v>177</v>
      </c>
      <c r="B28" t="s">
        <v>2025</v>
      </c>
      <c r="C28" t="s">
        <v>312</v>
      </c>
      <c r="D28" t="s">
        <v>226</v>
      </c>
      <c r="E28" t="s">
        <v>227</v>
      </c>
      <c r="F28" t="s">
        <v>286</v>
      </c>
      <c r="G28" t="s">
        <v>313</v>
      </c>
      <c r="H28" t="s">
        <v>314</v>
      </c>
      <c r="K28">
        <v>38687</v>
      </c>
    </row>
    <row r="29" spans="1:11" x14ac:dyDescent="0.2">
      <c r="A29" t="s">
        <v>177</v>
      </c>
      <c r="B29" t="s">
        <v>315</v>
      </c>
      <c r="C29" t="s">
        <v>316</v>
      </c>
      <c r="D29" t="s">
        <v>226</v>
      </c>
      <c r="E29" t="s">
        <v>227</v>
      </c>
      <c r="F29" t="s">
        <v>286</v>
      </c>
      <c r="G29" t="s">
        <v>317</v>
      </c>
      <c r="H29" t="s">
        <v>318</v>
      </c>
      <c r="K29">
        <v>38687</v>
      </c>
    </row>
    <row r="30" spans="1:11" x14ac:dyDescent="0.2">
      <c r="A30" t="s">
        <v>177</v>
      </c>
      <c r="B30" t="s">
        <v>319</v>
      </c>
      <c r="C30" t="s">
        <v>320</v>
      </c>
      <c r="D30" t="s">
        <v>226</v>
      </c>
      <c r="E30" t="s">
        <v>227</v>
      </c>
      <c r="F30" t="s">
        <v>286</v>
      </c>
      <c r="G30" t="s">
        <v>321</v>
      </c>
      <c r="H30" t="s">
        <v>322</v>
      </c>
      <c r="K30">
        <v>38687</v>
      </c>
    </row>
    <row r="31" spans="1:11" x14ac:dyDescent="0.2">
      <c r="A31" t="s">
        <v>177</v>
      </c>
      <c r="B31" t="s">
        <v>323</v>
      </c>
      <c r="C31" t="s">
        <v>324</v>
      </c>
      <c r="D31" t="s">
        <v>226</v>
      </c>
      <c r="E31" t="s">
        <v>227</v>
      </c>
      <c r="F31" t="s">
        <v>286</v>
      </c>
      <c r="G31" t="s">
        <v>325</v>
      </c>
      <c r="H31" t="s">
        <v>326</v>
      </c>
      <c r="K31">
        <v>38687</v>
      </c>
    </row>
    <row r="32" spans="1:11" x14ac:dyDescent="0.2">
      <c r="A32" t="s">
        <v>177</v>
      </c>
      <c r="B32" t="s">
        <v>327</v>
      </c>
      <c r="C32" t="s">
        <v>328</v>
      </c>
      <c r="D32" t="s">
        <v>226</v>
      </c>
      <c r="E32" t="s">
        <v>227</v>
      </c>
      <c r="F32" t="s">
        <v>329</v>
      </c>
      <c r="G32" t="s">
        <v>330</v>
      </c>
      <c r="H32" t="s">
        <v>331</v>
      </c>
      <c r="I32" t="s">
        <v>332</v>
      </c>
      <c r="K32">
        <v>38689</v>
      </c>
    </row>
    <row r="33" spans="1:11" x14ac:dyDescent="0.2">
      <c r="A33" t="s">
        <v>177</v>
      </c>
      <c r="B33" t="s">
        <v>333</v>
      </c>
      <c r="C33" t="s">
        <v>334</v>
      </c>
      <c r="D33" t="s">
        <v>226</v>
      </c>
      <c r="E33" t="s">
        <v>227</v>
      </c>
      <c r="F33" t="s">
        <v>335</v>
      </c>
      <c r="G33" t="s">
        <v>336</v>
      </c>
      <c r="H33" t="s">
        <v>337</v>
      </c>
      <c r="I33" t="s">
        <v>338</v>
      </c>
      <c r="K33">
        <v>39184</v>
      </c>
    </row>
    <row r="34" spans="1:11" x14ac:dyDescent="0.2">
      <c r="A34" t="s">
        <v>177</v>
      </c>
      <c r="B34" t="s">
        <v>339</v>
      </c>
      <c r="C34" t="s">
        <v>340</v>
      </c>
      <c r="D34" t="s">
        <v>226</v>
      </c>
      <c r="E34" t="s">
        <v>227</v>
      </c>
      <c r="F34" t="s">
        <v>335</v>
      </c>
      <c r="G34" t="s">
        <v>341</v>
      </c>
      <c r="H34" t="s">
        <v>342</v>
      </c>
      <c r="I34" t="s">
        <v>343</v>
      </c>
      <c r="K34">
        <v>39184</v>
      </c>
    </row>
    <row r="35" spans="1:11" x14ac:dyDescent="0.2">
      <c r="A35" t="s">
        <v>177</v>
      </c>
      <c r="B35" t="s">
        <v>344</v>
      </c>
      <c r="C35" t="s">
        <v>345</v>
      </c>
      <c r="D35" t="s">
        <v>226</v>
      </c>
      <c r="E35" t="s">
        <v>227</v>
      </c>
      <c r="F35" t="s">
        <v>335</v>
      </c>
      <c r="G35" t="s">
        <v>346</v>
      </c>
      <c r="H35" t="s">
        <v>347</v>
      </c>
      <c r="I35" t="s">
        <v>348</v>
      </c>
      <c r="K35">
        <v>39184</v>
      </c>
    </row>
    <row r="36" spans="1:11" x14ac:dyDescent="0.2">
      <c r="A36" t="s">
        <v>177</v>
      </c>
      <c r="B36" t="s">
        <v>349</v>
      </c>
      <c r="C36" t="s">
        <v>350</v>
      </c>
      <c r="D36" t="s">
        <v>226</v>
      </c>
      <c r="E36" t="s">
        <v>227</v>
      </c>
      <c r="F36" t="s">
        <v>335</v>
      </c>
      <c r="G36" t="s">
        <v>351</v>
      </c>
      <c r="H36" t="s">
        <v>352</v>
      </c>
      <c r="I36" t="s">
        <v>353</v>
      </c>
      <c r="K36">
        <v>39184</v>
      </c>
    </row>
    <row r="37" spans="1:11" x14ac:dyDescent="0.2">
      <c r="A37" t="s">
        <v>177</v>
      </c>
      <c r="B37" t="s">
        <v>354</v>
      </c>
      <c r="C37" t="s">
        <v>355</v>
      </c>
      <c r="D37" t="s">
        <v>226</v>
      </c>
      <c r="E37" t="s">
        <v>227</v>
      </c>
      <c r="F37" t="s">
        <v>335</v>
      </c>
      <c r="G37" t="s">
        <v>356</v>
      </c>
      <c r="H37" t="s">
        <v>357</v>
      </c>
      <c r="I37" t="s">
        <v>358</v>
      </c>
      <c r="K37">
        <v>39184</v>
      </c>
    </row>
    <row r="38" spans="1:11" x14ac:dyDescent="0.2">
      <c r="A38" t="s">
        <v>177</v>
      </c>
      <c r="B38" t="s">
        <v>359</v>
      </c>
      <c r="C38" t="s">
        <v>360</v>
      </c>
      <c r="D38" t="s">
        <v>226</v>
      </c>
      <c r="E38" t="s">
        <v>227</v>
      </c>
      <c r="F38" t="s">
        <v>187</v>
      </c>
      <c r="G38" t="s">
        <v>361</v>
      </c>
      <c r="H38" t="s">
        <v>362</v>
      </c>
      <c r="I38" t="s">
        <v>362</v>
      </c>
      <c r="K38">
        <v>39278</v>
      </c>
    </row>
    <row r="39" spans="1:11" x14ac:dyDescent="0.2">
      <c r="A39" t="s">
        <v>177</v>
      </c>
      <c r="B39" t="s">
        <v>363</v>
      </c>
      <c r="C39" t="s">
        <v>364</v>
      </c>
      <c r="D39" t="s">
        <v>226</v>
      </c>
      <c r="E39" t="s">
        <v>227</v>
      </c>
      <c r="F39" t="s">
        <v>187</v>
      </c>
      <c r="G39" t="s">
        <v>365</v>
      </c>
      <c r="H39" t="s">
        <v>366</v>
      </c>
      <c r="I39" t="s">
        <v>366</v>
      </c>
      <c r="K39">
        <v>39278</v>
      </c>
    </row>
    <row r="40" spans="1:11" x14ac:dyDescent="0.2">
      <c r="A40" t="s">
        <v>177</v>
      </c>
      <c r="B40" t="s">
        <v>367</v>
      </c>
      <c r="C40" t="s">
        <v>368</v>
      </c>
      <c r="D40" t="s">
        <v>226</v>
      </c>
      <c r="E40" t="s">
        <v>227</v>
      </c>
      <c r="F40" t="s">
        <v>187</v>
      </c>
      <c r="G40" t="s">
        <v>369</v>
      </c>
      <c r="H40" t="s">
        <v>370</v>
      </c>
      <c r="I40" t="s">
        <v>371</v>
      </c>
      <c r="K40">
        <v>39278</v>
      </c>
    </row>
    <row r="41" spans="1:11" x14ac:dyDescent="0.2">
      <c r="A41" t="s">
        <v>177</v>
      </c>
      <c r="B41" t="s">
        <v>372</v>
      </c>
      <c r="C41" t="s">
        <v>373</v>
      </c>
      <c r="D41" t="s">
        <v>226</v>
      </c>
      <c r="E41" t="s">
        <v>227</v>
      </c>
      <c r="F41" t="s">
        <v>187</v>
      </c>
      <c r="G41" t="s">
        <v>374</v>
      </c>
      <c r="H41" t="s">
        <v>375</v>
      </c>
      <c r="I41" t="s">
        <v>375</v>
      </c>
      <c r="K41">
        <v>39278</v>
      </c>
    </row>
    <row r="42" spans="1:11" x14ac:dyDescent="0.2">
      <c r="A42" t="s">
        <v>177</v>
      </c>
      <c r="B42" t="s">
        <v>376</v>
      </c>
      <c r="C42" t="s">
        <v>377</v>
      </c>
      <c r="D42" t="s">
        <v>226</v>
      </c>
      <c r="E42" t="s">
        <v>227</v>
      </c>
      <c r="F42" t="s">
        <v>187</v>
      </c>
      <c r="G42" t="s">
        <v>378</v>
      </c>
      <c r="H42" t="s">
        <v>379</v>
      </c>
      <c r="I42" t="s">
        <v>380</v>
      </c>
      <c r="K42">
        <v>39278</v>
      </c>
    </row>
    <row r="43" spans="1:11" x14ac:dyDescent="0.2">
      <c r="A43" t="s">
        <v>177</v>
      </c>
      <c r="B43" t="s">
        <v>381</v>
      </c>
      <c r="C43" t="s">
        <v>382</v>
      </c>
      <c r="D43" t="s">
        <v>226</v>
      </c>
      <c r="E43" t="s">
        <v>227</v>
      </c>
      <c r="F43" t="s">
        <v>187</v>
      </c>
      <c r="G43" t="s">
        <v>383</v>
      </c>
      <c r="H43" t="s">
        <v>384</v>
      </c>
      <c r="K43">
        <v>39278</v>
      </c>
    </row>
    <row r="44" spans="1:11" x14ac:dyDescent="0.2">
      <c r="A44" t="s">
        <v>177</v>
      </c>
      <c r="B44" t="s">
        <v>385</v>
      </c>
      <c r="C44" t="s">
        <v>386</v>
      </c>
      <c r="D44" t="s">
        <v>226</v>
      </c>
      <c r="E44" t="s">
        <v>227</v>
      </c>
      <c r="F44" t="s">
        <v>187</v>
      </c>
      <c r="G44" t="s">
        <v>387</v>
      </c>
      <c r="H44" t="s">
        <v>388</v>
      </c>
      <c r="K44">
        <v>39278</v>
      </c>
    </row>
    <row r="45" spans="1:11" x14ac:dyDescent="0.2">
      <c r="A45" t="s">
        <v>177</v>
      </c>
      <c r="B45" t="s">
        <v>389</v>
      </c>
      <c r="C45" t="s">
        <v>390</v>
      </c>
      <c r="D45" t="s">
        <v>226</v>
      </c>
      <c r="E45" t="s">
        <v>227</v>
      </c>
      <c r="F45" t="s">
        <v>187</v>
      </c>
      <c r="G45" t="s">
        <v>391</v>
      </c>
      <c r="H45" t="s">
        <v>392</v>
      </c>
      <c r="K45">
        <v>39278</v>
      </c>
    </row>
    <row r="46" spans="1:11" x14ac:dyDescent="0.2">
      <c r="A46" t="s">
        <v>177</v>
      </c>
      <c r="B46" t="s">
        <v>393</v>
      </c>
      <c r="C46" t="s">
        <v>394</v>
      </c>
      <c r="D46" t="s">
        <v>226</v>
      </c>
      <c r="E46" t="s">
        <v>227</v>
      </c>
      <c r="F46" t="s">
        <v>187</v>
      </c>
      <c r="G46" t="s">
        <v>395</v>
      </c>
      <c r="H46" t="s">
        <v>396</v>
      </c>
      <c r="K46">
        <v>39278</v>
      </c>
    </row>
    <row r="47" spans="1:11" x14ac:dyDescent="0.2">
      <c r="A47" t="s">
        <v>177</v>
      </c>
      <c r="B47" t="s">
        <v>397</v>
      </c>
      <c r="C47" t="s">
        <v>398</v>
      </c>
      <c r="D47" t="s">
        <v>226</v>
      </c>
      <c r="E47" t="s">
        <v>227</v>
      </c>
      <c r="F47" t="s">
        <v>187</v>
      </c>
      <c r="G47" t="s">
        <v>399</v>
      </c>
      <c r="H47" t="s">
        <v>400</v>
      </c>
      <c r="K47">
        <v>39278</v>
      </c>
    </row>
    <row r="48" spans="1:11" x14ac:dyDescent="0.2">
      <c r="A48" t="s">
        <v>177</v>
      </c>
      <c r="B48" t="s">
        <v>401</v>
      </c>
      <c r="C48" t="s">
        <v>402</v>
      </c>
      <c r="D48" t="s">
        <v>226</v>
      </c>
      <c r="E48" t="s">
        <v>227</v>
      </c>
      <c r="F48" t="s">
        <v>187</v>
      </c>
      <c r="G48" t="s">
        <v>403</v>
      </c>
      <c r="K48">
        <v>39278</v>
      </c>
    </row>
    <row r="49" spans="1:11" x14ac:dyDescent="0.2">
      <c r="A49" t="s">
        <v>177</v>
      </c>
      <c r="B49" t="s">
        <v>404</v>
      </c>
      <c r="C49" t="s">
        <v>405</v>
      </c>
      <c r="D49" t="s">
        <v>226</v>
      </c>
      <c r="E49" t="s">
        <v>227</v>
      </c>
      <c r="F49" t="s">
        <v>406</v>
      </c>
      <c r="G49" t="s">
        <v>407</v>
      </c>
      <c r="H49" t="s">
        <v>408</v>
      </c>
      <c r="I49" t="s">
        <v>2026</v>
      </c>
      <c r="J49" t="s">
        <v>409</v>
      </c>
      <c r="K49">
        <v>39416</v>
      </c>
    </row>
    <row r="50" spans="1:11" x14ac:dyDescent="0.2">
      <c r="A50" t="s">
        <v>177</v>
      </c>
      <c r="B50" t="s">
        <v>410</v>
      </c>
      <c r="C50" t="s">
        <v>411</v>
      </c>
      <c r="D50" t="s">
        <v>226</v>
      </c>
      <c r="E50" t="s">
        <v>227</v>
      </c>
      <c r="F50" t="s">
        <v>406</v>
      </c>
      <c r="G50" t="s">
        <v>2027</v>
      </c>
      <c r="H50" t="s">
        <v>2028</v>
      </c>
      <c r="I50" t="s">
        <v>2026</v>
      </c>
      <c r="J50" t="s">
        <v>412</v>
      </c>
      <c r="K50">
        <v>39416</v>
      </c>
    </row>
    <row r="51" spans="1:11" x14ac:dyDescent="0.2">
      <c r="A51" t="s">
        <v>177</v>
      </c>
      <c r="B51" t="s">
        <v>413</v>
      </c>
      <c r="C51" t="s">
        <v>414</v>
      </c>
      <c r="D51" t="s">
        <v>226</v>
      </c>
      <c r="E51" t="s">
        <v>227</v>
      </c>
      <c r="F51" t="s">
        <v>415</v>
      </c>
      <c r="G51" t="s">
        <v>2029</v>
      </c>
      <c r="H51" t="s">
        <v>416</v>
      </c>
      <c r="I51" t="s">
        <v>416</v>
      </c>
      <c r="K51">
        <v>38682</v>
      </c>
    </row>
    <row r="52" spans="1:11" x14ac:dyDescent="0.2">
      <c r="A52" t="s">
        <v>177</v>
      </c>
      <c r="B52" t="s">
        <v>417</v>
      </c>
      <c r="C52" t="s">
        <v>418</v>
      </c>
      <c r="D52" t="s">
        <v>226</v>
      </c>
      <c r="E52" t="s">
        <v>227</v>
      </c>
      <c r="F52" t="s">
        <v>415</v>
      </c>
      <c r="G52" t="s">
        <v>2030</v>
      </c>
      <c r="H52" t="s">
        <v>419</v>
      </c>
      <c r="I52" t="s">
        <v>419</v>
      </c>
      <c r="K52">
        <v>38682</v>
      </c>
    </row>
    <row r="53" spans="1:11" x14ac:dyDescent="0.2">
      <c r="A53" t="s">
        <v>177</v>
      </c>
      <c r="B53" t="s">
        <v>420</v>
      </c>
      <c r="C53" t="s">
        <v>421</v>
      </c>
      <c r="D53" t="s">
        <v>226</v>
      </c>
      <c r="E53" t="s">
        <v>227</v>
      </c>
      <c r="F53" t="s">
        <v>415</v>
      </c>
      <c r="G53" t="s">
        <v>2031</v>
      </c>
      <c r="H53" t="s">
        <v>422</v>
      </c>
      <c r="I53" t="s">
        <v>422</v>
      </c>
      <c r="K53">
        <v>38682</v>
      </c>
    </row>
    <row r="54" spans="1:11" x14ac:dyDescent="0.2">
      <c r="A54" t="s">
        <v>177</v>
      </c>
      <c r="B54" t="s">
        <v>423</v>
      </c>
      <c r="C54" t="s">
        <v>424</v>
      </c>
      <c r="D54" t="s">
        <v>226</v>
      </c>
      <c r="E54" t="s">
        <v>227</v>
      </c>
      <c r="F54" t="s">
        <v>415</v>
      </c>
      <c r="G54" t="s">
        <v>425</v>
      </c>
      <c r="H54" t="s">
        <v>426</v>
      </c>
      <c r="K54">
        <v>38682</v>
      </c>
    </row>
    <row r="55" spans="1:11" x14ac:dyDescent="0.2">
      <c r="A55" t="s">
        <v>177</v>
      </c>
      <c r="B55" t="s">
        <v>427</v>
      </c>
      <c r="C55" t="s">
        <v>428</v>
      </c>
      <c r="D55" t="s">
        <v>226</v>
      </c>
      <c r="E55" t="s">
        <v>227</v>
      </c>
      <c r="F55" t="s">
        <v>415</v>
      </c>
      <c r="G55" t="s">
        <v>429</v>
      </c>
      <c r="H55" t="s">
        <v>430</v>
      </c>
      <c r="K55">
        <v>38682</v>
      </c>
    </row>
    <row r="56" spans="1:11" x14ac:dyDescent="0.2">
      <c r="A56" t="s">
        <v>177</v>
      </c>
      <c r="B56" t="s">
        <v>431</v>
      </c>
      <c r="C56" t="s">
        <v>432</v>
      </c>
      <c r="D56" t="s">
        <v>226</v>
      </c>
      <c r="E56" t="s">
        <v>227</v>
      </c>
      <c r="F56" t="s">
        <v>415</v>
      </c>
      <c r="G56" t="s">
        <v>433</v>
      </c>
      <c r="H56" t="s">
        <v>434</v>
      </c>
      <c r="K56">
        <v>38682</v>
      </c>
    </row>
    <row r="57" spans="1:11" x14ac:dyDescent="0.2">
      <c r="A57" t="s">
        <v>177</v>
      </c>
      <c r="B57" t="s">
        <v>435</v>
      </c>
      <c r="C57" t="s">
        <v>436</v>
      </c>
      <c r="D57" t="s">
        <v>226</v>
      </c>
      <c r="E57" t="s">
        <v>227</v>
      </c>
      <c r="F57" t="s">
        <v>437</v>
      </c>
      <c r="G57" t="s">
        <v>438</v>
      </c>
      <c r="H57" t="s">
        <v>188</v>
      </c>
      <c r="I57" t="s">
        <v>439</v>
      </c>
      <c r="K57">
        <v>38994</v>
      </c>
    </row>
    <row r="58" spans="1:11" x14ac:dyDescent="0.2">
      <c r="A58" t="s">
        <v>177</v>
      </c>
      <c r="B58" t="s">
        <v>440</v>
      </c>
      <c r="C58" t="s">
        <v>441</v>
      </c>
      <c r="D58" t="s">
        <v>226</v>
      </c>
      <c r="E58" t="s">
        <v>227</v>
      </c>
      <c r="F58" t="s">
        <v>437</v>
      </c>
      <c r="G58" t="s">
        <v>442</v>
      </c>
      <c r="K58">
        <v>38994</v>
      </c>
    </row>
    <row r="59" spans="1:11" x14ac:dyDescent="0.2">
      <c r="A59" t="s">
        <v>177</v>
      </c>
      <c r="B59" t="s">
        <v>443</v>
      </c>
      <c r="C59" t="s">
        <v>444</v>
      </c>
      <c r="D59" t="s">
        <v>226</v>
      </c>
      <c r="E59" t="s">
        <v>227</v>
      </c>
      <c r="F59" t="s">
        <v>437</v>
      </c>
      <c r="G59" t="s">
        <v>445</v>
      </c>
      <c r="K59">
        <v>38994</v>
      </c>
    </row>
    <row r="60" spans="1:11" x14ac:dyDescent="0.2">
      <c r="A60" t="s">
        <v>177</v>
      </c>
      <c r="B60" t="s">
        <v>446</v>
      </c>
      <c r="C60" t="s">
        <v>447</v>
      </c>
      <c r="D60" t="s">
        <v>226</v>
      </c>
      <c r="E60" t="s">
        <v>227</v>
      </c>
      <c r="F60" t="s">
        <v>448</v>
      </c>
      <c r="G60" t="s">
        <v>449</v>
      </c>
      <c r="H60" t="s">
        <v>450</v>
      </c>
      <c r="I60" t="s">
        <v>451</v>
      </c>
      <c r="K60">
        <v>39700</v>
      </c>
    </row>
    <row r="61" spans="1:11" x14ac:dyDescent="0.2">
      <c r="A61" t="s">
        <v>177</v>
      </c>
      <c r="B61" t="s">
        <v>452</v>
      </c>
      <c r="C61" t="s">
        <v>453</v>
      </c>
      <c r="D61" t="s">
        <v>226</v>
      </c>
      <c r="E61" t="s">
        <v>227</v>
      </c>
      <c r="F61" t="s">
        <v>448</v>
      </c>
      <c r="G61" t="s">
        <v>2032</v>
      </c>
      <c r="H61" t="s">
        <v>454</v>
      </c>
      <c r="I61" t="s">
        <v>454</v>
      </c>
      <c r="K61">
        <v>39700</v>
      </c>
    </row>
    <row r="62" spans="1:11" x14ac:dyDescent="0.2">
      <c r="A62" t="s">
        <v>177</v>
      </c>
      <c r="B62" t="s">
        <v>455</v>
      </c>
      <c r="C62" t="s">
        <v>456</v>
      </c>
      <c r="D62" t="s">
        <v>226</v>
      </c>
      <c r="E62" t="s">
        <v>227</v>
      </c>
      <c r="F62" t="s">
        <v>457</v>
      </c>
      <c r="G62" t="s">
        <v>458</v>
      </c>
      <c r="H62" t="s">
        <v>459</v>
      </c>
      <c r="I62" t="s">
        <v>459</v>
      </c>
      <c r="K62">
        <v>39281</v>
      </c>
    </row>
    <row r="63" spans="1:11" x14ac:dyDescent="0.2">
      <c r="A63" t="s">
        <v>177</v>
      </c>
      <c r="B63" t="s">
        <v>460</v>
      </c>
      <c r="C63" t="s">
        <v>461</v>
      </c>
      <c r="D63" t="s">
        <v>226</v>
      </c>
      <c r="E63" t="s">
        <v>227</v>
      </c>
      <c r="F63" t="s">
        <v>457</v>
      </c>
      <c r="G63" t="s">
        <v>462</v>
      </c>
      <c r="H63" t="s">
        <v>463</v>
      </c>
      <c r="I63" t="s">
        <v>463</v>
      </c>
      <c r="K63">
        <v>39281</v>
      </c>
    </row>
    <row r="64" spans="1:11" x14ac:dyDescent="0.2">
      <c r="A64" t="s">
        <v>177</v>
      </c>
      <c r="B64" t="s">
        <v>464</v>
      </c>
      <c r="C64" t="s">
        <v>465</v>
      </c>
      <c r="D64" t="s">
        <v>226</v>
      </c>
      <c r="E64" t="s">
        <v>227</v>
      </c>
      <c r="F64" t="s">
        <v>457</v>
      </c>
      <c r="G64" t="s">
        <v>466</v>
      </c>
      <c r="H64" t="s">
        <v>467</v>
      </c>
      <c r="I64" t="s">
        <v>467</v>
      </c>
      <c r="K64">
        <v>39281</v>
      </c>
    </row>
    <row r="65" spans="1:11" x14ac:dyDescent="0.2">
      <c r="A65" t="s">
        <v>177</v>
      </c>
      <c r="B65" t="s">
        <v>468</v>
      </c>
      <c r="C65" t="s">
        <v>469</v>
      </c>
      <c r="D65" t="s">
        <v>226</v>
      </c>
      <c r="E65" t="s">
        <v>227</v>
      </c>
      <c r="F65" t="s">
        <v>457</v>
      </c>
      <c r="G65" t="s">
        <v>470</v>
      </c>
      <c r="H65" t="s">
        <v>471</v>
      </c>
      <c r="I65" t="s">
        <v>471</v>
      </c>
      <c r="K65">
        <v>39281</v>
      </c>
    </row>
    <row r="66" spans="1:11" x14ac:dyDescent="0.2">
      <c r="A66" t="s">
        <v>177</v>
      </c>
      <c r="B66" t="s">
        <v>472</v>
      </c>
      <c r="C66" t="s">
        <v>473</v>
      </c>
      <c r="D66" t="s">
        <v>226</v>
      </c>
      <c r="E66" t="s">
        <v>227</v>
      </c>
      <c r="F66" t="s">
        <v>474</v>
      </c>
      <c r="G66" t="s">
        <v>475</v>
      </c>
      <c r="H66" t="s">
        <v>188</v>
      </c>
      <c r="K66">
        <v>35816</v>
      </c>
    </row>
    <row r="67" spans="1:11" x14ac:dyDescent="0.2">
      <c r="A67" t="s">
        <v>177</v>
      </c>
      <c r="B67" t="s">
        <v>476</v>
      </c>
      <c r="C67" t="s">
        <v>477</v>
      </c>
      <c r="D67" t="s">
        <v>226</v>
      </c>
      <c r="E67" t="s">
        <v>227</v>
      </c>
      <c r="F67" t="s">
        <v>478</v>
      </c>
      <c r="G67" t="s">
        <v>479</v>
      </c>
      <c r="H67" t="s">
        <v>480</v>
      </c>
      <c r="I67" t="s">
        <v>481</v>
      </c>
      <c r="K67">
        <v>36050</v>
      </c>
    </row>
    <row r="68" spans="1:11" x14ac:dyDescent="0.2">
      <c r="A68" t="s">
        <v>482</v>
      </c>
      <c r="B68" t="s">
        <v>483</v>
      </c>
      <c r="C68" t="s">
        <v>484</v>
      </c>
      <c r="D68" t="s">
        <v>180</v>
      </c>
      <c r="E68" t="s">
        <v>181</v>
      </c>
      <c r="F68" t="s">
        <v>485</v>
      </c>
      <c r="G68" t="s">
        <v>486</v>
      </c>
      <c r="H68" t="s">
        <v>487</v>
      </c>
      <c r="I68" t="s">
        <v>488</v>
      </c>
      <c r="K68">
        <v>39690</v>
      </c>
    </row>
    <row r="69" spans="1:11" x14ac:dyDescent="0.2">
      <c r="A69" t="s">
        <v>482</v>
      </c>
      <c r="B69" t="s">
        <v>489</v>
      </c>
      <c r="C69" t="s">
        <v>490</v>
      </c>
      <c r="D69" t="s">
        <v>180</v>
      </c>
      <c r="E69" t="s">
        <v>181</v>
      </c>
      <c r="F69" t="s">
        <v>485</v>
      </c>
      <c r="G69" t="s">
        <v>491</v>
      </c>
      <c r="H69" t="s">
        <v>492</v>
      </c>
      <c r="I69" t="s">
        <v>493</v>
      </c>
      <c r="K69">
        <v>39690</v>
      </c>
    </row>
    <row r="70" spans="1:11" x14ac:dyDescent="0.2">
      <c r="A70" t="s">
        <v>482</v>
      </c>
      <c r="B70" t="s">
        <v>494</v>
      </c>
      <c r="C70" t="s">
        <v>495</v>
      </c>
      <c r="D70" t="s">
        <v>180</v>
      </c>
      <c r="E70" t="s">
        <v>181</v>
      </c>
      <c r="F70" t="s">
        <v>485</v>
      </c>
      <c r="G70" t="s">
        <v>496</v>
      </c>
      <c r="H70" t="s">
        <v>497</v>
      </c>
      <c r="I70" t="s">
        <v>498</v>
      </c>
      <c r="K70">
        <v>39690</v>
      </c>
    </row>
    <row r="71" spans="1:11" x14ac:dyDescent="0.2">
      <c r="A71" t="s">
        <v>482</v>
      </c>
      <c r="B71" t="s">
        <v>499</v>
      </c>
      <c r="C71" t="s">
        <v>500</v>
      </c>
      <c r="D71" t="s">
        <v>180</v>
      </c>
      <c r="E71" t="s">
        <v>181</v>
      </c>
      <c r="F71" t="s">
        <v>485</v>
      </c>
      <c r="G71" t="s">
        <v>501</v>
      </c>
      <c r="H71" t="s">
        <v>502</v>
      </c>
      <c r="I71" t="s">
        <v>503</v>
      </c>
      <c r="K71">
        <v>39690</v>
      </c>
    </row>
    <row r="72" spans="1:11" x14ac:dyDescent="0.2">
      <c r="A72" t="s">
        <v>482</v>
      </c>
      <c r="B72" t="s">
        <v>504</v>
      </c>
      <c r="C72" t="s">
        <v>505</v>
      </c>
      <c r="D72" t="s">
        <v>226</v>
      </c>
      <c r="E72" t="s">
        <v>227</v>
      </c>
      <c r="F72" t="s">
        <v>506</v>
      </c>
      <c r="G72" t="s">
        <v>507</v>
      </c>
      <c r="H72" t="s">
        <v>508</v>
      </c>
      <c r="I72" t="s">
        <v>508</v>
      </c>
      <c r="K72">
        <v>35910</v>
      </c>
    </row>
    <row r="73" spans="1:11" x14ac:dyDescent="0.2">
      <c r="A73" t="s">
        <v>482</v>
      </c>
      <c r="B73" t="s">
        <v>509</v>
      </c>
      <c r="C73" t="s">
        <v>510</v>
      </c>
      <c r="D73" t="s">
        <v>226</v>
      </c>
      <c r="E73" t="s">
        <v>227</v>
      </c>
      <c r="F73" t="s">
        <v>506</v>
      </c>
      <c r="G73" t="s">
        <v>511</v>
      </c>
      <c r="H73" t="s">
        <v>512</v>
      </c>
      <c r="I73" t="s">
        <v>512</v>
      </c>
      <c r="K73">
        <v>35910</v>
      </c>
    </row>
    <row r="74" spans="1:11" x14ac:dyDescent="0.2">
      <c r="A74" t="s">
        <v>482</v>
      </c>
      <c r="B74" t="s">
        <v>513</v>
      </c>
      <c r="C74" t="s">
        <v>514</v>
      </c>
      <c r="D74" t="s">
        <v>226</v>
      </c>
      <c r="E74" t="s">
        <v>227</v>
      </c>
      <c r="F74" t="s">
        <v>506</v>
      </c>
      <c r="G74" t="s">
        <v>2033</v>
      </c>
      <c r="H74" t="s">
        <v>515</v>
      </c>
      <c r="I74" t="s">
        <v>516</v>
      </c>
      <c r="K74">
        <v>35910</v>
      </c>
    </row>
    <row r="75" spans="1:11" x14ac:dyDescent="0.2">
      <c r="A75" t="s">
        <v>482</v>
      </c>
      <c r="B75" t="s">
        <v>517</v>
      </c>
      <c r="C75" t="s">
        <v>518</v>
      </c>
      <c r="D75" t="s">
        <v>226</v>
      </c>
      <c r="E75" t="s">
        <v>227</v>
      </c>
      <c r="F75" t="s">
        <v>506</v>
      </c>
      <c r="G75" t="s">
        <v>519</v>
      </c>
      <c r="H75" t="s">
        <v>520</v>
      </c>
      <c r="I75" t="s">
        <v>521</v>
      </c>
      <c r="K75">
        <v>35910</v>
      </c>
    </row>
    <row r="76" spans="1:11" x14ac:dyDescent="0.2">
      <c r="A76" t="s">
        <v>482</v>
      </c>
      <c r="B76" t="s">
        <v>522</v>
      </c>
      <c r="C76" t="s">
        <v>523</v>
      </c>
      <c r="D76" t="s">
        <v>226</v>
      </c>
      <c r="E76" t="s">
        <v>227</v>
      </c>
      <c r="F76" t="s">
        <v>524</v>
      </c>
      <c r="G76" t="s">
        <v>525</v>
      </c>
      <c r="H76" t="s">
        <v>526</v>
      </c>
      <c r="I76" t="s">
        <v>526</v>
      </c>
      <c r="K76">
        <v>35908</v>
      </c>
    </row>
    <row r="77" spans="1:11" x14ac:dyDescent="0.2">
      <c r="A77" t="s">
        <v>482</v>
      </c>
      <c r="B77" t="s">
        <v>527</v>
      </c>
      <c r="C77" t="s">
        <v>528</v>
      </c>
      <c r="D77" t="s">
        <v>226</v>
      </c>
      <c r="E77" t="s">
        <v>227</v>
      </c>
      <c r="F77" t="s">
        <v>524</v>
      </c>
      <c r="G77" t="s">
        <v>529</v>
      </c>
      <c r="H77" t="s">
        <v>530</v>
      </c>
      <c r="I77" t="s">
        <v>530</v>
      </c>
      <c r="K77">
        <v>35908</v>
      </c>
    </row>
    <row r="78" spans="1:11" x14ac:dyDescent="0.2">
      <c r="A78" t="s">
        <v>482</v>
      </c>
      <c r="B78" t="s">
        <v>531</v>
      </c>
      <c r="C78" t="s">
        <v>532</v>
      </c>
      <c r="D78" t="s">
        <v>226</v>
      </c>
      <c r="E78" t="s">
        <v>227</v>
      </c>
      <c r="F78" t="s">
        <v>524</v>
      </c>
      <c r="G78" t="s">
        <v>2034</v>
      </c>
      <c r="H78" t="s">
        <v>533</v>
      </c>
      <c r="I78" t="s">
        <v>534</v>
      </c>
      <c r="K78">
        <v>35908</v>
      </c>
    </row>
    <row r="79" spans="1:11" x14ac:dyDescent="0.2">
      <c r="A79" t="s">
        <v>482</v>
      </c>
      <c r="B79" t="s">
        <v>535</v>
      </c>
      <c r="C79" t="s">
        <v>536</v>
      </c>
      <c r="D79" t="s">
        <v>226</v>
      </c>
      <c r="E79" t="s">
        <v>227</v>
      </c>
      <c r="F79" t="s">
        <v>524</v>
      </c>
      <c r="G79" t="s">
        <v>2035</v>
      </c>
      <c r="H79" t="s">
        <v>537</v>
      </c>
      <c r="I79" t="s">
        <v>537</v>
      </c>
      <c r="K79">
        <v>35908</v>
      </c>
    </row>
    <row r="80" spans="1:11" x14ac:dyDescent="0.2">
      <c r="A80" t="s">
        <v>482</v>
      </c>
      <c r="B80" t="s">
        <v>538</v>
      </c>
      <c r="C80" t="s">
        <v>539</v>
      </c>
      <c r="D80" t="s">
        <v>226</v>
      </c>
      <c r="E80" t="s">
        <v>227</v>
      </c>
      <c r="F80" t="s">
        <v>540</v>
      </c>
      <c r="G80" t="s">
        <v>541</v>
      </c>
      <c r="H80" t="s">
        <v>542</v>
      </c>
      <c r="I80" t="s">
        <v>543</v>
      </c>
      <c r="K80">
        <v>35915</v>
      </c>
    </row>
    <row r="81" spans="1:11" x14ac:dyDescent="0.2">
      <c r="A81" t="s">
        <v>482</v>
      </c>
      <c r="B81" t="s">
        <v>544</v>
      </c>
      <c r="C81" t="s">
        <v>545</v>
      </c>
      <c r="D81" t="s">
        <v>226</v>
      </c>
      <c r="E81" t="s">
        <v>227</v>
      </c>
      <c r="F81" t="s">
        <v>546</v>
      </c>
      <c r="G81" t="s">
        <v>547</v>
      </c>
      <c r="H81" t="s">
        <v>548</v>
      </c>
      <c r="I81" t="s">
        <v>549</v>
      </c>
      <c r="K81">
        <v>35914</v>
      </c>
    </row>
    <row r="82" spans="1:11" x14ac:dyDescent="0.2">
      <c r="A82" t="s">
        <v>482</v>
      </c>
      <c r="B82" t="s">
        <v>2084</v>
      </c>
      <c r="C82" t="s">
        <v>2083</v>
      </c>
      <c r="D82" t="s">
        <v>226</v>
      </c>
      <c r="E82" t="s">
        <v>227</v>
      </c>
      <c r="F82" t="s">
        <v>2104</v>
      </c>
      <c r="G82" t="s">
        <v>2105</v>
      </c>
      <c r="H82" t="s">
        <v>2106</v>
      </c>
      <c r="I82" t="s">
        <v>2106</v>
      </c>
      <c r="K82">
        <v>35911</v>
      </c>
    </row>
    <row r="83" spans="1:11" x14ac:dyDescent="0.2">
      <c r="A83" t="s">
        <v>550</v>
      </c>
      <c r="B83" t="s">
        <v>551</v>
      </c>
      <c r="C83" t="s">
        <v>552</v>
      </c>
      <c r="D83" t="s">
        <v>180</v>
      </c>
      <c r="E83" t="s">
        <v>181</v>
      </c>
      <c r="F83" t="s">
        <v>553</v>
      </c>
      <c r="G83" t="s">
        <v>554</v>
      </c>
      <c r="H83" t="s">
        <v>188</v>
      </c>
      <c r="I83" t="s">
        <v>555</v>
      </c>
      <c r="K83">
        <v>38184</v>
      </c>
    </row>
    <row r="84" spans="1:11" x14ac:dyDescent="0.2">
      <c r="A84" t="s">
        <v>550</v>
      </c>
      <c r="B84" t="s">
        <v>2036</v>
      </c>
      <c r="C84" t="s">
        <v>556</v>
      </c>
      <c r="D84" t="s">
        <v>226</v>
      </c>
      <c r="E84" t="s">
        <v>227</v>
      </c>
      <c r="F84" t="s">
        <v>553</v>
      </c>
      <c r="G84" t="s">
        <v>557</v>
      </c>
      <c r="H84" t="s">
        <v>558</v>
      </c>
      <c r="I84" t="s">
        <v>559</v>
      </c>
      <c r="K84">
        <v>38176</v>
      </c>
    </row>
    <row r="85" spans="1:11" x14ac:dyDescent="0.2">
      <c r="A85" t="s">
        <v>550</v>
      </c>
      <c r="B85" t="s">
        <v>560</v>
      </c>
      <c r="C85" t="s">
        <v>561</v>
      </c>
      <c r="D85" t="s">
        <v>226</v>
      </c>
      <c r="E85" t="s">
        <v>227</v>
      </c>
      <c r="F85" t="s">
        <v>553</v>
      </c>
      <c r="G85" t="s">
        <v>562</v>
      </c>
      <c r="H85" t="s">
        <v>563</v>
      </c>
      <c r="I85" t="s">
        <v>563</v>
      </c>
      <c r="K85">
        <v>38176</v>
      </c>
    </row>
    <row r="86" spans="1:11" x14ac:dyDescent="0.2">
      <c r="A86" t="s">
        <v>564</v>
      </c>
      <c r="B86" t="s">
        <v>565</v>
      </c>
      <c r="C86" t="s">
        <v>566</v>
      </c>
      <c r="D86" t="s">
        <v>567</v>
      </c>
      <c r="E86" t="s">
        <v>568</v>
      </c>
      <c r="F86" t="s">
        <v>569</v>
      </c>
      <c r="G86" t="s">
        <v>570</v>
      </c>
      <c r="H86" t="s">
        <v>571</v>
      </c>
      <c r="I86" t="s">
        <v>571</v>
      </c>
      <c r="K86">
        <v>35501</v>
      </c>
    </row>
    <row r="87" spans="1:11" x14ac:dyDescent="0.2">
      <c r="A87" t="s">
        <v>564</v>
      </c>
      <c r="B87" t="s">
        <v>572</v>
      </c>
      <c r="C87" t="s">
        <v>573</v>
      </c>
      <c r="D87" t="s">
        <v>567</v>
      </c>
      <c r="E87" t="s">
        <v>568</v>
      </c>
      <c r="F87" t="s">
        <v>574</v>
      </c>
      <c r="G87" t="s">
        <v>575</v>
      </c>
      <c r="H87" t="s">
        <v>188</v>
      </c>
      <c r="I87" t="s">
        <v>576</v>
      </c>
      <c r="K87">
        <v>35502</v>
      </c>
    </row>
    <row r="88" spans="1:11" x14ac:dyDescent="0.2">
      <c r="A88" t="s">
        <v>564</v>
      </c>
      <c r="B88" t="s">
        <v>577</v>
      </c>
      <c r="C88" t="s">
        <v>578</v>
      </c>
      <c r="D88" t="s">
        <v>567</v>
      </c>
      <c r="E88" t="s">
        <v>568</v>
      </c>
      <c r="F88" t="s">
        <v>579</v>
      </c>
      <c r="G88" t="s">
        <v>580</v>
      </c>
      <c r="H88" t="s">
        <v>581</v>
      </c>
      <c r="I88" t="s">
        <v>581</v>
      </c>
      <c r="K88">
        <v>35455</v>
      </c>
    </row>
    <row r="89" spans="1:11" x14ac:dyDescent="0.2">
      <c r="A89" t="s">
        <v>564</v>
      </c>
      <c r="B89" t="s">
        <v>2037</v>
      </c>
      <c r="C89" t="s">
        <v>582</v>
      </c>
      <c r="D89" t="s">
        <v>567</v>
      </c>
      <c r="E89" t="s">
        <v>568</v>
      </c>
      <c r="F89" t="s">
        <v>583</v>
      </c>
      <c r="G89" t="s">
        <v>2038</v>
      </c>
      <c r="H89" t="s">
        <v>584</v>
      </c>
      <c r="I89" t="s">
        <v>584</v>
      </c>
      <c r="K89">
        <v>35511</v>
      </c>
    </row>
    <row r="90" spans="1:11" x14ac:dyDescent="0.2">
      <c r="A90" t="s">
        <v>564</v>
      </c>
      <c r="B90" t="s">
        <v>585</v>
      </c>
      <c r="C90" t="s">
        <v>586</v>
      </c>
      <c r="D90" t="s">
        <v>567</v>
      </c>
      <c r="E90" t="s">
        <v>568</v>
      </c>
      <c r="F90" t="s">
        <v>587</v>
      </c>
      <c r="G90" t="s">
        <v>588</v>
      </c>
      <c r="H90" t="s">
        <v>589</v>
      </c>
      <c r="I90" t="s">
        <v>590</v>
      </c>
      <c r="K90">
        <v>35354</v>
      </c>
    </row>
    <row r="91" spans="1:11" x14ac:dyDescent="0.2">
      <c r="A91" t="s">
        <v>564</v>
      </c>
      <c r="B91" t="s">
        <v>591</v>
      </c>
      <c r="C91" t="s">
        <v>592</v>
      </c>
      <c r="D91" t="s">
        <v>567</v>
      </c>
      <c r="E91" t="s">
        <v>568</v>
      </c>
      <c r="F91" t="s">
        <v>593</v>
      </c>
      <c r="G91" t="s">
        <v>2039</v>
      </c>
      <c r="H91" t="s">
        <v>594</v>
      </c>
      <c r="I91" t="s">
        <v>595</v>
      </c>
      <c r="K91">
        <v>35356</v>
      </c>
    </row>
    <row r="92" spans="1:11" x14ac:dyDescent="0.2">
      <c r="A92" t="s">
        <v>564</v>
      </c>
      <c r="B92" t="s">
        <v>596</v>
      </c>
      <c r="C92" t="s">
        <v>597</v>
      </c>
      <c r="D92" t="s">
        <v>197</v>
      </c>
      <c r="E92" t="s">
        <v>198</v>
      </c>
      <c r="F92" t="s">
        <v>598</v>
      </c>
      <c r="G92" t="s">
        <v>599</v>
      </c>
      <c r="H92" t="s">
        <v>600</v>
      </c>
      <c r="I92" t="s">
        <v>601</v>
      </c>
      <c r="K92">
        <v>40333</v>
      </c>
    </row>
    <row r="93" spans="1:11" x14ac:dyDescent="0.2">
      <c r="A93" t="s">
        <v>602</v>
      </c>
      <c r="B93" t="s">
        <v>603</v>
      </c>
      <c r="C93" t="s">
        <v>604</v>
      </c>
      <c r="D93" t="s">
        <v>567</v>
      </c>
      <c r="E93" t="s">
        <v>568</v>
      </c>
      <c r="F93" t="s">
        <v>605</v>
      </c>
      <c r="G93" t="s">
        <v>606</v>
      </c>
      <c r="H93" t="s">
        <v>607</v>
      </c>
      <c r="I93" t="s">
        <v>608</v>
      </c>
      <c r="K93">
        <v>35494</v>
      </c>
    </row>
    <row r="94" spans="1:11" x14ac:dyDescent="0.2">
      <c r="A94" t="s">
        <v>602</v>
      </c>
      <c r="B94" t="s">
        <v>609</v>
      </c>
      <c r="C94" t="s">
        <v>610</v>
      </c>
      <c r="D94" t="s">
        <v>567</v>
      </c>
      <c r="E94" t="s">
        <v>568</v>
      </c>
      <c r="F94" t="s">
        <v>605</v>
      </c>
      <c r="G94" t="s">
        <v>611</v>
      </c>
      <c r="H94" t="s">
        <v>612</v>
      </c>
      <c r="I94" t="s">
        <v>613</v>
      </c>
      <c r="K94">
        <v>35494</v>
      </c>
    </row>
    <row r="95" spans="1:11" x14ac:dyDescent="0.2">
      <c r="A95" t="s">
        <v>602</v>
      </c>
      <c r="B95" t="s">
        <v>614</v>
      </c>
      <c r="C95" t="s">
        <v>615</v>
      </c>
      <c r="D95" t="s">
        <v>567</v>
      </c>
      <c r="E95" t="s">
        <v>568</v>
      </c>
      <c r="F95" t="s">
        <v>616</v>
      </c>
      <c r="G95" t="s">
        <v>617</v>
      </c>
      <c r="H95" t="s">
        <v>618</v>
      </c>
      <c r="I95" t="s">
        <v>619</v>
      </c>
      <c r="J95" t="s">
        <v>620</v>
      </c>
      <c r="K95">
        <v>35496</v>
      </c>
    </row>
    <row r="96" spans="1:11" x14ac:dyDescent="0.2">
      <c r="A96" t="s">
        <v>602</v>
      </c>
      <c r="B96" t="s">
        <v>621</v>
      </c>
      <c r="C96" t="s">
        <v>622</v>
      </c>
      <c r="D96" t="s">
        <v>567</v>
      </c>
      <c r="E96" t="s">
        <v>568</v>
      </c>
      <c r="F96" t="s">
        <v>616</v>
      </c>
      <c r="G96" t="s">
        <v>617</v>
      </c>
      <c r="H96" t="s">
        <v>618</v>
      </c>
      <c r="I96" t="s">
        <v>619</v>
      </c>
      <c r="J96" t="s">
        <v>623</v>
      </c>
      <c r="K96">
        <v>35496</v>
      </c>
    </row>
    <row r="97" spans="1:11" x14ac:dyDescent="0.2">
      <c r="A97" t="s">
        <v>602</v>
      </c>
      <c r="B97" t="s">
        <v>624</v>
      </c>
      <c r="C97" t="s">
        <v>625</v>
      </c>
      <c r="D97" t="s">
        <v>567</v>
      </c>
      <c r="E97" t="s">
        <v>568</v>
      </c>
      <c r="F97" t="s">
        <v>626</v>
      </c>
      <c r="G97" t="s">
        <v>627</v>
      </c>
      <c r="H97" t="s">
        <v>628</v>
      </c>
      <c r="I97" t="s">
        <v>629</v>
      </c>
      <c r="K97">
        <v>35495</v>
      </c>
    </row>
    <row r="98" spans="1:11" x14ac:dyDescent="0.2">
      <c r="A98" t="s">
        <v>602</v>
      </c>
      <c r="B98" t="s">
        <v>630</v>
      </c>
      <c r="C98" t="s">
        <v>631</v>
      </c>
      <c r="D98" t="s">
        <v>567</v>
      </c>
      <c r="E98" t="s">
        <v>568</v>
      </c>
      <c r="F98" t="s">
        <v>626</v>
      </c>
      <c r="G98" t="s">
        <v>630</v>
      </c>
      <c r="H98" t="s">
        <v>632</v>
      </c>
      <c r="I98" t="s">
        <v>633</v>
      </c>
      <c r="K98">
        <v>35495</v>
      </c>
    </row>
    <row r="99" spans="1:11" x14ac:dyDescent="0.2">
      <c r="A99" t="s">
        <v>602</v>
      </c>
      <c r="B99" t="s">
        <v>634</v>
      </c>
      <c r="C99" t="s">
        <v>635</v>
      </c>
      <c r="D99" t="s">
        <v>567</v>
      </c>
      <c r="E99" t="s">
        <v>568</v>
      </c>
      <c r="F99" t="s">
        <v>636</v>
      </c>
      <c r="G99" t="s">
        <v>637</v>
      </c>
      <c r="H99" t="s">
        <v>638</v>
      </c>
      <c r="I99" t="s">
        <v>638</v>
      </c>
      <c r="K99">
        <v>35367</v>
      </c>
    </row>
    <row r="100" spans="1:11" x14ac:dyDescent="0.2">
      <c r="A100" t="s">
        <v>602</v>
      </c>
      <c r="B100" t="s">
        <v>639</v>
      </c>
      <c r="C100" t="s">
        <v>640</v>
      </c>
      <c r="D100" t="s">
        <v>567</v>
      </c>
      <c r="E100" t="s">
        <v>568</v>
      </c>
      <c r="F100" t="s">
        <v>641</v>
      </c>
      <c r="G100" t="s">
        <v>642</v>
      </c>
      <c r="H100" t="s">
        <v>188</v>
      </c>
      <c r="I100" t="s">
        <v>643</v>
      </c>
      <c r="K100">
        <v>35366</v>
      </c>
    </row>
    <row r="101" spans="1:11" x14ac:dyDescent="0.2">
      <c r="A101" t="s">
        <v>602</v>
      </c>
      <c r="B101" t="s">
        <v>644</v>
      </c>
      <c r="C101" t="s">
        <v>645</v>
      </c>
      <c r="D101" t="s">
        <v>567</v>
      </c>
      <c r="E101" t="s">
        <v>568</v>
      </c>
      <c r="F101" t="s">
        <v>646</v>
      </c>
      <c r="G101" t="s">
        <v>647</v>
      </c>
      <c r="H101" t="s">
        <v>188</v>
      </c>
      <c r="I101" t="s">
        <v>648</v>
      </c>
      <c r="K101">
        <v>35368</v>
      </c>
    </row>
    <row r="102" spans="1:11" x14ac:dyDescent="0.2">
      <c r="A102" t="s">
        <v>602</v>
      </c>
      <c r="B102" t="s">
        <v>649</v>
      </c>
      <c r="C102" t="s">
        <v>650</v>
      </c>
      <c r="D102" t="s">
        <v>567</v>
      </c>
      <c r="E102" t="s">
        <v>568</v>
      </c>
      <c r="F102" t="s">
        <v>651</v>
      </c>
      <c r="G102" t="s">
        <v>652</v>
      </c>
      <c r="H102" t="s">
        <v>653</v>
      </c>
      <c r="I102" t="s">
        <v>654</v>
      </c>
      <c r="K102">
        <v>35408</v>
      </c>
    </row>
    <row r="103" spans="1:11" x14ac:dyDescent="0.2">
      <c r="A103" t="s">
        <v>602</v>
      </c>
      <c r="B103" t="s">
        <v>655</v>
      </c>
      <c r="C103" t="s">
        <v>656</v>
      </c>
      <c r="D103" t="s">
        <v>567</v>
      </c>
      <c r="E103" t="s">
        <v>568</v>
      </c>
      <c r="F103" t="s">
        <v>657</v>
      </c>
      <c r="G103" t="s">
        <v>2040</v>
      </c>
      <c r="H103" t="s">
        <v>658</v>
      </c>
      <c r="I103" t="s">
        <v>659</v>
      </c>
      <c r="K103">
        <v>35407</v>
      </c>
    </row>
    <row r="104" spans="1:11" x14ac:dyDescent="0.2">
      <c r="A104" t="s">
        <v>602</v>
      </c>
      <c r="B104" t="s">
        <v>660</v>
      </c>
      <c r="C104" t="s">
        <v>661</v>
      </c>
      <c r="D104" t="s">
        <v>567</v>
      </c>
      <c r="E104" t="s">
        <v>568</v>
      </c>
      <c r="F104" t="s">
        <v>662</v>
      </c>
      <c r="G104" t="s">
        <v>663</v>
      </c>
      <c r="H104" t="s">
        <v>664</v>
      </c>
      <c r="I104" t="s">
        <v>665</v>
      </c>
      <c r="K104">
        <v>35409</v>
      </c>
    </row>
    <row r="105" spans="1:11" x14ac:dyDescent="0.2">
      <c r="A105" t="s">
        <v>602</v>
      </c>
      <c r="B105" t="s">
        <v>666</v>
      </c>
      <c r="C105" t="s">
        <v>667</v>
      </c>
      <c r="D105" t="s">
        <v>567</v>
      </c>
      <c r="E105" t="s">
        <v>568</v>
      </c>
      <c r="F105" t="s">
        <v>668</v>
      </c>
      <c r="G105" t="s">
        <v>669</v>
      </c>
      <c r="H105" t="s">
        <v>670</v>
      </c>
      <c r="I105" t="s">
        <v>671</v>
      </c>
      <c r="K105">
        <v>35375</v>
      </c>
    </row>
    <row r="106" spans="1:11" x14ac:dyDescent="0.2">
      <c r="A106" t="s">
        <v>602</v>
      </c>
      <c r="B106" t="s">
        <v>672</v>
      </c>
      <c r="C106" t="s">
        <v>673</v>
      </c>
      <c r="D106" t="s">
        <v>567</v>
      </c>
      <c r="E106" t="s">
        <v>568</v>
      </c>
      <c r="F106" t="s">
        <v>674</v>
      </c>
      <c r="G106" t="s">
        <v>675</v>
      </c>
      <c r="H106" t="s">
        <v>676</v>
      </c>
      <c r="I106" t="s">
        <v>677</v>
      </c>
      <c r="K106">
        <v>35377</v>
      </c>
    </row>
    <row r="107" spans="1:11" x14ac:dyDescent="0.2">
      <c r="A107" t="s">
        <v>602</v>
      </c>
      <c r="B107" t="s">
        <v>2041</v>
      </c>
      <c r="C107" t="s">
        <v>678</v>
      </c>
      <c r="D107" t="s">
        <v>567</v>
      </c>
      <c r="E107" t="s">
        <v>568</v>
      </c>
      <c r="F107" t="s">
        <v>679</v>
      </c>
      <c r="G107" t="s">
        <v>680</v>
      </c>
      <c r="H107" t="s">
        <v>681</v>
      </c>
      <c r="I107" t="s">
        <v>682</v>
      </c>
      <c r="K107">
        <v>35376</v>
      </c>
    </row>
    <row r="108" spans="1:11" x14ac:dyDescent="0.2">
      <c r="A108" t="s">
        <v>602</v>
      </c>
      <c r="B108" t="s">
        <v>683</v>
      </c>
      <c r="C108" t="s">
        <v>684</v>
      </c>
      <c r="D108" t="s">
        <v>567</v>
      </c>
      <c r="E108" t="s">
        <v>568</v>
      </c>
      <c r="F108" t="s">
        <v>685</v>
      </c>
      <c r="G108" t="s">
        <v>686</v>
      </c>
      <c r="H108" t="s">
        <v>687</v>
      </c>
      <c r="I108" t="s">
        <v>688</v>
      </c>
      <c r="K108">
        <v>35476</v>
      </c>
    </row>
    <row r="109" spans="1:11" x14ac:dyDescent="0.2">
      <c r="A109" t="s">
        <v>602</v>
      </c>
      <c r="B109" t="s">
        <v>689</v>
      </c>
      <c r="C109" t="s">
        <v>690</v>
      </c>
      <c r="D109" t="s">
        <v>567</v>
      </c>
      <c r="E109" t="s">
        <v>568</v>
      </c>
      <c r="F109" t="s">
        <v>691</v>
      </c>
      <c r="G109" t="s">
        <v>692</v>
      </c>
      <c r="H109" t="s">
        <v>188</v>
      </c>
      <c r="I109" t="s">
        <v>693</v>
      </c>
      <c r="K109">
        <v>35478</v>
      </c>
    </row>
    <row r="110" spans="1:11" x14ac:dyDescent="0.2">
      <c r="A110" t="s">
        <v>602</v>
      </c>
      <c r="B110" t="s">
        <v>694</v>
      </c>
      <c r="C110" t="s">
        <v>695</v>
      </c>
      <c r="D110" t="s">
        <v>567</v>
      </c>
      <c r="E110" t="s">
        <v>568</v>
      </c>
      <c r="F110" t="s">
        <v>696</v>
      </c>
      <c r="G110" t="s">
        <v>697</v>
      </c>
      <c r="H110" t="s">
        <v>698</v>
      </c>
      <c r="I110" t="s">
        <v>699</v>
      </c>
      <c r="K110">
        <v>35475</v>
      </c>
    </row>
    <row r="111" spans="1:11" x14ac:dyDescent="0.2">
      <c r="A111" t="s">
        <v>602</v>
      </c>
      <c r="B111" t="s">
        <v>700</v>
      </c>
      <c r="C111" t="s">
        <v>701</v>
      </c>
      <c r="D111" t="s">
        <v>567</v>
      </c>
      <c r="E111" t="s">
        <v>568</v>
      </c>
      <c r="F111" t="s">
        <v>696</v>
      </c>
      <c r="G111" t="s">
        <v>702</v>
      </c>
      <c r="H111" t="s">
        <v>703</v>
      </c>
      <c r="I111" t="s">
        <v>704</v>
      </c>
      <c r="K111">
        <v>35475</v>
      </c>
    </row>
    <row r="112" spans="1:11" x14ac:dyDescent="0.2">
      <c r="A112" t="s">
        <v>602</v>
      </c>
      <c r="B112" t="s">
        <v>705</v>
      </c>
      <c r="C112" t="s">
        <v>706</v>
      </c>
      <c r="D112" t="s">
        <v>567</v>
      </c>
      <c r="E112" t="s">
        <v>568</v>
      </c>
      <c r="F112" t="s">
        <v>707</v>
      </c>
      <c r="G112" t="s">
        <v>708</v>
      </c>
      <c r="H112" t="s">
        <v>709</v>
      </c>
      <c r="I112" t="s">
        <v>710</v>
      </c>
      <c r="K112">
        <v>35480</v>
      </c>
    </row>
    <row r="113" spans="1:11" x14ac:dyDescent="0.2">
      <c r="A113" t="s">
        <v>602</v>
      </c>
      <c r="B113" t="s">
        <v>711</v>
      </c>
      <c r="C113" t="s">
        <v>712</v>
      </c>
      <c r="D113" t="s">
        <v>567</v>
      </c>
      <c r="E113" t="s">
        <v>568</v>
      </c>
      <c r="F113" t="s">
        <v>713</v>
      </c>
      <c r="G113" t="s">
        <v>714</v>
      </c>
      <c r="H113" t="s">
        <v>715</v>
      </c>
      <c r="I113" t="s">
        <v>716</v>
      </c>
      <c r="K113">
        <v>35479</v>
      </c>
    </row>
    <row r="114" spans="1:11" x14ac:dyDescent="0.2">
      <c r="A114" t="s">
        <v>602</v>
      </c>
      <c r="B114" t="s">
        <v>717</v>
      </c>
      <c r="C114" t="s">
        <v>718</v>
      </c>
      <c r="D114" t="s">
        <v>567</v>
      </c>
      <c r="E114" t="s">
        <v>568</v>
      </c>
      <c r="F114" t="s">
        <v>719</v>
      </c>
      <c r="G114" t="s">
        <v>720</v>
      </c>
      <c r="H114" t="s">
        <v>721</v>
      </c>
      <c r="I114" t="s">
        <v>721</v>
      </c>
      <c r="K114">
        <v>35357</v>
      </c>
    </row>
    <row r="115" spans="1:11" x14ac:dyDescent="0.2">
      <c r="A115" t="s">
        <v>602</v>
      </c>
      <c r="B115" t="s">
        <v>722</v>
      </c>
      <c r="C115" t="s">
        <v>723</v>
      </c>
      <c r="D115" t="s">
        <v>567</v>
      </c>
      <c r="E115" t="s">
        <v>568</v>
      </c>
      <c r="F115" t="s">
        <v>587</v>
      </c>
      <c r="G115" t="s">
        <v>724</v>
      </c>
      <c r="H115" t="s">
        <v>188</v>
      </c>
      <c r="I115" t="s">
        <v>590</v>
      </c>
      <c r="K115">
        <v>35354</v>
      </c>
    </row>
    <row r="116" spans="1:11" x14ac:dyDescent="0.2">
      <c r="A116" t="s">
        <v>602</v>
      </c>
      <c r="B116" t="s">
        <v>725</v>
      </c>
      <c r="C116" t="s">
        <v>726</v>
      </c>
      <c r="D116" t="s">
        <v>197</v>
      </c>
      <c r="E116" t="s">
        <v>198</v>
      </c>
      <c r="F116" t="s">
        <v>727</v>
      </c>
      <c r="G116" t="s">
        <v>728</v>
      </c>
      <c r="H116" t="s">
        <v>729</v>
      </c>
      <c r="I116" t="s">
        <v>730</v>
      </c>
      <c r="K116">
        <v>40983</v>
      </c>
    </row>
    <row r="117" spans="1:11" x14ac:dyDescent="0.2">
      <c r="A117" t="s">
        <v>602</v>
      </c>
      <c r="B117" t="s">
        <v>731</v>
      </c>
      <c r="C117" t="s">
        <v>732</v>
      </c>
      <c r="D117" t="s">
        <v>197</v>
      </c>
      <c r="E117" t="s">
        <v>198</v>
      </c>
      <c r="F117" t="s">
        <v>733</v>
      </c>
      <c r="G117" t="s">
        <v>734</v>
      </c>
      <c r="H117" t="s">
        <v>735</v>
      </c>
      <c r="I117" t="s">
        <v>736</v>
      </c>
      <c r="K117">
        <v>40446</v>
      </c>
    </row>
    <row r="118" spans="1:11" x14ac:dyDescent="0.2">
      <c r="A118" t="s">
        <v>602</v>
      </c>
      <c r="B118" t="s">
        <v>737</v>
      </c>
      <c r="C118" t="s">
        <v>738</v>
      </c>
      <c r="D118" t="s">
        <v>197</v>
      </c>
      <c r="E118" t="s">
        <v>198</v>
      </c>
      <c r="F118" t="s">
        <v>739</v>
      </c>
      <c r="G118" t="s">
        <v>2042</v>
      </c>
      <c r="H118" t="s">
        <v>740</v>
      </c>
      <c r="I118" t="s">
        <v>741</v>
      </c>
      <c r="K118">
        <v>40017</v>
      </c>
    </row>
    <row r="119" spans="1:11" x14ac:dyDescent="0.2">
      <c r="A119" t="s">
        <v>602</v>
      </c>
      <c r="B119" t="s">
        <v>742</v>
      </c>
      <c r="C119" t="s">
        <v>743</v>
      </c>
      <c r="D119" t="s">
        <v>197</v>
      </c>
      <c r="E119" t="s">
        <v>198</v>
      </c>
      <c r="F119" t="s">
        <v>744</v>
      </c>
      <c r="G119" t="s">
        <v>2043</v>
      </c>
      <c r="H119" t="s">
        <v>745</v>
      </c>
      <c r="I119" t="s">
        <v>746</v>
      </c>
      <c r="K119">
        <v>40442</v>
      </c>
    </row>
    <row r="120" spans="1:11" x14ac:dyDescent="0.2">
      <c r="A120" t="s">
        <v>602</v>
      </c>
      <c r="B120" t="s">
        <v>747</v>
      </c>
      <c r="C120" t="s">
        <v>748</v>
      </c>
      <c r="D120" t="s">
        <v>197</v>
      </c>
      <c r="E120" t="s">
        <v>198</v>
      </c>
      <c r="F120" t="s">
        <v>749</v>
      </c>
      <c r="G120" t="s">
        <v>750</v>
      </c>
      <c r="H120" t="s">
        <v>751</v>
      </c>
      <c r="I120" t="s">
        <v>752</v>
      </c>
      <c r="K120">
        <v>40231</v>
      </c>
    </row>
    <row r="121" spans="1:11" x14ac:dyDescent="0.2">
      <c r="A121" t="s">
        <v>602</v>
      </c>
      <c r="B121" t="s">
        <v>2088</v>
      </c>
      <c r="C121" t="s">
        <v>2087</v>
      </c>
      <c r="D121" t="s">
        <v>197</v>
      </c>
      <c r="E121" t="s">
        <v>198</v>
      </c>
      <c r="F121" t="s">
        <v>2107</v>
      </c>
      <c r="G121" t="s">
        <v>2108</v>
      </c>
      <c r="H121" t="s">
        <v>2109</v>
      </c>
      <c r="I121" t="s">
        <v>2109</v>
      </c>
      <c r="K121">
        <v>40445</v>
      </c>
    </row>
    <row r="122" spans="1:11" x14ac:dyDescent="0.2">
      <c r="A122" t="s">
        <v>753</v>
      </c>
      <c r="B122" t="s">
        <v>754</v>
      </c>
      <c r="C122" t="s">
        <v>755</v>
      </c>
      <c r="D122" t="s">
        <v>567</v>
      </c>
      <c r="E122" t="s">
        <v>568</v>
      </c>
      <c r="F122" t="s">
        <v>756</v>
      </c>
      <c r="G122" t="s">
        <v>757</v>
      </c>
      <c r="H122" t="s">
        <v>758</v>
      </c>
      <c r="I122" t="s">
        <v>759</v>
      </c>
      <c r="K122">
        <v>35485</v>
      </c>
    </row>
    <row r="123" spans="1:11" x14ac:dyDescent="0.2">
      <c r="A123" t="s">
        <v>753</v>
      </c>
      <c r="B123" t="s">
        <v>760</v>
      </c>
      <c r="C123" t="s">
        <v>761</v>
      </c>
      <c r="D123" t="s">
        <v>567</v>
      </c>
      <c r="E123" t="s">
        <v>568</v>
      </c>
      <c r="F123" t="s">
        <v>762</v>
      </c>
      <c r="G123" t="s">
        <v>763</v>
      </c>
      <c r="H123" t="s">
        <v>764</v>
      </c>
      <c r="I123" t="s">
        <v>765</v>
      </c>
      <c r="K123">
        <v>35484</v>
      </c>
    </row>
    <row r="124" spans="1:11" x14ac:dyDescent="0.2">
      <c r="A124" t="s">
        <v>753</v>
      </c>
      <c r="B124" t="s">
        <v>766</v>
      </c>
      <c r="C124" t="s">
        <v>767</v>
      </c>
      <c r="D124" t="s">
        <v>567</v>
      </c>
      <c r="E124" t="s">
        <v>568</v>
      </c>
      <c r="F124" t="s">
        <v>768</v>
      </c>
      <c r="G124" t="s">
        <v>2044</v>
      </c>
      <c r="H124" t="s">
        <v>769</v>
      </c>
      <c r="I124" t="s">
        <v>770</v>
      </c>
      <c r="K124">
        <v>35482</v>
      </c>
    </row>
    <row r="125" spans="1:11" x14ac:dyDescent="0.2">
      <c r="A125" t="s">
        <v>753</v>
      </c>
      <c r="B125" t="s">
        <v>771</v>
      </c>
      <c r="C125" t="s">
        <v>772</v>
      </c>
      <c r="D125" t="s">
        <v>567</v>
      </c>
      <c r="E125" t="s">
        <v>568</v>
      </c>
      <c r="F125" t="s">
        <v>773</v>
      </c>
      <c r="G125" t="s">
        <v>2045</v>
      </c>
      <c r="H125" t="s">
        <v>774</v>
      </c>
      <c r="I125" t="s">
        <v>774</v>
      </c>
      <c r="K125">
        <v>35483</v>
      </c>
    </row>
    <row r="126" spans="1:11" x14ac:dyDescent="0.2">
      <c r="A126" t="s">
        <v>753</v>
      </c>
      <c r="B126" t="s">
        <v>775</v>
      </c>
      <c r="C126" t="s">
        <v>776</v>
      </c>
      <c r="D126" t="s">
        <v>567</v>
      </c>
      <c r="E126" t="s">
        <v>568</v>
      </c>
      <c r="F126" t="s">
        <v>651</v>
      </c>
      <c r="G126" t="s">
        <v>777</v>
      </c>
      <c r="H126" t="s">
        <v>778</v>
      </c>
      <c r="I126" t="s">
        <v>654</v>
      </c>
      <c r="K126">
        <v>35408</v>
      </c>
    </row>
    <row r="127" spans="1:11" x14ac:dyDescent="0.2">
      <c r="A127" t="s">
        <v>753</v>
      </c>
      <c r="B127" t="s">
        <v>779</v>
      </c>
      <c r="C127" t="s">
        <v>780</v>
      </c>
      <c r="D127" t="s">
        <v>567</v>
      </c>
      <c r="E127" t="s">
        <v>568</v>
      </c>
      <c r="F127" t="s">
        <v>657</v>
      </c>
      <c r="G127" t="s">
        <v>2046</v>
      </c>
      <c r="H127" t="s">
        <v>781</v>
      </c>
      <c r="I127" t="s">
        <v>659</v>
      </c>
      <c r="K127">
        <v>35407</v>
      </c>
    </row>
    <row r="128" spans="1:11" x14ac:dyDescent="0.2">
      <c r="A128" t="s">
        <v>753</v>
      </c>
      <c r="B128" t="s">
        <v>782</v>
      </c>
      <c r="C128" t="s">
        <v>783</v>
      </c>
      <c r="D128" t="s">
        <v>567</v>
      </c>
      <c r="E128" t="s">
        <v>568</v>
      </c>
      <c r="F128" t="s">
        <v>662</v>
      </c>
      <c r="G128" t="s">
        <v>784</v>
      </c>
      <c r="H128" t="s">
        <v>785</v>
      </c>
      <c r="I128" t="s">
        <v>665</v>
      </c>
      <c r="K128">
        <v>35409</v>
      </c>
    </row>
    <row r="129" spans="1:11" x14ac:dyDescent="0.2">
      <c r="A129" t="s">
        <v>753</v>
      </c>
      <c r="B129" t="s">
        <v>2047</v>
      </c>
      <c r="C129" t="s">
        <v>786</v>
      </c>
      <c r="D129" t="s">
        <v>567</v>
      </c>
      <c r="E129" t="s">
        <v>568</v>
      </c>
      <c r="F129" t="s">
        <v>787</v>
      </c>
      <c r="G129" t="s">
        <v>788</v>
      </c>
      <c r="H129" t="s">
        <v>789</v>
      </c>
      <c r="I129" t="s">
        <v>789</v>
      </c>
      <c r="K129">
        <v>35463</v>
      </c>
    </row>
    <row r="130" spans="1:11" x14ac:dyDescent="0.2">
      <c r="A130" t="s">
        <v>753</v>
      </c>
      <c r="B130" t="s">
        <v>790</v>
      </c>
      <c r="C130" t="s">
        <v>791</v>
      </c>
      <c r="D130" t="s">
        <v>567</v>
      </c>
      <c r="E130" t="s">
        <v>568</v>
      </c>
      <c r="F130" t="s">
        <v>792</v>
      </c>
      <c r="G130" t="s">
        <v>793</v>
      </c>
      <c r="H130" t="s">
        <v>794</v>
      </c>
      <c r="I130" t="s">
        <v>794</v>
      </c>
      <c r="K130">
        <v>35465</v>
      </c>
    </row>
    <row r="131" spans="1:11" x14ac:dyDescent="0.2">
      <c r="A131" t="s">
        <v>753</v>
      </c>
      <c r="B131" t="s">
        <v>795</v>
      </c>
      <c r="C131" t="s">
        <v>796</v>
      </c>
      <c r="D131" t="s">
        <v>567</v>
      </c>
      <c r="E131" t="s">
        <v>568</v>
      </c>
      <c r="F131" t="s">
        <v>797</v>
      </c>
      <c r="G131" t="s">
        <v>798</v>
      </c>
      <c r="H131" t="s">
        <v>799</v>
      </c>
      <c r="I131" t="s">
        <v>800</v>
      </c>
      <c r="K131">
        <v>35378</v>
      </c>
    </row>
    <row r="132" spans="1:11" x14ac:dyDescent="0.2">
      <c r="A132" t="s">
        <v>753</v>
      </c>
      <c r="B132" t="s">
        <v>801</v>
      </c>
      <c r="C132" t="s">
        <v>802</v>
      </c>
      <c r="D132" t="s">
        <v>567</v>
      </c>
      <c r="E132" t="s">
        <v>568</v>
      </c>
      <c r="F132" t="s">
        <v>674</v>
      </c>
      <c r="G132" t="s">
        <v>803</v>
      </c>
      <c r="H132" t="s">
        <v>804</v>
      </c>
      <c r="I132" t="s">
        <v>805</v>
      </c>
      <c r="K132">
        <v>35377</v>
      </c>
    </row>
    <row r="133" spans="1:11" x14ac:dyDescent="0.2">
      <c r="A133" t="s">
        <v>753</v>
      </c>
      <c r="B133" t="s">
        <v>806</v>
      </c>
      <c r="C133" t="s">
        <v>807</v>
      </c>
      <c r="D133" t="s">
        <v>567</v>
      </c>
      <c r="E133" t="s">
        <v>568</v>
      </c>
      <c r="F133" t="s">
        <v>808</v>
      </c>
      <c r="G133" t="s">
        <v>809</v>
      </c>
      <c r="H133" t="s">
        <v>810</v>
      </c>
      <c r="I133" t="s">
        <v>811</v>
      </c>
      <c r="K133">
        <v>35404</v>
      </c>
    </row>
    <row r="134" spans="1:11" x14ac:dyDescent="0.2">
      <c r="A134" t="s">
        <v>753</v>
      </c>
      <c r="B134" t="s">
        <v>812</v>
      </c>
      <c r="C134" t="s">
        <v>813</v>
      </c>
      <c r="D134" t="s">
        <v>567</v>
      </c>
      <c r="E134" t="s">
        <v>568</v>
      </c>
      <c r="F134" t="s">
        <v>814</v>
      </c>
      <c r="G134" t="s">
        <v>815</v>
      </c>
      <c r="H134" t="s">
        <v>816</v>
      </c>
      <c r="I134" t="s">
        <v>817</v>
      </c>
      <c r="K134">
        <v>35405</v>
      </c>
    </row>
    <row r="135" spans="1:11" x14ac:dyDescent="0.2">
      <c r="A135" t="s">
        <v>753</v>
      </c>
      <c r="B135" t="s">
        <v>818</v>
      </c>
      <c r="C135" t="s">
        <v>819</v>
      </c>
      <c r="D135" t="s">
        <v>567</v>
      </c>
      <c r="E135" t="s">
        <v>568</v>
      </c>
      <c r="F135" t="s">
        <v>820</v>
      </c>
      <c r="G135" t="s">
        <v>2048</v>
      </c>
      <c r="H135" t="s">
        <v>821</v>
      </c>
      <c r="I135" t="s">
        <v>822</v>
      </c>
      <c r="K135">
        <v>35403</v>
      </c>
    </row>
    <row r="136" spans="1:11" x14ac:dyDescent="0.2">
      <c r="A136" t="s">
        <v>753</v>
      </c>
      <c r="B136" t="s">
        <v>823</v>
      </c>
      <c r="C136" t="s">
        <v>824</v>
      </c>
      <c r="D136" t="s">
        <v>197</v>
      </c>
      <c r="E136" t="s">
        <v>198</v>
      </c>
      <c r="F136" t="s">
        <v>825</v>
      </c>
      <c r="G136" t="s">
        <v>826</v>
      </c>
      <c r="H136" t="s">
        <v>827</v>
      </c>
      <c r="I136" t="s">
        <v>828</v>
      </c>
      <c r="K136">
        <v>40808</v>
      </c>
    </row>
    <row r="137" spans="1:11" x14ac:dyDescent="0.2">
      <c r="A137" t="s">
        <v>829</v>
      </c>
      <c r="B137" t="s">
        <v>830</v>
      </c>
      <c r="C137" t="s">
        <v>831</v>
      </c>
      <c r="D137" t="s">
        <v>832</v>
      </c>
      <c r="E137" t="s">
        <v>831</v>
      </c>
      <c r="F137" t="s">
        <v>833</v>
      </c>
      <c r="G137" t="s">
        <v>834</v>
      </c>
      <c r="H137" t="s">
        <v>188</v>
      </c>
      <c r="K137">
        <v>40999</v>
      </c>
    </row>
    <row r="138" spans="1:11" x14ac:dyDescent="0.2">
      <c r="A138" t="s">
        <v>829</v>
      </c>
      <c r="B138" t="s">
        <v>835</v>
      </c>
      <c r="C138" t="s">
        <v>836</v>
      </c>
      <c r="D138" t="s">
        <v>832</v>
      </c>
      <c r="E138" t="s">
        <v>831</v>
      </c>
      <c r="F138" t="s">
        <v>833</v>
      </c>
      <c r="G138" t="s">
        <v>837</v>
      </c>
      <c r="K138">
        <v>40999</v>
      </c>
    </row>
    <row r="139" spans="1:11" x14ac:dyDescent="0.2">
      <c r="A139" t="s">
        <v>829</v>
      </c>
      <c r="B139" t="s">
        <v>838</v>
      </c>
      <c r="C139" t="s">
        <v>839</v>
      </c>
      <c r="D139" t="s">
        <v>840</v>
      </c>
      <c r="E139" t="s">
        <v>839</v>
      </c>
      <c r="F139" t="s">
        <v>841</v>
      </c>
      <c r="G139" t="s">
        <v>838</v>
      </c>
      <c r="H139" t="s">
        <v>188</v>
      </c>
      <c r="K139">
        <v>40998</v>
      </c>
    </row>
    <row r="140" spans="1:11" x14ac:dyDescent="0.2">
      <c r="A140" t="s">
        <v>829</v>
      </c>
      <c r="B140" t="s">
        <v>842</v>
      </c>
      <c r="C140" t="s">
        <v>843</v>
      </c>
      <c r="D140" t="s">
        <v>180</v>
      </c>
      <c r="E140" t="s">
        <v>181</v>
      </c>
      <c r="F140" t="s">
        <v>844</v>
      </c>
      <c r="G140" t="s">
        <v>845</v>
      </c>
      <c r="H140" t="s">
        <v>846</v>
      </c>
      <c r="I140" t="s">
        <v>847</v>
      </c>
      <c r="K140">
        <v>35924</v>
      </c>
    </row>
    <row r="141" spans="1:11" x14ac:dyDescent="0.2">
      <c r="A141" t="s">
        <v>829</v>
      </c>
      <c r="B141" t="s">
        <v>848</v>
      </c>
      <c r="C141" t="s">
        <v>849</v>
      </c>
      <c r="D141" t="s">
        <v>180</v>
      </c>
      <c r="E141" t="s">
        <v>181</v>
      </c>
      <c r="F141" t="s">
        <v>844</v>
      </c>
      <c r="G141" t="s">
        <v>850</v>
      </c>
      <c r="H141" t="s">
        <v>851</v>
      </c>
      <c r="I141" t="s">
        <v>852</v>
      </c>
      <c r="K141">
        <v>35924</v>
      </c>
    </row>
    <row r="142" spans="1:11" x14ac:dyDescent="0.2">
      <c r="A142" t="s">
        <v>829</v>
      </c>
      <c r="B142" t="s">
        <v>853</v>
      </c>
      <c r="C142" t="s">
        <v>854</v>
      </c>
      <c r="D142" t="s">
        <v>197</v>
      </c>
      <c r="E142" t="s">
        <v>198</v>
      </c>
      <c r="F142" t="s">
        <v>855</v>
      </c>
      <c r="G142" t="s">
        <v>856</v>
      </c>
      <c r="H142" t="s">
        <v>857</v>
      </c>
      <c r="I142" t="s">
        <v>857</v>
      </c>
      <c r="K142">
        <v>40107</v>
      </c>
    </row>
    <row r="143" spans="1:11" x14ac:dyDescent="0.2">
      <c r="A143" t="s">
        <v>829</v>
      </c>
      <c r="B143" t="s">
        <v>858</v>
      </c>
      <c r="C143" t="s">
        <v>859</v>
      </c>
      <c r="D143" t="s">
        <v>197</v>
      </c>
      <c r="E143" t="s">
        <v>198</v>
      </c>
      <c r="F143" t="s">
        <v>860</v>
      </c>
      <c r="G143" t="s">
        <v>861</v>
      </c>
      <c r="H143" t="s">
        <v>862</v>
      </c>
      <c r="I143" t="s">
        <v>863</v>
      </c>
      <c r="J143" t="s">
        <v>864</v>
      </c>
      <c r="K143">
        <v>40289</v>
      </c>
    </row>
    <row r="144" spans="1:11" x14ac:dyDescent="0.2">
      <c r="A144" t="s">
        <v>829</v>
      </c>
      <c r="B144" t="s">
        <v>858</v>
      </c>
      <c r="C144" t="s">
        <v>859</v>
      </c>
      <c r="D144" t="s">
        <v>197</v>
      </c>
      <c r="E144" t="s">
        <v>198</v>
      </c>
      <c r="F144" t="s">
        <v>860</v>
      </c>
      <c r="G144" t="s">
        <v>861</v>
      </c>
      <c r="H144" t="s">
        <v>862</v>
      </c>
      <c r="I144" t="s">
        <v>863</v>
      </c>
      <c r="J144" t="s">
        <v>865</v>
      </c>
      <c r="K144">
        <v>40289</v>
      </c>
    </row>
    <row r="145" spans="1:11" x14ac:dyDescent="0.2">
      <c r="A145" t="s">
        <v>829</v>
      </c>
      <c r="B145" t="s">
        <v>866</v>
      </c>
      <c r="C145" t="s">
        <v>867</v>
      </c>
      <c r="D145" t="s">
        <v>197</v>
      </c>
      <c r="E145" t="s">
        <v>198</v>
      </c>
      <c r="F145" t="s">
        <v>868</v>
      </c>
      <c r="G145" t="s">
        <v>869</v>
      </c>
      <c r="H145" t="s">
        <v>870</v>
      </c>
      <c r="I145" t="s">
        <v>871</v>
      </c>
      <c r="K145">
        <v>40134</v>
      </c>
    </row>
    <row r="146" spans="1:11" x14ac:dyDescent="0.2">
      <c r="A146" t="s">
        <v>829</v>
      </c>
      <c r="B146" t="s">
        <v>872</v>
      </c>
      <c r="C146" t="s">
        <v>873</v>
      </c>
      <c r="D146" t="s">
        <v>197</v>
      </c>
      <c r="E146" t="s">
        <v>198</v>
      </c>
      <c r="F146" t="s">
        <v>868</v>
      </c>
      <c r="G146" t="s">
        <v>874</v>
      </c>
      <c r="H146" t="s">
        <v>875</v>
      </c>
      <c r="I146" t="s">
        <v>876</v>
      </c>
      <c r="K146">
        <v>40134</v>
      </c>
    </row>
    <row r="147" spans="1:11" x14ac:dyDescent="0.2">
      <c r="A147" t="s">
        <v>829</v>
      </c>
      <c r="B147" t="s">
        <v>877</v>
      </c>
      <c r="C147" t="s">
        <v>878</v>
      </c>
      <c r="D147" t="s">
        <v>197</v>
      </c>
      <c r="E147" t="s">
        <v>198</v>
      </c>
      <c r="F147" t="s">
        <v>879</v>
      </c>
      <c r="G147" t="s">
        <v>880</v>
      </c>
      <c r="H147" t="s">
        <v>881</v>
      </c>
      <c r="I147" t="s">
        <v>881</v>
      </c>
      <c r="K147">
        <v>40112</v>
      </c>
    </row>
    <row r="148" spans="1:11" x14ac:dyDescent="0.2">
      <c r="A148" t="s">
        <v>829</v>
      </c>
      <c r="B148" t="s">
        <v>882</v>
      </c>
      <c r="C148" t="s">
        <v>883</v>
      </c>
      <c r="D148" t="s">
        <v>226</v>
      </c>
      <c r="E148" t="s">
        <v>227</v>
      </c>
      <c r="F148" t="s">
        <v>884</v>
      </c>
      <c r="G148" t="s">
        <v>885</v>
      </c>
      <c r="H148" t="s">
        <v>886</v>
      </c>
      <c r="I148" t="s">
        <v>886</v>
      </c>
      <c r="K148">
        <v>35991</v>
      </c>
    </row>
    <row r="149" spans="1:11" x14ac:dyDescent="0.2">
      <c r="A149" t="s">
        <v>829</v>
      </c>
      <c r="B149" t="s">
        <v>887</v>
      </c>
      <c r="C149" t="s">
        <v>888</v>
      </c>
      <c r="D149" t="s">
        <v>226</v>
      </c>
      <c r="E149" t="s">
        <v>227</v>
      </c>
      <c r="F149" t="s">
        <v>889</v>
      </c>
      <c r="G149" t="s">
        <v>890</v>
      </c>
      <c r="H149" t="s">
        <v>891</v>
      </c>
      <c r="I149" t="s">
        <v>892</v>
      </c>
      <c r="K149">
        <v>35918</v>
      </c>
    </row>
    <row r="150" spans="1:11" x14ac:dyDescent="0.2">
      <c r="A150" t="s">
        <v>829</v>
      </c>
      <c r="B150" t="s">
        <v>893</v>
      </c>
      <c r="C150" t="s">
        <v>894</v>
      </c>
      <c r="D150" t="s">
        <v>226</v>
      </c>
      <c r="E150" t="s">
        <v>227</v>
      </c>
      <c r="F150" t="s">
        <v>889</v>
      </c>
      <c r="G150" t="s">
        <v>895</v>
      </c>
      <c r="H150" t="s">
        <v>896</v>
      </c>
      <c r="I150" t="s">
        <v>897</v>
      </c>
      <c r="K150">
        <v>35918</v>
      </c>
    </row>
    <row r="151" spans="1:11" x14ac:dyDescent="0.2">
      <c r="A151" t="s">
        <v>829</v>
      </c>
      <c r="B151" t="s">
        <v>898</v>
      </c>
      <c r="C151" t="s">
        <v>899</v>
      </c>
      <c r="D151" t="s">
        <v>226</v>
      </c>
      <c r="E151" t="s">
        <v>227</v>
      </c>
      <c r="F151" t="s">
        <v>889</v>
      </c>
      <c r="G151" t="s">
        <v>900</v>
      </c>
      <c r="H151" t="s">
        <v>901</v>
      </c>
      <c r="I151" t="s">
        <v>902</v>
      </c>
      <c r="K151">
        <v>35918</v>
      </c>
    </row>
    <row r="152" spans="1:11" x14ac:dyDescent="0.2">
      <c r="A152" t="s">
        <v>829</v>
      </c>
      <c r="B152" t="s">
        <v>903</v>
      </c>
      <c r="C152" t="s">
        <v>904</v>
      </c>
      <c r="D152" t="s">
        <v>226</v>
      </c>
      <c r="E152" t="s">
        <v>227</v>
      </c>
      <c r="F152" t="s">
        <v>905</v>
      </c>
      <c r="G152" t="s">
        <v>906</v>
      </c>
      <c r="H152" t="s">
        <v>907</v>
      </c>
      <c r="I152" t="s">
        <v>908</v>
      </c>
      <c r="K152">
        <v>35922</v>
      </c>
    </row>
    <row r="153" spans="1:11" x14ac:dyDescent="0.2">
      <c r="A153" t="s">
        <v>829</v>
      </c>
      <c r="B153" t="s">
        <v>909</v>
      </c>
      <c r="C153" t="s">
        <v>910</v>
      </c>
      <c r="D153" t="s">
        <v>226</v>
      </c>
      <c r="E153" t="s">
        <v>227</v>
      </c>
      <c r="F153" t="s">
        <v>905</v>
      </c>
      <c r="G153" t="s">
        <v>2049</v>
      </c>
      <c r="H153" t="s">
        <v>911</v>
      </c>
      <c r="I153" t="s">
        <v>911</v>
      </c>
      <c r="K153">
        <v>35922</v>
      </c>
    </row>
    <row r="154" spans="1:11" x14ac:dyDescent="0.2">
      <c r="A154" t="s">
        <v>829</v>
      </c>
      <c r="B154" t="s">
        <v>912</v>
      </c>
      <c r="C154" t="s">
        <v>913</v>
      </c>
      <c r="D154" t="s">
        <v>226</v>
      </c>
      <c r="E154" t="s">
        <v>227</v>
      </c>
      <c r="F154" t="s">
        <v>914</v>
      </c>
      <c r="G154" t="s">
        <v>915</v>
      </c>
      <c r="H154" t="s">
        <v>916</v>
      </c>
      <c r="I154" t="s">
        <v>917</v>
      </c>
      <c r="K154">
        <v>35913</v>
      </c>
    </row>
    <row r="155" spans="1:11" x14ac:dyDescent="0.2">
      <c r="A155" t="s">
        <v>829</v>
      </c>
      <c r="B155" t="s">
        <v>918</v>
      </c>
      <c r="C155" t="s">
        <v>919</v>
      </c>
      <c r="D155" t="s">
        <v>226</v>
      </c>
      <c r="E155" t="s">
        <v>227</v>
      </c>
      <c r="F155" t="s">
        <v>920</v>
      </c>
      <c r="G155" t="s">
        <v>921</v>
      </c>
      <c r="H155" t="s">
        <v>922</v>
      </c>
      <c r="I155" t="s">
        <v>922</v>
      </c>
      <c r="K155">
        <v>35917</v>
      </c>
    </row>
    <row r="156" spans="1:11" x14ac:dyDescent="0.2">
      <c r="A156" t="s">
        <v>829</v>
      </c>
      <c r="B156" t="s">
        <v>923</v>
      </c>
      <c r="C156" t="s">
        <v>924</v>
      </c>
      <c r="D156" t="s">
        <v>226</v>
      </c>
      <c r="E156" t="s">
        <v>227</v>
      </c>
      <c r="F156" t="s">
        <v>920</v>
      </c>
      <c r="G156" t="s">
        <v>925</v>
      </c>
      <c r="H156" t="s">
        <v>926</v>
      </c>
      <c r="I156" t="s">
        <v>927</v>
      </c>
      <c r="K156">
        <v>35917</v>
      </c>
    </row>
    <row r="157" spans="1:11" x14ac:dyDescent="0.2">
      <c r="A157" t="s">
        <v>829</v>
      </c>
      <c r="B157" t="s">
        <v>928</v>
      </c>
      <c r="C157" t="s">
        <v>929</v>
      </c>
      <c r="D157" t="s">
        <v>226</v>
      </c>
      <c r="E157" t="s">
        <v>227</v>
      </c>
      <c r="F157" t="s">
        <v>920</v>
      </c>
      <c r="G157" t="s">
        <v>2050</v>
      </c>
      <c r="H157" t="s">
        <v>930</v>
      </c>
      <c r="I157" t="s">
        <v>930</v>
      </c>
      <c r="K157">
        <v>35917</v>
      </c>
    </row>
    <row r="158" spans="1:11" x14ac:dyDescent="0.2">
      <c r="A158" t="s">
        <v>829</v>
      </c>
      <c r="B158" t="s">
        <v>931</v>
      </c>
      <c r="C158" t="s">
        <v>932</v>
      </c>
      <c r="D158" t="s">
        <v>226</v>
      </c>
      <c r="E158" t="s">
        <v>227</v>
      </c>
      <c r="F158" t="s">
        <v>920</v>
      </c>
      <c r="G158" t="s">
        <v>933</v>
      </c>
      <c r="H158" t="s">
        <v>934</v>
      </c>
      <c r="I158" t="s">
        <v>934</v>
      </c>
      <c r="K158">
        <v>35917</v>
      </c>
    </row>
    <row r="159" spans="1:11" x14ac:dyDescent="0.2">
      <c r="A159" t="s">
        <v>829</v>
      </c>
      <c r="B159" t="s">
        <v>935</v>
      </c>
      <c r="C159" t="s">
        <v>936</v>
      </c>
      <c r="D159" t="s">
        <v>226</v>
      </c>
      <c r="E159" t="s">
        <v>227</v>
      </c>
      <c r="F159" t="s">
        <v>937</v>
      </c>
      <c r="G159" t="s">
        <v>938</v>
      </c>
      <c r="H159" t="s">
        <v>939</v>
      </c>
      <c r="I159" t="s">
        <v>940</v>
      </c>
      <c r="K159">
        <v>35920</v>
      </c>
    </row>
    <row r="160" spans="1:11" x14ac:dyDescent="0.2">
      <c r="A160" t="s">
        <v>829</v>
      </c>
      <c r="B160" t="s">
        <v>941</v>
      </c>
      <c r="C160" t="s">
        <v>942</v>
      </c>
      <c r="D160" t="s">
        <v>226</v>
      </c>
      <c r="E160" t="s">
        <v>227</v>
      </c>
      <c r="F160" t="s">
        <v>937</v>
      </c>
      <c r="G160" t="s">
        <v>943</v>
      </c>
      <c r="H160" t="s">
        <v>944</v>
      </c>
      <c r="I160" t="s">
        <v>945</v>
      </c>
      <c r="K160">
        <v>35920</v>
      </c>
    </row>
    <row r="161" spans="1:11" x14ac:dyDescent="0.2">
      <c r="A161" t="s">
        <v>829</v>
      </c>
      <c r="B161" t="s">
        <v>2051</v>
      </c>
      <c r="C161" t="s">
        <v>946</v>
      </c>
      <c r="D161" t="s">
        <v>226</v>
      </c>
      <c r="E161" t="s">
        <v>227</v>
      </c>
      <c r="F161" t="s">
        <v>546</v>
      </c>
      <c r="G161" t="s">
        <v>2052</v>
      </c>
      <c r="H161" t="s">
        <v>188</v>
      </c>
      <c r="I161" t="s">
        <v>947</v>
      </c>
      <c r="K161">
        <v>35914</v>
      </c>
    </row>
    <row r="162" spans="1:11" x14ac:dyDescent="0.2">
      <c r="A162" t="s">
        <v>829</v>
      </c>
      <c r="B162" t="s">
        <v>948</v>
      </c>
      <c r="C162" t="s">
        <v>949</v>
      </c>
      <c r="D162" t="s">
        <v>226</v>
      </c>
      <c r="E162" t="s">
        <v>227</v>
      </c>
      <c r="F162" t="s">
        <v>546</v>
      </c>
      <c r="G162" t="s">
        <v>950</v>
      </c>
      <c r="H162" t="s">
        <v>951</v>
      </c>
      <c r="I162" t="s">
        <v>952</v>
      </c>
      <c r="K162">
        <v>35914</v>
      </c>
    </row>
    <row r="163" spans="1:11" x14ac:dyDescent="0.2">
      <c r="A163" t="s">
        <v>829</v>
      </c>
      <c r="B163" t="s">
        <v>953</v>
      </c>
      <c r="C163" t="s">
        <v>954</v>
      </c>
      <c r="D163" t="s">
        <v>226</v>
      </c>
      <c r="E163" t="s">
        <v>227</v>
      </c>
      <c r="F163" t="s">
        <v>955</v>
      </c>
      <c r="G163" t="s">
        <v>956</v>
      </c>
      <c r="H163" t="s">
        <v>957</v>
      </c>
      <c r="I163" t="s">
        <v>958</v>
      </c>
      <c r="K163">
        <v>35909</v>
      </c>
    </row>
    <row r="164" spans="1:11" x14ac:dyDescent="0.2">
      <c r="A164" t="s">
        <v>829</v>
      </c>
      <c r="B164" t="s">
        <v>959</v>
      </c>
      <c r="C164" t="s">
        <v>960</v>
      </c>
      <c r="D164" t="s">
        <v>226</v>
      </c>
      <c r="E164" t="s">
        <v>227</v>
      </c>
      <c r="F164" t="s">
        <v>955</v>
      </c>
      <c r="G164" t="s">
        <v>961</v>
      </c>
      <c r="H164" t="s">
        <v>962</v>
      </c>
      <c r="I164" t="s">
        <v>963</v>
      </c>
      <c r="K164">
        <v>35909</v>
      </c>
    </row>
    <row r="165" spans="1:11" x14ac:dyDescent="0.2">
      <c r="A165" t="s">
        <v>829</v>
      </c>
      <c r="B165" t="s">
        <v>964</v>
      </c>
      <c r="C165" t="s">
        <v>965</v>
      </c>
      <c r="D165" t="s">
        <v>226</v>
      </c>
      <c r="E165" t="s">
        <v>227</v>
      </c>
      <c r="F165" t="s">
        <v>966</v>
      </c>
      <c r="G165" t="s">
        <v>967</v>
      </c>
      <c r="H165" t="s">
        <v>968</v>
      </c>
      <c r="I165" t="s">
        <v>968</v>
      </c>
      <c r="K165">
        <v>35907</v>
      </c>
    </row>
    <row r="166" spans="1:11" x14ac:dyDescent="0.2">
      <c r="A166" t="s">
        <v>829</v>
      </c>
      <c r="B166" t="s">
        <v>969</v>
      </c>
      <c r="C166" t="s">
        <v>970</v>
      </c>
      <c r="D166" t="s">
        <v>226</v>
      </c>
      <c r="E166" t="s">
        <v>227</v>
      </c>
      <c r="F166" t="s">
        <v>966</v>
      </c>
      <c r="G166" t="s">
        <v>971</v>
      </c>
      <c r="H166" t="s">
        <v>972</v>
      </c>
      <c r="I166" t="s">
        <v>972</v>
      </c>
      <c r="K166">
        <v>35907</v>
      </c>
    </row>
    <row r="167" spans="1:11" x14ac:dyDescent="0.2">
      <c r="A167" t="s">
        <v>829</v>
      </c>
      <c r="B167" t="s">
        <v>973</v>
      </c>
      <c r="C167" t="s">
        <v>974</v>
      </c>
      <c r="D167" t="s">
        <v>226</v>
      </c>
      <c r="E167" t="s">
        <v>227</v>
      </c>
      <c r="F167" t="s">
        <v>966</v>
      </c>
      <c r="G167" t="s">
        <v>2053</v>
      </c>
      <c r="H167" t="s">
        <v>975</v>
      </c>
      <c r="I167" t="s">
        <v>975</v>
      </c>
      <c r="K167">
        <v>35907</v>
      </c>
    </row>
    <row r="168" spans="1:11" x14ac:dyDescent="0.2">
      <c r="A168" t="s">
        <v>829</v>
      </c>
      <c r="B168" t="s">
        <v>976</v>
      </c>
      <c r="C168" t="s">
        <v>977</v>
      </c>
      <c r="D168" t="s">
        <v>226</v>
      </c>
      <c r="E168" t="s">
        <v>227</v>
      </c>
      <c r="F168" t="s">
        <v>966</v>
      </c>
      <c r="G168" t="s">
        <v>978</v>
      </c>
      <c r="H168" t="s">
        <v>979</v>
      </c>
      <c r="I168" t="s">
        <v>979</v>
      </c>
      <c r="K168">
        <v>35907</v>
      </c>
    </row>
    <row r="169" spans="1:11" x14ac:dyDescent="0.2">
      <c r="A169" t="s">
        <v>829</v>
      </c>
      <c r="B169" t="s">
        <v>980</v>
      </c>
      <c r="C169" t="s">
        <v>981</v>
      </c>
      <c r="D169" t="s">
        <v>226</v>
      </c>
      <c r="E169" t="s">
        <v>227</v>
      </c>
      <c r="F169" t="s">
        <v>966</v>
      </c>
      <c r="G169" t="s">
        <v>982</v>
      </c>
      <c r="H169" t="s">
        <v>983</v>
      </c>
      <c r="I169" t="s">
        <v>983</v>
      </c>
      <c r="K169">
        <v>35907</v>
      </c>
    </row>
    <row r="170" spans="1:11" x14ac:dyDescent="0.2">
      <c r="A170" t="s">
        <v>984</v>
      </c>
      <c r="B170" t="s">
        <v>2090</v>
      </c>
      <c r="C170" t="s">
        <v>2110</v>
      </c>
      <c r="D170" t="s">
        <v>987</v>
      </c>
      <c r="E170" t="s">
        <v>988</v>
      </c>
      <c r="F170" t="s">
        <v>2111</v>
      </c>
      <c r="G170" t="s">
        <v>2112</v>
      </c>
      <c r="H170" t="s">
        <v>2113</v>
      </c>
      <c r="I170" t="s">
        <v>2113</v>
      </c>
      <c r="K170">
        <v>41919</v>
      </c>
    </row>
    <row r="171" spans="1:11" x14ac:dyDescent="0.2">
      <c r="A171" t="s">
        <v>984</v>
      </c>
      <c r="B171" t="s">
        <v>985</v>
      </c>
      <c r="C171" t="s">
        <v>986</v>
      </c>
      <c r="D171" t="s">
        <v>987</v>
      </c>
      <c r="E171" t="s">
        <v>988</v>
      </c>
      <c r="F171" t="s">
        <v>989</v>
      </c>
      <c r="G171" t="s">
        <v>990</v>
      </c>
      <c r="H171" t="s">
        <v>991</v>
      </c>
      <c r="I171" t="s">
        <v>992</v>
      </c>
      <c r="K171">
        <v>39341</v>
      </c>
    </row>
    <row r="172" spans="1:11" x14ac:dyDescent="0.2">
      <c r="A172" t="s">
        <v>984</v>
      </c>
      <c r="B172" t="s">
        <v>993</v>
      </c>
      <c r="C172" t="s">
        <v>994</v>
      </c>
      <c r="D172" t="s">
        <v>987</v>
      </c>
      <c r="E172" t="s">
        <v>988</v>
      </c>
      <c r="F172" t="s">
        <v>995</v>
      </c>
      <c r="G172" t="s">
        <v>2054</v>
      </c>
      <c r="H172" t="s">
        <v>996</v>
      </c>
      <c r="I172" t="s">
        <v>996</v>
      </c>
      <c r="K172">
        <v>40756</v>
      </c>
    </row>
    <row r="173" spans="1:11" x14ac:dyDescent="0.2">
      <c r="A173" t="s">
        <v>984</v>
      </c>
      <c r="B173" t="s">
        <v>997</v>
      </c>
      <c r="C173" t="s">
        <v>998</v>
      </c>
      <c r="D173" t="s">
        <v>987</v>
      </c>
      <c r="E173" t="s">
        <v>988</v>
      </c>
      <c r="F173" t="s">
        <v>999</v>
      </c>
      <c r="G173" t="s">
        <v>1000</v>
      </c>
      <c r="H173" t="s">
        <v>188</v>
      </c>
      <c r="I173" t="s">
        <v>1001</v>
      </c>
      <c r="K173">
        <v>40757</v>
      </c>
    </row>
    <row r="174" spans="1:11" x14ac:dyDescent="0.2">
      <c r="A174" t="s">
        <v>984</v>
      </c>
      <c r="B174" t="s">
        <v>1002</v>
      </c>
      <c r="C174" t="s">
        <v>1003</v>
      </c>
      <c r="D174" t="s">
        <v>987</v>
      </c>
      <c r="E174" t="s">
        <v>988</v>
      </c>
      <c r="F174" t="s">
        <v>1004</v>
      </c>
      <c r="G174" t="s">
        <v>1005</v>
      </c>
      <c r="H174" t="s">
        <v>188</v>
      </c>
      <c r="I174" t="s">
        <v>1006</v>
      </c>
      <c r="K174">
        <v>40758</v>
      </c>
    </row>
    <row r="175" spans="1:11" x14ac:dyDescent="0.2">
      <c r="A175" t="s">
        <v>1007</v>
      </c>
      <c r="B175" t="s">
        <v>2095</v>
      </c>
      <c r="C175" t="s">
        <v>2094</v>
      </c>
      <c r="D175" t="s">
        <v>2114</v>
      </c>
      <c r="E175" t="s">
        <v>2094</v>
      </c>
      <c r="F175" t="s">
        <v>2095</v>
      </c>
      <c r="G175" t="s">
        <v>2115</v>
      </c>
      <c r="K175">
        <v>39823</v>
      </c>
    </row>
    <row r="176" spans="1:11" x14ac:dyDescent="0.2">
      <c r="A176" t="s">
        <v>1007</v>
      </c>
      <c r="B176" t="s">
        <v>1008</v>
      </c>
      <c r="C176" t="s">
        <v>1009</v>
      </c>
      <c r="D176" t="s">
        <v>197</v>
      </c>
      <c r="E176" t="s">
        <v>198</v>
      </c>
      <c r="F176" t="s">
        <v>1010</v>
      </c>
      <c r="G176" t="s">
        <v>2055</v>
      </c>
      <c r="H176" t="s">
        <v>188</v>
      </c>
      <c r="K176">
        <v>40292</v>
      </c>
    </row>
    <row r="177" spans="1:11" x14ac:dyDescent="0.2">
      <c r="A177" t="s">
        <v>1007</v>
      </c>
      <c r="B177" t="s">
        <v>1011</v>
      </c>
      <c r="C177" t="s">
        <v>1012</v>
      </c>
      <c r="D177" t="s">
        <v>197</v>
      </c>
      <c r="E177" t="s">
        <v>198</v>
      </c>
      <c r="F177" t="s">
        <v>1013</v>
      </c>
      <c r="G177" t="s">
        <v>1014</v>
      </c>
      <c r="H177" t="s">
        <v>188</v>
      </c>
      <c r="K177">
        <v>40070</v>
      </c>
    </row>
    <row r="178" spans="1:11" x14ac:dyDescent="0.2">
      <c r="A178" t="s">
        <v>1007</v>
      </c>
      <c r="B178" t="s">
        <v>2097</v>
      </c>
      <c r="C178" t="s">
        <v>2096</v>
      </c>
      <c r="D178" t="s">
        <v>197</v>
      </c>
      <c r="E178" t="s">
        <v>198</v>
      </c>
      <c r="F178" t="s">
        <v>2116</v>
      </c>
      <c r="G178" t="s">
        <v>2117</v>
      </c>
      <c r="H178" t="s">
        <v>2118</v>
      </c>
      <c r="I178" t="s">
        <v>2118</v>
      </c>
      <c r="K178">
        <v>40331</v>
      </c>
    </row>
    <row r="179" spans="1:11" x14ac:dyDescent="0.2">
      <c r="A179" t="s">
        <v>1007</v>
      </c>
      <c r="B179" t="s">
        <v>1015</v>
      </c>
      <c r="C179" t="s">
        <v>1016</v>
      </c>
      <c r="D179" t="s">
        <v>197</v>
      </c>
      <c r="E179" t="s">
        <v>198</v>
      </c>
      <c r="F179" t="s">
        <v>1017</v>
      </c>
      <c r="G179" t="s">
        <v>2056</v>
      </c>
      <c r="H179" t="s">
        <v>188</v>
      </c>
      <c r="K179">
        <v>40331</v>
      </c>
    </row>
    <row r="180" spans="1:11" x14ac:dyDescent="0.2">
      <c r="A180" t="s">
        <v>1007</v>
      </c>
      <c r="B180" t="s">
        <v>1018</v>
      </c>
      <c r="C180" t="s">
        <v>1019</v>
      </c>
      <c r="D180" t="s">
        <v>226</v>
      </c>
      <c r="E180" t="s">
        <v>227</v>
      </c>
      <c r="F180" t="s">
        <v>1020</v>
      </c>
      <c r="G180" t="s">
        <v>1021</v>
      </c>
      <c r="H180" t="s">
        <v>1022</v>
      </c>
      <c r="I180" t="s">
        <v>1022</v>
      </c>
      <c r="K180">
        <v>38158</v>
      </c>
    </row>
    <row r="181" spans="1:11" x14ac:dyDescent="0.2">
      <c r="A181" t="s">
        <v>1007</v>
      </c>
      <c r="B181" t="s">
        <v>1023</v>
      </c>
      <c r="C181" t="s">
        <v>1024</v>
      </c>
      <c r="D181" t="s">
        <v>226</v>
      </c>
      <c r="E181" t="s">
        <v>227</v>
      </c>
      <c r="F181" t="s">
        <v>1025</v>
      </c>
      <c r="G181" t="s">
        <v>1026</v>
      </c>
      <c r="H181" t="s">
        <v>188</v>
      </c>
      <c r="K181">
        <v>38170</v>
      </c>
    </row>
    <row r="182" spans="1:11" x14ac:dyDescent="0.2">
      <c r="A182" t="s">
        <v>1007</v>
      </c>
      <c r="B182" t="s">
        <v>1027</v>
      </c>
      <c r="C182" t="s">
        <v>1028</v>
      </c>
      <c r="D182" t="s">
        <v>226</v>
      </c>
      <c r="E182" t="s">
        <v>227</v>
      </c>
      <c r="F182" t="s">
        <v>1029</v>
      </c>
      <c r="G182" t="s">
        <v>1030</v>
      </c>
      <c r="H182" t="s">
        <v>1031</v>
      </c>
      <c r="I182" t="s">
        <v>1031</v>
      </c>
      <c r="K182">
        <v>38157</v>
      </c>
    </row>
    <row r="183" spans="1:11" x14ac:dyDescent="0.2">
      <c r="A183" t="s">
        <v>1007</v>
      </c>
      <c r="B183" t="s">
        <v>1032</v>
      </c>
      <c r="C183" t="s">
        <v>1033</v>
      </c>
      <c r="D183" t="s">
        <v>226</v>
      </c>
      <c r="E183" t="s">
        <v>227</v>
      </c>
      <c r="F183" t="s">
        <v>1034</v>
      </c>
      <c r="G183" t="s">
        <v>1035</v>
      </c>
      <c r="H183" t="s">
        <v>1036</v>
      </c>
      <c r="I183" t="s">
        <v>1037</v>
      </c>
      <c r="K183">
        <v>36761</v>
      </c>
    </row>
    <row r="184" spans="1:11" x14ac:dyDescent="0.2">
      <c r="A184" t="s">
        <v>1007</v>
      </c>
      <c r="B184" t="s">
        <v>1038</v>
      </c>
      <c r="C184" t="s">
        <v>1039</v>
      </c>
      <c r="D184" t="s">
        <v>226</v>
      </c>
      <c r="E184" t="s">
        <v>227</v>
      </c>
      <c r="F184" t="s">
        <v>1034</v>
      </c>
      <c r="G184" t="s">
        <v>1040</v>
      </c>
      <c r="H184" t="s">
        <v>1041</v>
      </c>
      <c r="I184" t="s">
        <v>1042</v>
      </c>
      <c r="K184">
        <v>36761</v>
      </c>
    </row>
    <row r="185" spans="1:11" x14ac:dyDescent="0.2">
      <c r="A185" t="s">
        <v>1007</v>
      </c>
      <c r="B185" t="s">
        <v>1043</v>
      </c>
      <c r="C185" t="s">
        <v>1044</v>
      </c>
      <c r="D185" t="s">
        <v>226</v>
      </c>
      <c r="E185" t="s">
        <v>227</v>
      </c>
      <c r="F185" t="s">
        <v>1045</v>
      </c>
      <c r="G185" t="s">
        <v>1046</v>
      </c>
      <c r="H185" t="s">
        <v>1047</v>
      </c>
      <c r="I185" t="s">
        <v>1047</v>
      </c>
      <c r="K185">
        <v>38193</v>
      </c>
    </row>
    <row r="186" spans="1:11" x14ac:dyDescent="0.2">
      <c r="A186" t="s">
        <v>1007</v>
      </c>
      <c r="B186" t="s">
        <v>1048</v>
      </c>
      <c r="C186" t="s">
        <v>1049</v>
      </c>
      <c r="D186" t="s">
        <v>226</v>
      </c>
      <c r="E186" t="s">
        <v>227</v>
      </c>
      <c r="F186" t="s">
        <v>1050</v>
      </c>
      <c r="G186" t="s">
        <v>1051</v>
      </c>
      <c r="H186" t="s">
        <v>1052</v>
      </c>
      <c r="I186" t="s">
        <v>1053</v>
      </c>
      <c r="K186">
        <v>38194</v>
      </c>
    </row>
    <row r="187" spans="1:11" x14ac:dyDescent="0.2">
      <c r="A187" t="s">
        <v>1007</v>
      </c>
      <c r="B187" t="s">
        <v>1054</v>
      </c>
      <c r="C187" t="s">
        <v>1055</v>
      </c>
      <c r="D187" t="s">
        <v>226</v>
      </c>
      <c r="E187" t="s">
        <v>227</v>
      </c>
      <c r="F187" t="s">
        <v>1056</v>
      </c>
      <c r="G187" t="s">
        <v>1057</v>
      </c>
      <c r="H187" t="s">
        <v>1058</v>
      </c>
      <c r="I187" t="s">
        <v>1059</v>
      </c>
      <c r="K187">
        <v>38161</v>
      </c>
    </row>
    <row r="188" spans="1:11" x14ac:dyDescent="0.2">
      <c r="A188" t="s">
        <v>1007</v>
      </c>
      <c r="B188" t="s">
        <v>1060</v>
      </c>
      <c r="C188" t="s">
        <v>1061</v>
      </c>
      <c r="D188" t="s">
        <v>226</v>
      </c>
      <c r="E188" t="s">
        <v>227</v>
      </c>
      <c r="F188" t="s">
        <v>1056</v>
      </c>
      <c r="G188" t="s">
        <v>1062</v>
      </c>
      <c r="H188" t="s">
        <v>1063</v>
      </c>
      <c r="I188" t="s">
        <v>1063</v>
      </c>
      <c r="K188">
        <v>38161</v>
      </c>
    </row>
    <row r="189" spans="1:11" x14ac:dyDescent="0.2">
      <c r="A189" t="s">
        <v>1007</v>
      </c>
      <c r="B189" t="s">
        <v>1064</v>
      </c>
      <c r="C189" t="s">
        <v>1065</v>
      </c>
      <c r="D189" t="s">
        <v>226</v>
      </c>
      <c r="E189" t="s">
        <v>227</v>
      </c>
      <c r="F189" t="s">
        <v>1066</v>
      </c>
      <c r="G189" t="s">
        <v>1067</v>
      </c>
      <c r="H189" t="s">
        <v>1068</v>
      </c>
      <c r="I189" t="s">
        <v>1069</v>
      </c>
      <c r="K189">
        <v>38162</v>
      </c>
    </row>
    <row r="190" spans="1:11" x14ac:dyDescent="0.2">
      <c r="A190" t="s">
        <v>1007</v>
      </c>
      <c r="B190" t="s">
        <v>1070</v>
      </c>
      <c r="C190" t="s">
        <v>1071</v>
      </c>
      <c r="D190" t="s">
        <v>226</v>
      </c>
      <c r="E190" t="s">
        <v>227</v>
      </c>
      <c r="F190" t="s">
        <v>1066</v>
      </c>
      <c r="G190" t="s">
        <v>1072</v>
      </c>
      <c r="H190" t="s">
        <v>1073</v>
      </c>
      <c r="I190" t="s">
        <v>1074</v>
      </c>
      <c r="K190">
        <v>38162</v>
      </c>
    </row>
    <row r="191" spans="1:11" x14ac:dyDescent="0.2">
      <c r="A191" t="s">
        <v>1007</v>
      </c>
      <c r="B191" t="s">
        <v>1075</v>
      </c>
      <c r="C191" t="s">
        <v>1076</v>
      </c>
      <c r="D191" t="s">
        <v>226</v>
      </c>
      <c r="E191" t="s">
        <v>227</v>
      </c>
      <c r="F191" t="s">
        <v>1077</v>
      </c>
      <c r="G191" t="s">
        <v>1078</v>
      </c>
      <c r="H191" t="s">
        <v>188</v>
      </c>
      <c r="K191">
        <v>38195</v>
      </c>
    </row>
    <row r="192" spans="1:11" x14ac:dyDescent="0.2">
      <c r="A192" t="s">
        <v>1007</v>
      </c>
      <c r="B192" t="s">
        <v>1079</v>
      </c>
      <c r="C192" t="s">
        <v>1080</v>
      </c>
      <c r="D192" t="s">
        <v>226</v>
      </c>
      <c r="E192" t="s">
        <v>227</v>
      </c>
      <c r="F192" t="s">
        <v>1081</v>
      </c>
      <c r="G192" t="s">
        <v>1082</v>
      </c>
      <c r="H192" t="s">
        <v>1083</v>
      </c>
      <c r="I192" t="s">
        <v>1084</v>
      </c>
      <c r="K192">
        <v>38159</v>
      </c>
    </row>
    <row r="193" spans="1:11" x14ac:dyDescent="0.2">
      <c r="A193" t="s">
        <v>1007</v>
      </c>
      <c r="B193" t="s">
        <v>1085</v>
      </c>
      <c r="C193" t="s">
        <v>1086</v>
      </c>
      <c r="D193" t="s">
        <v>226</v>
      </c>
      <c r="E193" t="s">
        <v>227</v>
      </c>
      <c r="F193" t="s">
        <v>1081</v>
      </c>
      <c r="G193" t="s">
        <v>1087</v>
      </c>
      <c r="H193" t="s">
        <v>1088</v>
      </c>
      <c r="I193" t="s">
        <v>1089</v>
      </c>
      <c r="K193">
        <v>38159</v>
      </c>
    </row>
    <row r="194" spans="1:11" x14ac:dyDescent="0.2">
      <c r="A194" t="s">
        <v>1007</v>
      </c>
      <c r="B194" t="s">
        <v>1090</v>
      </c>
      <c r="C194" t="s">
        <v>1091</v>
      </c>
      <c r="D194" t="s">
        <v>226</v>
      </c>
      <c r="E194" t="s">
        <v>227</v>
      </c>
      <c r="F194" t="s">
        <v>1081</v>
      </c>
      <c r="G194" t="s">
        <v>1092</v>
      </c>
      <c r="H194" t="s">
        <v>1093</v>
      </c>
      <c r="I194" t="s">
        <v>1094</v>
      </c>
      <c r="K194">
        <v>38159</v>
      </c>
    </row>
    <row r="195" spans="1:11" x14ac:dyDescent="0.2">
      <c r="A195" t="s">
        <v>1007</v>
      </c>
      <c r="B195" t="s">
        <v>1095</v>
      </c>
      <c r="C195" t="s">
        <v>1096</v>
      </c>
      <c r="D195" t="s">
        <v>226</v>
      </c>
      <c r="E195" t="s">
        <v>227</v>
      </c>
      <c r="F195" t="s">
        <v>1097</v>
      </c>
      <c r="G195" t="s">
        <v>1098</v>
      </c>
      <c r="H195" t="s">
        <v>188</v>
      </c>
      <c r="K195">
        <v>38164</v>
      </c>
    </row>
    <row r="196" spans="1:11" x14ac:dyDescent="0.2">
      <c r="A196" t="s">
        <v>1007</v>
      </c>
      <c r="B196" t="s">
        <v>1099</v>
      </c>
      <c r="C196" t="s">
        <v>1100</v>
      </c>
      <c r="D196" t="s">
        <v>226</v>
      </c>
      <c r="E196" t="s">
        <v>227</v>
      </c>
      <c r="F196" t="s">
        <v>1101</v>
      </c>
      <c r="G196" t="s">
        <v>1102</v>
      </c>
      <c r="H196" t="s">
        <v>188</v>
      </c>
      <c r="K196">
        <v>38163</v>
      </c>
    </row>
    <row r="197" spans="1:11" x14ac:dyDescent="0.2">
      <c r="A197" t="s">
        <v>1007</v>
      </c>
      <c r="B197" t="s">
        <v>1103</v>
      </c>
      <c r="C197" t="s">
        <v>1104</v>
      </c>
      <c r="D197" t="s">
        <v>226</v>
      </c>
      <c r="E197" t="s">
        <v>227</v>
      </c>
      <c r="F197" t="s">
        <v>1105</v>
      </c>
      <c r="G197" t="s">
        <v>1106</v>
      </c>
      <c r="H197" t="s">
        <v>1107</v>
      </c>
      <c r="I197" t="s">
        <v>1108</v>
      </c>
      <c r="K197">
        <v>38205</v>
      </c>
    </row>
    <row r="198" spans="1:11" x14ac:dyDescent="0.2">
      <c r="A198" t="s">
        <v>1007</v>
      </c>
      <c r="B198" t="s">
        <v>1109</v>
      </c>
      <c r="C198" t="s">
        <v>1110</v>
      </c>
      <c r="D198" t="s">
        <v>226</v>
      </c>
      <c r="E198" t="s">
        <v>227</v>
      </c>
      <c r="F198" t="s">
        <v>1111</v>
      </c>
      <c r="G198" t="s">
        <v>2057</v>
      </c>
      <c r="H198" t="s">
        <v>1112</v>
      </c>
      <c r="I198" t="s">
        <v>1113</v>
      </c>
      <c r="K198">
        <v>38196</v>
      </c>
    </row>
    <row r="199" spans="1:11" x14ac:dyDescent="0.2">
      <c r="A199" t="s">
        <v>1007</v>
      </c>
      <c r="B199" t="s">
        <v>1114</v>
      </c>
      <c r="C199" t="s">
        <v>1115</v>
      </c>
      <c r="D199" t="s">
        <v>226</v>
      </c>
      <c r="E199" t="s">
        <v>227</v>
      </c>
      <c r="F199" t="s">
        <v>1116</v>
      </c>
      <c r="G199" t="s">
        <v>1117</v>
      </c>
      <c r="H199" t="s">
        <v>188</v>
      </c>
      <c r="K199">
        <v>38167</v>
      </c>
    </row>
    <row r="200" spans="1:11" x14ac:dyDescent="0.2">
      <c r="A200" t="s">
        <v>1007</v>
      </c>
      <c r="B200" t="s">
        <v>1118</v>
      </c>
      <c r="C200" t="s">
        <v>1119</v>
      </c>
      <c r="D200" t="s">
        <v>226</v>
      </c>
      <c r="E200" t="s">
        <v>227</v>
      </c>
      <c r="F200" t="s">
        <v>1120</v>
      </c>
      <c r="G200" t="s">
        <v>1121</v>
      </c>
      <c r="H200" t="s">
        <v>1122</v>
      </c>
      <c r="I200" t="s">
        <v>1123</v>
      </c>
      <c r="K200">
        <v>38200</v>
      </c>
    </row>
    <row r="201" spans="1:11" x14ac:dyDescent="0.2">
      <c r="A201" t="s">
        <v>1007</v>
      </c>
      <c r="B201" t="s">
        <v>1124</v>
      </c>
      <c r="C201" t="s">
        <v>1125</v>
      </c>
      <c r="D201" t="s">
        <v>226</v>
      </c>
      <c r="E201" t="s">
        <v>227</v>
      </c>
      <c r="F201" t="s">
        <v>1126</v>
      </c>
      <c r="G201" t="s">
        <v>1127</v>
      </c>
      <c r="H201" t="s">
        <v>1128</v>
      </c>
      <c r="I201" t="s">
        <v>1128</v>
      </c>
      <c r="K201">
        <v>38206</v>
      </c>
    </row>
    <row r="202" spans="1:11" x14ac:dyDescent="0.2">
      <c r="A202" t="s">
        <v>1007</v>
      </c>
      <c r="B202" t="s">
        <v>1129</v>
      </c>
      <c r="C202" t="s">
        <v>1130</v>
      </c>
      <c r="D202" t="s">
        <v>226</v>
      </c>
      <c r="E202" t="s">
        <v>227</v>
      </c>
      <c r="F202" t="s">
        <v>1131</v>
      </c>
      <c r="G202" t="s">
        <v>1132</v>
      </c>
      <c r="H202" t="s">
        <v>1133</v>
      </c>
      <c r="I202" t="s">
        <v>1134</v>
      </c>
      <c r="K202">
        <v>38166</v>
      </c>
    </row>
    <row r="203" spans="1:11" x14ac:dyDescent="0.2">
      <c r="A203" t="s">
        <v>1007</v>
      </c>
      <c r="B203" t="s">
        <v>1135</v>
      </c>
      <c r="C203" t="s">
        <v>1136</v>
      </c>
      <c r="D203" t="s">
        <v>226</v>
      </c>
      <c r="E203" t="s">
        <v>227</v>
      </c>
      <c r="F203" t="s">
        <v>1137</v>
      </c>
      <c r="G203" t="s">
        <v>1138</v>
      </c>
      <c r="H203" t="s">
        <v>1139</v>
      </c>
      <c r="I203" t="s">
        <v>1139</v>
      </c>
      <c r="K203">
        <v>38210</v>
      </c>
    </row>
    <row r="204" spans="1:11" x14ac:dyDescent="0.2">
      <c r="A204" t="s">
        <v>1007</v>
      </c>
      <c r="B204" t="s">
        <v>2058</v>
      </c>
      <c r="C204" t="s">
        <v>1140</v>
      </c>
      <c r="D204" t="s">
        <v>226</v>
      </c>
      <c r="E204" t="s">
        <v>227</v>
      </c>
      <c r="F204" t="s">
        <v>1141</v>
      </c>
      <c r="G204" t="s">
        <v>2059</v>
      </c>
      <c r="H204" t="s">
        <v>1142</v>
      </c>
      <c r="I204" t="s">
        <v>1142</v>
      </c>
      <c r="K204">
        <v>38160</v>
      </c>
    </row>
    <row r="205" spans="1:11" x14ac:dyDescent="0.2">
      <c r="A205" t="s">
        <v>1007</v>
      </c>
      <c r="B205" t="s">
        <v>1143</v>
      </c>
      <c r="C205" t="s">
        <v>1144</v>
      </c>
      <c r="D205" t="s">
        <v>226</v>
      </c>
      <c r="E205" t="s">
        <v>227</v>
      </c>
      <c r="F205" t="s">
        <v>1145</v>
      </c>
      <c r="G205" t="s">
        <v>1146</v>
      </c>
      <c r="H205" t="s">
        <v>1147</v>
      </c>
      <c r="I205" t="s">
        <v>1147</v>
      </c>
      <c r="K205">
        <v>36759</v>
      </c>
    </row>
    <row r="206" spans="1:11" x14ac:dyDescent="0.2">
      <c r="A206" t="s">
        <v>1007</v>
      </c>
      <c r="B206" t="s">
        <v>1148</v>
      </c>
      <c r="C206" t="s">
        <v>1149</v>
      </c>
      <c r="D206" t="s">
        <v>226</v>
      </c>
      <c r="E206" t="s">
        <v>227</v>
      </c>
      <c r="F206" t="s">
        <v>1150</v>
      </c>
      <c r="G206" t="s">
        <v>1151</v>
      </c>
      <c r="H206" t="s">
        <v>188</v>
      </c>
      <c r="I206" t="s">
        <v>1152</v>
      </c>
      <c r="K206">
        <v>38171</v>
      </c>
    </row>
    <row r="207" spans="1:11" x14ac:dyDescent="0.2">
      <c r="A207" t="s">
        <v>1007</v>
      </c>
      <c r="B207" t="s">
        <v>1153</v>
      </c>
      <c r="C207" t="s">
        <v>1154</v>
      </c>
      <c r="D207" t="s">
        <v>226</v>
      </c>
      <c r="E207" t="s">
        <v>227</v>
      </c>
      <c r="F207" t="s">
        <v>1155</v>
      </c>
      <c r="G207" t="s">
        <v>1156</v>
      </c>
      <c r="H207" t="s">
        <v>1157</v>
      </c>
      <c r="I207" t="s">
        <v>1158</v>
      </c>
      <c r="K207">
        <v>38198</v>
      </c>
    </row>
    <row r="208" spans="1:11" x14ac:dyDescent="0.2">
      <c r="A208" t="s">
        <v>1007</v>
      </c>
      <c r="B208" t="s">
        <v>1159</v>
      </c>
      <c r="C208" t="s">
        <v>1160</v>
      </c>
      <c r="D208" t="s">
        <v>226</v>
      </c>
      <c r="E208" t="s">
        <v>227</v>
      </c>
      <c r="F208" t="s">
        <v>1155</v>
      </c>
      <c r="G208" t="s">
        <v>1161</v>
      </c>
      <c r="H208" t="s">
        <v>1162</v>
      </c>
      <c r="I208" t="s">
        <v>1163</v>
      </c>
      <c r="K208">
        <v>38198</v>
      </c>
    </row>
    <row r="209" spans="1:11" x14ac:dyDescent="0.2">
      <c r="A209" t="s">
        <v>1007</v>
      </c>
      <c r="B209" t="s">
        <v>1164</v>
      </c>
      <c r="C209" t="s">
        <v>1165</v>
      </c>
      <c r="D209" t="s">
        <v>226</v>
      </c>
      <c r="E209" t="s">
        <v>227</v>
      </c>
      <c r="F209" t="s">
        <v>1166</v>
      </c>
      <c r="G209" t="s">
        <v>1167</v>
      </c>
      <c r="H209" t="s">
        <v>188</v>
      </c>
      <c r="I209" t="s">
        <v>1168</v>
      </c>
      <c r="K209">
        <v>39265</v>
      </c>
    </row>
    <row r="210" spans="1:11" x14ac:dyDescent="0.2">
      <c r="A210" t="s">
        <v>1007</v>
      </c>
      <c r="B210" t="s">
        <v>1164</v>
      </c>
      <c r="C210" t="s">
        <v>1165</v>
      </c>
      <c r="D210" t="s">
        <v>226</v>
      </c>
      <c r="E210" t="s">
        <v>227</v>
      </c>
      <c r="F210" t="s">
        <v>1166</v>
      </c>
      <c r="G210" t="s">
        <v>1167</v>
      </c>
      <c r="H210" t="s">
        <v>188</v>
      </c>
      <c r="I210" t="s">
        <v>1169</v>
      </c>
      <c r="K210">
        <v>39265</v>
      </c>
    </row>
    <row r="211" spans="1:11" x14ac:dyDescent="0.2">
      <c r="A211" t="s">
        <v>1007</v>
      </c>
      <c r="B211" t="s">
        <v>1170</v>
      </c>
      <c r="C211" t="s">
        <v>1171</v>
      </c>
      <c r="D211" t="s">
        <v>226</v>
      </c>
      <c r="E211" t="s">
        <v>227</v>
      </c>
      <c r="F211" t="s">
        <v>1172</v>
      </c>
      <c r="G211" t="s">
        <v>1173</v>
      </c>
      <c r="H211" t="s">
        <v>1174</v>
      </c>
      <c r="I211" t="s">
        <v>1174</v>
      </c>
      <c r="K211">
        <v>38175</v>
      </c>
    </row>
    <row r="212" spans="1:11" x14ac:dyDescent="0.2">
      <c r="A212" t="s">
        <v>1007</v>
      </c>
      <c r="B212" t="s">
        <v>1175</v>
      </c>
      <c r="C212" t="s">
        <v>1176</v>
      </c>
      <c r="D212" t="s">
        <v>226</v>
      </c>
      <c r="E212" t="s">
        <v>227</v>
      </c>
      <c r="F212" t="s">
        <v>1172</v>
      </c>
      <c r="G212" t="s">
        <v>1177</v>
      </c>
      <c r="H212" t="s">
        <v>1178</v>
      </c>
      <c r="I212" t="s">
        <v>1178</v>
      </c>
      <c r="K212">
        <v>38175</v>
      </c>
    </row>
    <row r="213" spans="1:11" x14ac:dyDescent="0.2">
      <c r="A213" t="s">
        <v>1179</v>
      </c>
      <c r="B213" t="s">
        <v>1180</v>
      </c>
      <c r="C213" t="s">
        <v>1181</v>
      </c>
      <c r="D213" t="s">
        <v>226</v>
      </c>
      <c r="E213" t="s">
        <v>227</v>
      </c>
      <c r="F213" t="s">
        <v>1182</v>
      </c>
      <c r="G213" t="s">
        <v>1183</v>
      </c>
      <c r="H213" t="s">
        <v>1178</v>
      </c>
      <c r="I213" t="s">
        <v>1184</v>
      </c>
      <c r="K213">
        <v>39015</v>
      </c>
    </row>
    <row r="214" spans="1:11" x14ac:dyDescent="0.2">
      <c r="A214" t="s">
        <v>1179</v>
      </c>
      <c r="B214" t="s">
        <v>1185</v>
      </c>
      <c r="C214" t="s">
        <v>1186</v>
      </c>
      <c r="D214" t="s">
        <v>226</v>
      </c>
      <c r="E214" t="s">
        <v>227</v>
      </c>
      <c r="F214" t="s">
        <v>1182</v>
      </c>
      <c r="G214" t="s">
        <v>1187</v>
      </c>
      <c r="H214" t="s">
        <v>1188</v>
      </c>
      <c r="I214" t="s">
        <v>1189</v>
      </c>
      <c r="K214">
        <v>39015</v>
      </c>
    </row>
    <row r="215" spans="1:11" x14ac:dyDescent="0.2">
      <c r="A215" t="s">
        <v>1179</v>
      </c>
      <c r="B215" t="s">
        <v>1190</v>
      </c>
      <c r="C215" t="s">
        <v>1191</v>
      </c>
      <c r="D215" t="s">
        <v>226</v>
      </c>
      <c r="E215" t="s">
        <v>227</v>
      </c>
      <c r="F215" t="s">
        <v>1182</v>
      </c>
      <c r="G215" t="s">
        <v>2060</v>
      </c>
      <c r="H215" t="s">
        <v>1192</v>
      </c>
      <c r="I215" t="s">
        <v>1193</v>
      </c>
      <c r="K215">
        <v>39015</v>
      </c>
    </row>
    <row r="216" spans="1:11" x14ac:dyDescent="0.2">
      <c r="A216" t="s">
        <v>1179</v>
      </c>
      <c r="B216" t="s">
        <v>1194</v>
      </c>
      <c r="C216" t="s">
        <v>1195</v>
      </c>
      <c r="D216" t="s">
        <v>226</v>
      </c>
      <c r="E216" t="s">
        <v>227</v>
      </c>
      <c r="F216" t="s">
        <v>1196</v>
      </c>
      <c r="G216" t="s">
        <v>1197</v>
      </c>
      <c r="H216" t="s">
        <v>1198</v>
      </c>
      <c r="I216" t="s">
        <v>1198</v>
      </c>
      <c r="K216">
        <v>38542</v>
      </c>
    </row>
    <row r="217" spans="1:11" x14ac:dyDescent="0.2">
      <c r="A217" t="s">
        <v>1179</v>
      </c>
      <c r="B217" t="s">
        <v>2099</v>
      </c>
      <c r="C217" t="s">
        <v>2098</v>
      </c>
      <c r="D217" t="s">
        <v>226</v>
      </c>
      <c r="E217" t="s">
        <v>227</v>
      </c>
      <c r="F217" t="s">
        <v>1196</v>
      </c>
      <c r="G217" t="s">
        <v>2119</v>
      </c>
      <c r="H217" t="s">
        <v>2120</v>
      </c>
      <c r="I217" t="s">
        <v>2120</v>
      </c>
      <c r="K217">
        <v>38542</v>
      </c>
    </row>
    <row r="218" spans="1:11" x14ac:dyDescent="0.2">
      <c r="A218" t="s">
        <v>1179</v>
      </c>
      <c r="B218" t="s">
        <v>2102</v>
      </c>
      <c r="C218" t="s">
        <v>2101</v>
      </c>
      <c r="D218" t="s">
        <v>226</v>
      </c>
      <c r="E218" t="s">
        <v>227</v>
      </c>
      <c r="F218" t="s">
        <v>1196</v>
      </c>
      <c r="G218" t="s">
        <v>2121</v>
      </c>
      <c r="H218" t="s">
        <v>2122</v>
      </c>
      <c r="I218" t="s">
        <v>2122</v>
      </c>
      <c r="K218">
        <v>38542</v>
      </c>
    </row>
    <row r="219" spans="1:11" x14ac:dyDescent="0.2">
      <c r="A219" t="s">
        <v>1199</v>
      </c>
      <c r="B219" t="s">
        <v>2061</v>
      </c>
      <c r="C219" t="s">
        <v>1200</v>
      </c>
      <c r="D219" t="s">
        <v>226</v>
      </c>
      <c r="E219" t="s">
        <v>227</v>
      </c>
      <c r="F219" t="s">
        <v>1201</v>
      </c>
      <c r="G219" t="s">
        <v>2062</v>
      </c>
      <c r="H219" t="s">
        <v>2063</v>
      </c>
      <c r="I219" t="s">
        <v>2064</v>
      </c>
      <c r="K219">
        <v>38156</v>
      </c>
    </row>
    <row r="220" spans="1:11" x14ac:dyDescent="0.2">
      <c r="A220" t="s">
        <v>1202</v>
      </c>
      <c r="B220" t="s">
        <v>1203</v>
      </c>
      <c r="C220" t="s">
        <v>1204</v>
      </c>
      <c r="D220" t="s">
        <v>226</v>
      </c>
      <c r="E220" t="s">
        <v>227</v>
      </c>
      <c r="F220" t="s">
        <v>251</v>
      </c>
      <c r="G220" t="s">
        <v>1205</v>
      </c>
      <c r="H220" t="s">
        <v>1206</v>
      </c>
      <c r="I220" t="s">
        <v>1207</v>
      </c>
      <c r="K220">
        <v>38970</v>
      </c>
    </row>
    <row r="221" spans="1:11" x14ac:dyDescent="0.2">
      <c r="A221" t="s">
        <v>1202</v>
      </c>
      <c r="B221" t="s">
        <v>1208</v>
      </c>
      <c r="C221" t="s">
        <v>1209</v>
      </c>
      <c r="D221" t="s">
        <v>226</v>
      </c>
      <c r="E221" t="s">
        <v>227</v>
      </c>
      <c r="F221" t="s">
        <v>251</v>
      </c>
      <c r="G221" t="s">
        <v>1210</v>
      </c>
      <c r="H221" t="s">
        <v>1211</v>
      </c>
      <c r="I221" t="s">
        <v>1212</v>
      </c>
      <c r="K221">
        <v>38970</v>
      </c>
    </row>
    <row r="222" spans="1:11" x14ac:dyDescent="0.2">
      <c r="A222" t="s">
        <v>1213</v>
      </c>
      <c r="B222" t="s">
        <v>1214</v>
      </c>
      <c r="C222" t="s">
        <v>1215</v>
      </c>
      <c r="D222" t="s">
        <v>1216</v>
      </c>
      <c r="E222" t="s">
        <v>1217</v>
      </c>
      <c r="F222" t="s">
        <v>1218</v>
      </c>
      <c r="G222" t="s">
        <v>1219</v>
      </c>
      <c r="H222" t="s">
        <v>188</v>
      </c>
      <c r="K222">
        <v>36110</v>
      </c>
    </row>
    <row r="223" spans="1:11" x14ac:dyDescent="0.2">
      <c r="A223" t="s">
        <v>1213</v>
      </c>
      <c r="B223" t="s">
        <v>1220</v>
      </c>
      <c r="C223" t="s">
        <v>1221</v>
      </c>
      <c r="D223" t="s">
        <v>1216</v>
      </c>
      <c r="E223" t="s">
        <v>1217</v>
      </c>
      <c r="F223" t="s">
        <v>1222</v>
      </c>
      <c r="G223" t="s">
        <v>1220</v>
      </c>
      <c r="H223" t="s">
        <v>188</v>
      </c>
      <c r="K223">
        <v>36955</v>
      </c>
    </row>
    <row r="224" spans="1:11" x14ac:dyDescent="0.2">
      <c r="A224" t="s">
        <v>1213</v>
      </c>
      <c r="B224" t="s">
        <v>1223</v>
      </c>
      <c r="C224" t="s">
        <v>1224</v>
      </c>
      <c r="D224" t="s">
        <v>180</v>
      </c>
      <c r="E224" t="s">
        <v>181</v>
      </c>
      <c r="F224" t="s">
        <v>191</v>
      </c>
      <c r="G224" t="s">
        <v>1225</v>
      </c>
      <c r="H224" t="s">
        <v>188</v>
      </c>
      <c r="I224" t="s">
        <v>194</v>
      </c>
      <c r="K224">
        <v>39517</v>
      </c>
    </row>
    <row r="225" spans="1:11" x14ac:dyDescent="0.2">
      <c r="A225" t="s">
        <v>1213</v>
      </c>
      <c r="B225" t="s">
        <v>1226</v>
      </c>
      <c r="C225" t="s">
        <v>1227</v>
      </c>
      <c r="D225" t="s">
        <v>197</v>
      </c>
      <c r="E225" t="s">
        <v>198</v>
      </c>
      <c r="F225" t="s">
        <v>210</v>
      </c>
      <c r="G225" t="s">
        <v>2065</v>
      </c>
      <c r="H225" t="s">
        <v>1228</v>
      </c>
      <c r="I225" t="s">
        <v>1228</v>
      </c>
      <c r="K225">
        <v>40543</v>
      </c>
    </row>
    <row r="226" spans="1:11" x14ac:dyDescent="0.2">
      <c r="A226" t="s">
        <v>1213</v>
      </c>
      <c r="B226" t="s">
        <v>1229</v>
      </c>
      <c r="C226" t="s">
        <v>1230</v>
      </c>
      <c r="D226" t="s">
        <v>197</v>
      </c>
      <c r="E226" t="s">
        <v>198</v>
      </c>
      <c r="F226" t="s">
        <v>1231</v>
      </c>
      <c r="G226" t="s">
        <v>1232</v>
      </c>
      <c r="H226" t="s">
        <v>188</v>
      </c>
      <c r="K226">
        <v>41070</v>
      </c>
    </row>
    <row r="227" spans="1:11" x14ac:dyDescent="0.2">
      <c r="A227" t="s">
        <v>1213</v>
      </c>
      <c r="B227" t="s">
        <v>1233</v>
      </c>
      <c r="C227" t="s">
        <v>1234</v>
      </c>
      <c r="D227" t="s">
        <v>226</v>
      </c>
      <c r="E227" t="s">
        <v>227</v>
      </c>
      <c r="F227" t="s">
        <v>251</v>
      </c>
      <c r="G227" t="s">
        <v>1235</v>
      </c>
      <c r="H227" t="s">
        <v>1236</v>
      </c>
      <c r="I227" t="s">
        <v>1237</v>
      </c>
      <c r="K227">
        <v>38970</v>
      </c>
    </row>
    <row r="228" spans="1:11" x14ac:dyDescent="0.2">
      <c r="A228" t="s">
        <v>1213</v>
      </c>
      <c r="B228" t="s">
        <v>2066</v>
      </c>
      <c r="C228" t="s">
        <v>1238</v>
      </c>
      <c r="D228" t="s">
        <v>226</v>
      </c>
      <c r="E228" t="s">
        <v>227</v>
      </c>
      <c r="F228" t="s">
        <v>251</v>
      </c>
      <c r="G228" t="s">
        <v>1239</v>
      </c>
      <c r="H228" t="s">
        <v>1240</v>
      </c>
      <c r="I228" t="s">
        <v>1240</v>
      </c>
      <c r="K228">
        <v>38970</v>
      </c>
    </row>
    <row r="229" spans="1:11" x14ac:dyDescent="0.2">
      <c r="A229" t="s">
        <v>1213</v>
      </c>
      <c r="B229" t="s">
        <v>1241</v>
      </c>
      <c r="C229" t="s">
        <v>1242</v>
      </c>
      <c r="D229" t="s">
        <v>226</v>
      </c>
      <c r="E229" t="s">
        <v>227</v>
      </c>
      <c r="F229" t="s">
        <v>1243</v>
      </c>
      <c r="G229" t="s">
        <v>2067</v>
      </c>
      <c r="H229" t="s">
        <v>1244</v>
      </c>
      <c r="I229" t="s">
        <v>1245</v>
      </c>
      <c r="J229" t="s">
        <v>1246</v>
      </c>
      <c r="K229">
        <v>39433</v>
      </c>
    </row>
    <row r="230" spans="1:11" x14ac:dyDescent="0.2">
      <c r="A230" t="s">
        <v>1213</v>
      </c>
      <c r="B230" t="s">
        <v>1247</v>
      </c>
      <c r="C230" t="s">
        <v>1248</v>
      </c>
      <c r="D230" t="s">
        <v>226</v>
      </c>
      <c r="E230" t="s">
        <v>227</v>
      </c>
      <c r="F230" t="s">
        <v>1243</v>
      </c>
      <c r="G230" t="s">
        <v>2068</v>
      </c>
      <c r="H230" t="s">
        <v>1249</v>
      </c>
      <c r="I230" t="s">
        <v>1250</v>
      </c>
      <c r="K230">
        <v>39433</v>
      </c>
    </row>
    <row r="231" spans="1:11" x14ac:dyDescent="0.2">
      <c r="A231" t="s">
        <v>1213</v>
      </c>
      <c r="B231" t="s">
        <v>1251</v>
      </c>
      <c r="C231" t="s">
        <v>1252</v>
      </c>
      <c r="D231" t="s">
        <v>226</v>
      </c>
      <c r="E231" t="s">
        <v>227</v>
      </c>
      <c r="F231" t="s">
        <v>1243</v>
      </c>
      <c r="G231" t="s">
        <v>2069</v>
      </c>
      <c r="H231" t="s">
        <v>1253</v>
      </c>
      <c r="I231" t="s">
        <v>1254</v>
      </c>
      <c r="K231">
        <v>39433</v>
      </c>
    </row>
    <row r="232" spans="1:11" x14ac:dyDescent="0.2">
      <c r="A232" t="s">
        <v>1213</v>
      </c>
      <c r="B232" t="s">
        <v>1255</v>
      </c>
      <c r="C232" t="s">
        <v>1256</v>
      </c>
      <c r="D232" t="s">
        <v>226</v>
      </c>
      <c r="E232" t="s">
        <v>227</v>
      </c>
      <c r="F232" t="s">
        <v>1243</v>
      </c>
      <c r="G232" t="s">
        <v>2070</v>
      </c>
      <c r="H232" t="s">
        <v>1257</v>
      </c>
      <c r="I232" t="s">
        <v>1257</v>
      </c>
      <c r="K232">
        <v>39433</v>
      </c>
    </row>
    <row r="233" spans="1:11" x14ac:dyDescent="0.2">
      <c r="A233" t="s">
        <v>1213</v>
      </c>
      <c r="B233" t="s">
        <v>1258</v>
      </c>
      <c r="C233" t="s">
        <v>1259</v>
      </c>
      <c r="D233" t="s">
        <v>226</v>
      </c>
      <c r="E233" t="s">
        <v>227</v>
      </c>
      <c r="F233" t="s">
        <v>1243</v>
      </c>
      <c r="G233" t="s">
        <v>2071</v>
      </c>
      <c r="H233" t="s">
        <v>1260</v>
      </c>
      <c r="I233" t="s">
        <v>1245</v>
      </c>
      <c r="J233" t="s">
        <v>1261</v>
      </c>
      <c r="K233">
        <v>39433</v>
      </c>
    </row>
    <row r="234" spans="1:11" x14ac:dyDescent="0.2">
      <c r="A234" t="s">
        <v>1213</v>
      </c>
      <c r="B234" t="s">
        <v>2072</v>
      </c>
      <c r="C234" t="s">
        <v>1262</v>
      </c>
      <c r="D234" t="s">
        <v>226</v>
      </c>
      <c r="E234" t="s">
        <v>227</v>
      </c>
      <c r="F234" t="s">
        <v>1243</v>
      </c>
      <c r="G234" t="s">
        <v>2073</v>
      </c>
      <c r="H234" t="s">
        <v>1263</v>
      </c>
      <c r="I234" t="s">
        <v>1264</v>
      </c>
      <c r="K234">
        <v>39433</v>
      </c>
    </row>
    <row r="235" spans="1:11" x14ac:dyDescent="0.2">
      <c r="A235" t="s">
        <v>1213</v>
      </c>
      <c r="B235" t="s">
        <v>1265</v>
      </c>
      <c r="C235" t="s">
        <v>1266</v>
      </c>
      <c r="D235" t="s">
        <v>226</v>
      </c>
      <c r="E235" t="s">
        <v>227</v>
      </c>
      <c r="F235" t="s">
        <v>1243</v>
      </c>
      <c r="G235" t="s">
        <v>2074</v>
      </c>
      <c r="H235" t="s">
        <v>2075</v>
      </c>
      <c r="I235" t="s">
        <v>1264</v>
      </c>
      <c r="K235">
        <v>39433</v>
      </c>
    </row>
    <row r="236" spans="1:11" x14ac:dyDescent="0.2">
      <c r="A236" t="s">
        <v>1213</v>
      </c>
      <c r="B236" t="s">
        <v>1267</v>
      </c>
      <c r="C236" t="s">
        <v>1268</v>
      </c>
      <c r="D236" t="s">
        <v>226</v>
      </c>
      <c r="E236" t="s">
        <v>227</v>
      </c>
      <c r="F236" t="s">
        <v>1269</v>
      </c>
      <c r="G236" t="s">
        <v>1270</v>
      </c>
      <c r="H236" t="s">
        <v>1271</v>
      </c>
      <c r="I236" t="s">
        <v>1272</v>
      </c>
      <c r="K236">
        <v>37026</v>
      </c>
    </row>
    <row r="237" spans="1:11" x14ac:dyDescent="0.2">
      <c r="A237" t="s">
        <v>1213</v>
      </c>
      <c r="B237" t="s">
        <v>1273</v>
      </c>
      <c r="C237" t="s">
        <v>1274</v>
      </c>
      <c r="D237" t="s">
        <v>226</v>
      </c>
      <c r="E237" t="s">
        <v>227</v>
      </c>
      <c r="F237" t="s">
        <v>1269</v>
      </c>
      <c r="G237" t="s">
        <v>1275</v>
      </c>
      <c r="H237" t="s">
        <v>1276</v>
      </c>
      <c r="I237" t="s">
        <v>1276</v>
      </c>
      <c r="K237">
        <v>37026</v>
      </c>
    </row>
    <row r="238" spans="1:11" x14ac:dyDescent="0.2">
      <c r="A238" t="s">
        <v>1213</v>
      </c>
      <c r="B238" t="s">
        <v>1277</v>
      </c>
      <c r="C238" t="s">
        <v>1278</v>
      </c>
      <c r="D238" t="s">
        <v>226</v>
      </c>
      <c r="E238" t="s">
        <v>227</v>
      </c>
      <c r="F238" t="s">
        <v>1279</v>
      </c>
      <c r="G238" t="s">
        <v>1280</v>
      </c>
      <c r="H238" t="s">
        <v>1281</v>
      </c>
      <c r="I238" t="s">
        <v>1282</v>
      </c>
      <c r="K238">
        <v>39890</v>
      </c>
    </row>
    <row r="239" spans="1:11" x14ac:dyDescent="0.2">
      <c r="A239" t="s">
        <v>1213</v>
      </c>
      <c r="B239" t="s">
        <v>1283</v>
      </c>
      <c r="C239" t="s">
        <v>1284</v>
      </c>
      <c r="D239" t="s">
        <v>226</v>
      </c>
      <c r="E239" t="s">
        <v>227</v>
      </c>
      <c r="F239" t="s">
        <v>457</v>
      </c>
      <c r="G239" t="s">
        <v>1285</v>
      </c>
      <c r="H239" t="s">
        <v>1286</v>
      </c>
      <c r="I239" t="s">
        <v>1287</v>
      </c>
      <c r="K239">
        <v>39281</v>
      </c>
    </row>
    <row r="240" spans="1:11" x14ac:dyDescent="0.2">
      <c r="A240" t="s">
        <v>1213</v>
      </c>
      <c r="B240" t="s">
        <v>1288</v>
      </c>
      <c r="C240" t="s">
        <v>1289</v>
      </c>
      <c r="D240" t="s">
        <v>226</v>
      </c>
      <c r="E240" t="s">
        <v>227</v>
      </c>
      <c r="F240" t="s">
        <v>1290</v>
      </c>
      <c r="G240" t="s">
        <v>1291</v>
      </c>
      <c r="H240" t="s">
        <v>1292</v>
      </c>
      <c r="I240" t="s">
        <v>1293</v>
      </c>
      <c r="K240">
        <v>38985</v>
      </c>
    </row>
    <row r="241" spans="1:11" x14ac:dyDescent="0.2">
      <c r="A241" t="s">
        <v>1213</v>
      </c>
      <c r="B241" t="s">
        <v>1294</v>
      </c>
      <c r="C241" t="s">
        <v>1295</v>
      </c>
      <c r="D241" t="s">
        <v>226</v>
      </c>
      <c r="E241" t="s">
        <v>227</v>
      </c>
      <c r="F241" t="s">
        <v>1290</v>
      </c>
      <c r="G241" t="s">
        <v>1296</v>
      </c>
      <c r="H241" t="s">
        <v>1297</v>
      </c>
      <c r="I241" t="s">
        <v>1298</v>
      </c>
      <c r="K241">
        <v>38985</v>
      </c>
    </row>
    <row r="242" spans="1:11" x14ac:dyDescent="0.2">
      <c r="A242" t="s">
        <v>1213</v>
      </c>
      <c r="B242" t="s">
        <v>1299</v>
      </c>
      <c r="C242" t="s">
        <v>1300</v>
      </c>
      <c r="D242" t="s">
        <v>226</v>
      </c>
      <c r="E242" t="s">
        <v>227</v>
      </c>
      <c r="F242" t="s">
        <v>1290</v>
      </c>
      <c r="G242" t="s">
        <v>1301</v>
      </c>
      <c r="H242" t="s">
        <v>1302</v>
      </c>
      <c r="I242" t="s">
        <v>1303</v>
      </c>
      <c r="K242">
        <v>38985</v>
      </c>
    </row>
    <row r="243" spans="1:11" x14ac:dyDescent="0.2">
      <c r="A243" t="s">
        <v>1213</v>
      </c>
      <c r="B243" t="s">
        <v>1304</v>
      </c>
      <c r="C243" t="s">
        <v>1305</v>
      </c>
      <c r="D243" t="s">
        <v>226</v>
      </c>
      <c r="E243" t="s">
        <v>227</v>
      </c>
      <c r="F243" t="s">
        <v>1290</v>
      </c>
      <c r="G243" t="s">
        <v>1306</v>
      </c>
      <c r="H243" t="s">
        <v>1307</v>
      </c>
      <c r="I243" t="s">
        <v>1308</v>
      </c>
      <c r="K243">
        <v>38985</v>
      </c>
    </row>
    <row r="244" spans="1:11" x14ac:dyDescent="0.2">
      <c r="A244" t="s">
        <v>1213</v>
      </c>
      <c r="B244" t="s">
        <v>2076</v>
      </c>
      <c r="C244" t="s">
        <v>1309</v>
      </c>
      <c r="D244" t="s">
        <v>226</v>
      </c>
      <c r="E244" t="s">
        <v>227</v>
      </c>
      <c r="F244" t="s">
        <v>1290</v>
      </c>
      <c r="G244" t="s">
        <v>1310</v>
      </c>
      <c r="H244" t="s">
        <v>1311</v>
      </c>
      <c r="I244" t="s">
        <v>1312</v>
      </c>
      <c r="K244">
        <v>38985</v>
      </c>
    </row>
    <row r="245" spans="1:11" x14ac:dyDescent="0.2">
      <c r="A245" t="s">
        <v>1213</v>
      </c>
      <c r="B245" t="s">
        <v>1313</v>
      </c>
      <c r="C245" t="s">
        <v>1314</v>
      </c>
      <c r="D245" t="s">
        <v>226</v>
      </c>
      <c r="E245" t="s">
        <v>227</v>
      </c>
      <c r="F245" t="s">
        <v>1290</v>
      </c>
      <c r="G245" t="s">
        <v>2077</v>
      </c>
      <c r="H245" t="s">
        <v>1315</v>
      </c>
      <c r="I245" t="s">
        <v>1315</v>
      </c>
      <c r="K245">
        <v>38985</v>
      </c>
    </row>
    <row r="246" spans="1:11" x14ac:dyDescent="0.2">
      <c r="A246" t="s">
        <v>1213</v>
      </c>
      <c r="B246" t="s">
        <v>1316</v>
      </c>
      <c r="C246" t="s">
        <v>1317</v>
      </c>
      <c r="D246" t="s">
        <v>226</v>
      </c>
      <c r="E246" t="s">
        <v>227</v>
      </c>
      <c r="F246" t="s">
        <v>1290</v>
      </c>
      <c r="G246" t="s">
        <v>1318</v>
      </c>
      <c r="H246" t="s">
        <v>1319</v>
      </c>
      <c r="I246" t="s">
        <v>1319</v>
      </c>
      <c r="K246">
        <v>38985</v>
      </c>
    </row>
    <row r="247" spans="1:11" x14ac:dyDescent="0.2">
      <c r="A247" t="s">
        <v>1320</v>
      </c>
      <c r="B247" t="s">
        <v>1321</v>
      </c>
      <c r="C247" t="s">
        <v>1322</v>
      </c>
      <c r="D247" t="s">
        <v>1323</v>
      </c>
      <c r="E247" t="s">
        <v>1323</v>
      </c>
      <c r="F247" t="s">
        <v>1324</v>
      </c>
      <c r="G247" t="s">
        <v>1325</v>
      </c>
      <c r="H247" t="s">
        <v>188</v>
      </c>
      <c r="I247" t="s">
        <v>1326</v>
      </c>
      <c r="K247">
        <v>35952</v>
      </c>
    </row>
    <row r="248" spans="1:11" x14ac:dyDescent="0.2">
      <c r="A248" t="s">
        <v>1320</v>
      </c>
      <c r="B248" t="s">
        <v>1327</v>
      </c>
      <c r="C248" t="s">
        <v>1328</v>
      </c>
      <c r="D248" t="s">
        <v>1323</v>
      </c>
      <c r="E248" t="s">
        <v>1323</v>
      </c>
      <c r="F248" t="s">
        <v>1329</v>
      </c>
      <c r="G248" t="s">
        <v>1330</v>
      </c>
      <c r="H248" t="s">
        <v>1331</v>
      </c>
      <c r="I248" t="s">
        <v>1331</v>
      </c>
      <c r="K248">
        <v>35955</v>
      </c>
    </row>
    <row r="249" spans="1:11" x14ac:dyDescent="0.2">
      <c r="A249" t="s">
        <v>1320</v>
      </c>
      <c r="B249" t="s">
        <v>1332</v>
      </c>
      <c r="C249" t="s">
        <v>1333</v>
      </c>
      <c r="D249" t="s">
        <v>197</v>
      </c>
      <c r="E249" t="s">
        <v>198</v>
      </c>
      <c r="F249" t="s">
        <v>1334</v>
      </c>
      <c r="G249" t="s">
        <v>1335</v>
      </c>
      <c r="H249" t="s">
        <v>188</v>
      </c>
      <c r="K249">
        <v>35948</v>
      </c>
    </row>
    <row r="250" spans="1:11" x14ac:dyDescent="0.2">
      <c r="A250" t="s">
        <v>1320</v>
      </c>
      <c r="B250" t="s">
        <v>1336</v>
      </c>
      <c r="C250" t="s">
        <v>1337</v>
      </c>
      <c r="D250" t="s">
        <v>226</v>
      </c>
      <c r="E250" t="s">
        <v>227</v>
      </c>
      <c r="F250" t="s">
        <v>1338</v>
      </c>
      <c r="G250" t="s">
        <v>1339</v>
      </c>
      <c r="H250" t="s">
        <v>1340</v>
      </c>
      <c r="I250" t="s">
        <v>1341</v>
      </c>
      <c r="K250">
        <v>38697</v>
      </c>
    </row>
    <row r="251" spans="1:11" x14ac:dyDescent="0.2">
      <c r="A251" t="s">
        <v>1320</v>
      </c>
      <c r="B251" t="s">
        <v>1342</v>
      </c>
      <c r="C251" t="s">
        <v>1342</v>
      </c>
      <c r="D251" t="s">
        <v>226</v>
      </c>
      <c r="E251" t="s">
        <v>227</v>
      </c>
      <c r="F251" t="s">
        <v>1338</v>
      </c>
      <c r="G251" t="s">
        <v>1343</v>
      </c>
      <c r="H251" t="s">
        <v>1344</v>
      </c>
      <c r="I251" t="s">
        <v>1345</v>
      </c>
      <c r="K251">
        <v>38697</v>
      </c>
    </row>
    <row r="252" spans="1:11" x14ac:dyDescent="0.2">
      <c r="A252" t="s">
        <v>1320</v>
      </c>
      <c r="B252" t="s">
        <v>1346</v>
      </c>
      <c r="C252" t="s">
        <v>1347</v>
      </c>
      <c r="D252" t="s">
        <v>226</v>
      </c>
      <c r="E252" t="s">
        <v>227</v>
      </c>
      <c r="F252" t="s">
        <v>1338</v>
      </c>
      <c r="G252" t="s">
        <v>1348</v>
      </c>
      <c r="H252" t="s">
        <v>1349</v>
      </c>
      <c r="I252" t="s">
        <v>1350</v>
      </c>
      <c r="K252">
        <v>38697</v>
      </c>
    </row>
    <row r="253" spans="1:11" x14ac:dyDescent="0.2">
      <c r="A253" t="s">
        <v>1320</v>
      </c>
      <c r="B253" t="s">
        <v>1351</v>
      </c>
      <c r="C253" t="s">
        <v>1352</v>
      </c>
      <c r="D253" t="s">
        <v>226</v>
      </c>
      <c r="E253" t="s">
        <v>227</v>
      </c>
      <c r="F253" t="s">
        <v>1353</v>
      </c>
      <c r="G253" t="s">
        <v>1354</v>
      </c>
      <c r="H253" t="s">
        <v>188</v>
      </c>
      <c r="I253" t="s">
        <v>1355</v>
      </c>
      <c r="K253">
        <v>38698</v>
      </c>
    </row>
    <row r="254" spans="1:11" x14ac:dyDescent="0.2">
      <c r="A254" t="s">
        <v>1320</v>
      </c>
      <c r="B254" t="s">
        <v>1356</v>
      </c>
      <c r="C254" t="s">
        <v>1357</v>
      </c>
      <c r="D254" t="s">
        <v>226</v>
      </c>
      <c r="E254" t="s">
        <v>227</v>
      </c>
      <c r="F254" t="s">
        <v>1358</v>
      </c>
      <c r="G254" t="s">
        <v>1359</v>
      </c>
      <c r="H254" t="s">
        <v>1360</v>
      </c>
      <c r="I254" t="s">
        <v>1360</v>
      </c>
      <c r="K254">
        <v>38699</v>
      </c>
    </row>
    <row r="255" spans="1:11" x14ac:dyDescent="0.2">
      <c r="A255" t="s">
        <v>1320</v>
      </c>
      <c r="B255" t="s">
        <v>1361</v>
      </c>
      <c r="C255" t="s">
        <v>1362</v>
      </c>
      <c r="D255" t="s">
        <v>226</v>
      </c>
      <c r="E255" t="s">
        <v>227</v>
      </c>
      <c r="F255" t="s">
        <v>1358</v>
      </c>
      <c r="G255" t="s">
        <v>1363</v>
      </c>
      <c r="H255" t="s">
        <v>1364</v>
      </c>
      <c r="I255" t="s">
        <v>1364</v>
      </c>
      <c r="K255">
        <v>38699</v>
      </c>
    </row>
    <row r="256" spans="1:11" x14ac:dyDescent="0.2">
      <c r="A256" t="s">
        <v>1320</v>
      </c>
      <c r="B256" t="s">
        <v>2078</v>
      </c>
      <c r="C256" t="s">
        <v>1365</v>
      </c>
      <c r="D256" t="s">
        <v>226</v>
      </c>
      <c r="E256" t="s">
        <v>227</v>
      </c>
      <c r="F256" t="s">
        <v>1366</v>
      </c>
      <c r="G256" t="s">
        <v>2079</v>
      </c>
      <c r="H256" t="s">
        <v>1367</v>
      </c>
      <c r="I256" t="s">
        <v>1367</v>
      </c>
      <c r="K256">
        <v>38700</v>
      </c>
    </row>
  </sheetData>
  <sheetProtection algorithmName="SHA-512" hashValue="1Pu9d+MT3zKeZ8z0tpJt1qEKMZpFU0ciBtovy4nStTtSX0bTs5IME+n0Sat7mioc1AdGcDi0zjo1q7hJmK1V8w==" saltValue="c+GiDUcNlJPoyPmhDdawAg==" spinCount="100000" sheet="1" objects="1" scenarios="1" formatCells="0" formatColumns="0" formatRows="0" autoFilter="0"/>
  <protectedRanges>
    <protectedRange sqref="I2:J249" name="Parcours_UFA_1"/>
  </protectedRanges>
  <phoneticPr fontId="24"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412"/>
  <sheetViews>
    <sheetView workbookViewId="0">
      <selection activeCell="C9" sqref="C9:D9"/>
    </sheetView>
  </sheetViews>
  <sheetFormatPr baseColWidth="10" defaultColWidth="11.5" defaultRowHeight="15" x14ac:dyDescent="0.2"/>
  <cols>
    <col min="1" max="1" width="19" bestFit="1" customWidth="1"/>
    <col min="2" max="2" width="38.5" bestFit="1" customWidth="1"/>
    <col min="3" max="3" width="22" bestFit="1" customWidth="1"/>
    <col min="4" max="4" width="41.5" bestFit="1" customWidth="1"/>
    <col min="5" max="5" width="16.83203125" bestFit="1" customWidth="1"/>
    <col min="6" max="6" width="22.83203125" bestFit="1" customWidth="1"/>
  </cols>
  <sheetData>
    <row r="1" spans="1:6" x14ac:dyDescent="0.2">
      <c r="A1" s="7" t="s">
        <v>166</v>
      </c>
      <c r="B1" s="7" t="s">
        <v>1368</v>
      </c>
      <c r="C1" s="7" t="s">
        <v>168</v>
      </c>
      <c r="D1" s="7" t="s">
        <v>1369</v>
      </c>
      <c r="E1" s="7" t="s">
        <v>1370</v>
      </c>
      <c r="F1" s="7" t="s">
        <v>1371</v>
      </c>
    </row>
    <row r="2" spans="1:6" x14ac:dyDescent="0.2">
      <c r="A2" t="s">
        <v>177</v>
      </c>
      <c r="B2" t="s">
        <v>1372</v>
      </c>
      <c r="C2" t="s">
        <v>190</v>
      </c>
      <c r="D2" t="s">
        <v>189</v>
      </c>
      <c r="E2" t="s">
        <v>1373</v>
      </c>
      <c r="F2" t="s">
        <v>1374</v>
      </c>
    </row>
    <row r="3" spans="1:6" x14ac:dyDescent="0.2">
      <c r="A3" t="s">
        <v>177</v>
      </c>
      <c r="B3" t="s">
        <v>1372</v>
      </c>
      <c r="C3" t="s">
        <v>186</v>
      </c>
      <c r="D3" t="s">
        <v>185</v>
      </c>
      <c r="E3" t="s">
        <v>1375</v>
      </c>
      <c r="F3" t="s">
        <v>1376</v>
      </c>
    </row>
    <row r="4" spans="1:6" x14ac:dyDescent="0.2">
      <c r="A4" t="s">
        <v>177</v>
      </c>
      <c r="B4" t="s">
        <v>1372</v>
      </c>
      <c r="C4" t="s">
        <v>179</v>
      </c>
      <c r="D4" t="s">
        <v>178</v>
      </c>
      <c r="E4" t="s">
        <v>1377</v>
      </c>
      <c r="F4" t="s">
        <v>1378</v>
      </c>
    </row>
    <row r="5" spans="1:6" x14ac:dyDescent="0.2">
      <c r="A5" t="s">
        <v>177</v>
      </c>
      <c r="B5" t="s">
        <v>1372</v>
      </c>
      <c r="C5" t="s">
        <v>196</v>
      </c>
      <c r="D5" t="s">
        <v>195</v>
      </c>
      <c r="E5" t="s">
        <v>196</v>
      </c>
      <c r="F5" t="s">
        <v>196</v>
      </c>
    </row>
    <row r="6" spans="1:6" x14ac:dyDescent="0.2">
      <c r="A6" t="s">
        <v>177</v>
      </c>
      <c r="B6" t="s">
        <v>1372</v>
      </c>
      <c r="C6" t="s">
        <v>219</v>
      </c>
      <c r="D6" t="s">
        <v>218</v>
      </c>
      <c r="E6" t="s">
        <v>219</v>
      </c>
      <c r="F6" t="s">
        <v>219</v>
      </c>
    </row>
    <row r="7" spans="1:6" x14ac:dyDescent="0.2">
      <c r="A7" t="s">
        <v>177</v>
      </c>
      <c r="B7" t="s">
        <v>1372</v>
      </c>
      <c r="C7" t="s">
        <v>213</v>
      </c>
      <c r="D7" t="s">
        <v>212</v>
      </c>
      <c r="E7" t="s">
        <v>213</v>
      </c>
      <c r="F7" t="s">
        <v>213</v>
      </c>
    </row>
    <row r="8" spans="1:6" x14ac:dyDescent="0.2">
      <c r="A8" t="s">
        <v>177</v>
      </c>
      <c r="B8" t="s">
        <v>1372</v>
      </c>
      <c r="C8" t="s">
        <v>203</v>
      </c>
      <c r="D8" t="s">
        <v>202</v>
      </c>
      <c r="E8" t="s">
        <v>203</v>
      </c>
      <c r="F8" t="s">
        <v>203</v>
      </c>
    </row>
    <row r="9" spans="1:6" x14ac:dyDescent="0.2">
      <c r="A9" t="s">
        <v>177</v>
      </c>
      <c r="B9" t="s">
        <v>1372</v>
      </c>
      <c r="C9" t="s">
        <v>209</v>
      </c>
      <c r="D9" t="s">
        <v>208</v>
      </c>
      <c r="E9" t="s">
        <v>209</v>
      </c>
      <c r="F9" t="s">
        <v>209</v>
      </c>
    </row>
    <row r="10" spans="1:6" x14ac:dyDescent="0.2">
      <c r="A10" t="s">
        <v>177</v>
      </c>
      <c r="B10" t="s">
        <v>1372</v>
      </c>
      <c r="C10" t="s">
        <v>447</v>
      </c>
      <c r="D10" t="s">
        <v>446</v>
      </c>
      <c r="E10" t="s">
        <v>1379</v>
      </c>
      <c r="F10" t="s">
        <v>1379</v>
      </c>
    </row>
    <row r="11" spans="1:6" x14ac:dyDescent="0.2">
      <c r="A11" t="s">
        <v>177</v>
      </c>
      <c r="B11" t="s">
        <v>1372</v>
      </c>
      <c r="C11" t="s">
        <v>447</v>
      </c>
      <c r="D11" t="s">
        <v>446</v>
      </c>
      <c r="E11" t="s">
        <v>1380</v>
      </c>
      <c r="F11" t="s">
        <v>1380</v>
      </c>
    </row>
    <row r="12" spans="1:6" x14ac:dyDescent="0.2">
      <c r="A12" t="s">
        <v>177</v>
      </c>
      <c r="B12" t="s">
        <v>1372</v>
      </c>
      <c r="C12" t="s">
        <v>360</v>
      </c>
      <c r="D12" t="s">
        <v>359</v>
      </c>
      <c r="E12" t="s">
        <v>1381</v>
      </c>
      <c r="F12" t="s">
        <v>1381</v>
      </c>
    </row>
    <row r="13" spans="1:6" x14ac:dyDescent="0.2">
      <c r="A13" t="s">
        <v>177</v>
      </c>
      <c r="B13" t="s">
        <v>1372</v>
      </c>
      <c r="C13" t="s">
        <v>360</v>
      </c>
      <c r="D13" t="s">
        <v>359</v>
      </c>
      <c r="E13" t="s">
        <v>1382</v>
      </c>
      <c r="F13" t="s">
        <v>1382</v>
      </c>
    </row>
    <row r="14" spans="1:6" x14ac:dyDescent="0.2">
      <c r="A14" t="s">
        <v>177</v>
      </c>
      <c r="B14" t="s">
        <v>1372</v>
      </c>
      <c r="C14" t="s">
        <v>382</v>
      </c>
      <c r="D14" t="s">
        <v>381</v>
      </c>
      <c r="E14" t="s">
        <v>1383</v>
      </c>
      <c r="F14" t="s">
        <v>1384</v>
      </c>
    </row>
    <row r="15" spans="1:6" x14ac:dyDescent="0.2">
      <c r="A15" t="s">
        <v>177</v>
      </c>
      <c r="B15" t="s">
        <v>1372</v>
      </c>
      <c r="C15" t="s">
        <v>382</v>
      </c>
      <c r="D15" t="s">
        <v>381</v>
      </c>
      <c r="E15" t="s">
        <v>1385</v>
      </c>
      <c r="F15" t="s">
        <v>1386</v>
      </c>
    </row>
    <row r="16" spans="1:6" x14ac:dyDescent="0.2">
      <c r="A16" t="s">
        <v>177</v>
      </c>
      <c r="B16" t="s">
        <v>1372</v>
      </c>
      <c r="C16" t="s">
        <v>334</v>
      </c>
      <c r="D16" t="s">
        <v>333</v>
      </c>
      <c r="E16" t="s">
        <v>1387</v>
      </c>
      <c r="F16" t="s">
        <v>1388</v>
      </c>
    </row>
    <row r="17" spans="1:6" x14ac:dyDescent="0.2">
      <c r="A17" t="s">
        <v>177</v>
      </c>
      <c r="B17" t="s">
        <v>1372</v>
      </c>
      <c r="C17" t="s">
        <v>334</v>
      </c>
      <c r="D17" t="s">
        <v>333</v>
      </c>
      <c r="E17" t="s">
        <v>1389</v>
      </c>
      <c r="F17" t="s">
        <v>1390</v>
      </c>
    </row>
    <row r="18" spans="1:6" x14ac:dyDescent="0.2">
      <c r="A18" t="s">
        <v>177</v>
      </c>
      <c r="B18" t="s">
        <v>1372</v>
      </c>
      <c r="C18" t="s">
        <v>233</v>
      </c>
      <c r="D18" t="s">
        <v>232</v>
      </c>
      <c r="E18" t="s">
        <v>1391</v>
      </c>
      <c r="F18" t="s">
        <v>1392</v>
      </c>
    </row>
    <row r="19" spans="1:6" x14ac:dyDescent="0.2">
      <c r="A19" t="s">
        <v>177</v>
      </c>
      <c r="B19" t="s">
        <v>1372</v>
      </c>
      <c r="C19" t="s">
        <v>233</v>
      </c>
      <c r="D19" t="s">
        <v>232</v>
      </c>
      <c r="E19" t="s">
        <v>1393</v>
      </c>
      <c r="F19" t="s">
        <v>1394</v>
      </c>
    </row>
    <row r="20" spans="1:6" x14ac:dyDescent="0.2">
      <c r="A20" t="s">
        <v>177</v>
      </c>
      <c r="B20" t="s">
        <v>1372</v>
      </c>
      <c r="C20" t="s">
        <v>340</v>
      </c>
      <c r="D20" t="s">
        <v>339</v>
      </c>
      <c r="E20" t="s">
        <v>1395</v>
      </c>
      <c r="F20" t="s">
        <v>1396</v>
      </c>
    </row>
    <row r="21" spans="1:6" x14ac:dyDescent="0.2">
      <c r="A21" t="s">
        <v>177</v>
      </c>
      <c r="B21" t="s">
        <v>1372</v>
      </c>
      <c r="C21" t="s">
        <v>340</v>
      </c>
      <c r="D21" t="s">
        <v>339</v>
      </c>
      <c r="E21" t="s">
        <v>1397</v>
      </c>
      <c r="F21" t="s">
        <v>1398</v>
      </c>
    </row>
    <row r="22" spans="1:6" x14ac:dyDescent="0.2">
      <c r="A22" t="s">
        <v>177</v>
      </c>
      <c r="B22" t="s">
        <v>1372</v>
      </c>
      <c r="C22" t="s">
        <v>345</v>
      </c>
      <c r="D22" t="s">
        <v>344</v>
      </c>
      <c r="E22" t="s">
        <v>1399</v>
      </c>
      <c r="F22" t="s">
        <v>1400</v>
      </c>
    </row>
    <row r="23" spans="1:6" x14ac:dyDescent="0.2">
      <c r="A23" t="s">
        <v>177</v>
      </c>
      <c r="B23" t="s">
        <v>1372</v>
      </c>
      <c r="C23" t="s">
        <v>414</v>
      </c>
      <c r="D23" t="s">
        <v>413</v>
      </c>
      <c r="E23" t="s">
        <v>1401</v>
      </c>
      <c r="F23" t="s">
        <v>1401</v>
      </c>
    </row>
    <row r="24" spans="1:6" x14ac:dyDescent="0.2">
      <c r="A24" t="s">
        <v>177</v>
      </c>
      <c r="B24" t="s">
        <v>1372</v>
      </c>
      <c r="C24" t="s">
        <v>414</v>
      </c>
      <c r="D24" t="s">
        <v>413</v>
      </c>
      <c r="E24" t="s">
        <v>1402</v>
      </c>
      <c r="F24" t="s">
        <v>1402</v>
      </c>
    </row>
    <row r="25" spans="1:6" x14ac:dyDescent="0.2">
      <c r="A25" t="s">
        <v>177</v>
      </c>
      <c r="B25" t="s">
        <v>1372</v>
      </c>
      <c r="C25" t="s">
        <v>424</v>
      </c>
      <c r="D25" t="s">
        <v>423</v>
      </c>
      <c r="E25" t="s">
        <v>1403</v>
      </c>
      <c r="F25" t="s">
        <v>1404</v>
      </c>
    </row>
    <row r="26" spans="1:6" x14ac:dyDescent="0.2">
      <c r="A26" t="s">
        <v>177</v>
      </c>
      <c r="B26" t="s">
        <v>1372</v>
      </c>
      <c r="C26" t="s">
        <v>424</v>
      </c>
      <c r="D26" t="s">
        <v>423</v>
      </c>
      <c r="E26" t="s">
        <v>1405</v>
      </c>
      <c r="F26" t="s">
        <v>1406</v>
      </c>
    </row>
    <row r="27" spans="1:6" x14ac:dyDescent="0.2">
      <c r="A27" t="s">
        <v>177</v>
      </c>
      <c r="B27" t="s">
        <v>1372</v>
      </c>
      <c r="C27" t="s">
        <v>405</v>
      </c>
      <c r="D27" t="s">
        <v>404</v>
      </c>
      <c r="E27" t="s">
        <v>1407</v>
      </c>
      <c r="F27" t="s">
        <v>1407</v>
      </c>
    </row>
    <row r="28" spans="1:6" x14ac:dyDescent="0.2">
      <c r="A28" t="s">
        <v>177</v>
      </c>
      <c r="B28" t="s">
        <v>1372</v>
      </c>
      <c r="C28" t="s">
        <v>473</v>
      </c>
      <c r="D28" t="s">
        <v>472</v>
      </c>
      <c r="E28" t="s">
        <v>1408</v>
      </c>
      <c r="F28" t="s">
        <v>1408</v>
      </c>
    </row>
    <row r="29" spans="1:6" x14ac:dyDescent="0.2">
      <c r="A29" t="s">
        <v>177</v>
      </c>
      <c r="B29" t="s">
        <v>1372</v>
      </c>
      <c r="C29" t="s">
        <v>473</v>
      </c>
      <c r="D29" t="s">
        <v>472</v>
      </c>
      <c r="E29" t="s">
        <v>1409</v>
      </c>
      <c r="F29" t="s">
        <v>1409</v>
      </c>
    </row>
    <row r="30" spans="1:6" x14ac:dyDescent="0.2">
      <c r="A30" t="s">
        <v>177</v>
      </c>
      <c r="B30" t="s">
        <v>1372</v>
      </c>
      <c r="C30" t="s">
        <v>418</v>
      </c>
      <c r="D30" t="s">
        <v>417</v>
      </c>
      <c r="E30" t="s">
        <v>1410</v>
      </c>
      <c r="F30" t="s">
        <v>1410</v>
      </c>
    </row>
    <row r="31" spans="1:6" x14ac:dyDescent="0.2">
      <c r="A31" t="s">
        <v>177</v>
      </c>
      <c r="B31" t="s">
        <v>1372</v>
      </c>
      <c r="C31" t="s">
        <v>418</v>
      </c>
      <c r="D31" t="s">
        <v>417</v>
      </c>
      <c r="E31" t="s">
        <v>1411</v>
      </c>
      <c r="F31" t="s">
        <v>1411</v>
      </c>
    </row>
    <row r="32" spans="1:6" x14ac:dyDescent="0.2">
      <c r="A32" t="s">
        <v>177</v>
      </c>
      <c r="B32" t="s">
        <v>1372</v>
      </c>
      <c r="C32" t="s">
        <v>428</v>
      </c>
      <c r="D32" t="s">
        <v>427</v>
      </c>
      <c r="E32" t="s">
        <v>1412</v>
      </c>
      <c r="F32" t="s">
        <v>1413</v>
      </c>
    </row>
    <row r="33" spans="1:6" x14ac:dyDescent="0.2">
      <c r="A33" t="s">
        <v>177</v>
      </c>
      <c r="B33" t="s">
        <v>1372</v>
      </c>
      <c r="C33" t="s">
        <v>428</v>
      </c>
      <c r="D33" t="s">
        <v>427</v>
      </c>
      <c r="E33" t="s">
        <v>1414</v>
      </c>
      <c r="F33" t="s">
        <v>1415</v>
      </c>
    </row>
    <row r="34" spans="1:6" x14ac:dyDescent="0.2">
      <c r="A34" t="s">
        <v>177</v>
      </c>
      <c r="B34" t="s">
        <v>1372</v>
      </c>
      <c r="C34" t="s">
        <v>421</v>
      </c>
      <c r="D34" t="s">
        <v>420</v>
      </c>
      <c r="E34" t="s">
        <v>1416</v>
      </c>
      <c r="F34" t="s">
        <v>1416</v>
      </c>
    </row>
    <row r="35" spans="1:6" x14ac:dyDescent="0.2">
      <c r="A35" t="s">
        <v>177</v>
      </c>
      <c r="B35" t="s">
        <v>1372</v>
      </c>
      <c r="C35" t="s">
        <v>421</v>
      </c>
      <c r="D35" t="s">
        <v>420</v>
      </c>
      <c r="E35" t="s">
        <v>1417</v>
      </c>
      <c r="F35" t="s">
        <v>1417</v>
      </c>
    </row>
    <row r="36" spans="1:6" x14ac:dyDescent="0.2">
      <c r="A36" t="s">
        <v>177</v>
      </c>
      <c r="B36" t="s">
        <v>1372</v>
      </c>
      <c r="C36" t="s">
        <v>432</v>
      </c>
      <c r="D36" t="s">
        <v>431</v>
      </c>
      <c r="E36" t="s">
        <v>1418</v>
      </c>
      <c r="F36" t="s">
        <v>1419</v>
      </c>
    </row>
    <row r="37" spans="1:6" x14ac:dyDescent="0.2">
      <c r="A37" t="s">
        <v>177</v>
      </c>
      <c r="B37" t="s">
        <v>1372</v>
      </c>
      <c r="C37" t="s">
        <v>432</v>
      </c>
      <c r="D37" t="s">
        <v>431</v>
      </c>
      <c r="E37" t="s">
        <v>1420</v>
      </c>
      <c r="F37" t="s">
        <v>1421</v>
      </c>
    </row>
    <row r="38" spans="1:6" x14ac:dyDescent="0.2">
      <c r="A38" t="s">
        <v>177</v>
      </c>
      <c r="B38" t="s">
        <v>1372</v>
      </c>
      <c r="C38" t="s">
        <v>275</v>
      </c>
      <c r="D38" t="s">
        <v>274</v>
      </c>
      <c r="E38" t="s">
        <v>1422</v>
      </c>
      <c r="F38" t="s">
        <v>1422</v>
      </c>
    </row>
    <row r="39" spans="1:6" x14ac:dyDescent="0.2">
      <c r="A39" t="s">
        <v>177</v>
      </c>
      <c r="B39" t="s">
        <v>1372</v>
      </c>
      <c r="C39" t="s">
        <v>275</v>
      </c>
      <c r="D39" t="s">
        <v>274</v>
      </c>
      <c r="E39" t="s">
        <v>1423</v>
      </c>
      <c r="F39" t="s">
        <v>1423</v>
      </c>
    </row>
    <row r="40" spans="1:6" x14ac:dyDescent="0.2">
      <c r="A40" t="s">
        <v>177</v>
      </c>
      <c r="B40" t="s">
        <v>1372</v>
      </c>
      <c r="C40" t="s">
        <v>456</v>
      </c>
      <c r="D40" t="s">
        <v>455</v>
      </c>
      <c r="E40" t="s">
        <v>1424</v>
      </c>
      <c r="F40" t="s">
        <v>1424</v>
      </c>
    </row>
    <row r="41" spans="1:6" x14ac:dyDescent="0.2">
      <c r="A41" t="s">
        <v>177</v>
      </c>
      <c r="B41" t="s">
        <v>1372</v>
      </c>
      <c r="C41" t="s">
        <v>456</v>
      </c>
      <c r="D41" t="s">
        <v>455</v>
      </c>
      <c r="E41" t="s">
        <v>1425</v>
      </c>
      <c r="F41" t="s">
        <v>1425</v>
      </c>
    </row>
    <row r="42" spans="1:6" x14ac:dyDescent="0.2">
      <c r="A42" t="s">
        <v>177</v>
      </c>
      <c r="B42" t="s">
        <v>1372</v>
      </c>
      <c r="C42" t="s">
        <v>285</v>
      </c>
      <c r="D42" t="s">
        <v>284</v>
      </c>
      <c r="E42" t="s">
        <v>1426</v>
      </c>
      <c r="F42" t="s">
        <v>1427</v>
      </c>
    </row>
    <row r="43" spans="1:6" x14ac:dyDescent="0.2">
      <c r="A43" t="s">
        <v>177</v>
      </c>
      <c r="B43" t="s">
        <v>1372</v>
      </c>
      <c r="C43" t="s">
        <v>285</v>
      </c>
      <c r="D43" t="s">
        <v>284</v>
      </c>
      <c r="E43" t="s">
        <v>1428</v>
      </c>
      <c r="F43" t="s">
        <v>1429</v>
      </c>
    </row>
    <row r="44" spans="1:6" x14ac:dyDescent="0.2">
      <c r="A44" t="s">
        <v>177</v>
      </c>
      <c r="B44" t="s">
        <v>1372</v>
      </c>
      <c r="C44" t="s">
        <v>309</v>
      </c>
      <c r="D44" t="s">
        <v>308</v>
      </c>
      <c r="E44" t="s">
        <v>1430</v>
      </c>
      <c r="F44" t="s">
        <v>1431</v>
      </c>
    </row>
    <row r="45" spans="1:6" x14ac:dyDescent="0.2">
      <c r="A45" t="s">
        <v>177</v>
      </c>
      <c r="B45" t="s">
        <v>1372</v>
      </c>
      <c r="C45" t="s">
        <v>309</v>
      </c>
      <c r="D45" t="s">
        <v>308</v>
      </c>
      <c r="E45" t="s">
        <v>1432</v>
      </c>
      <c r="F45" t="s">
        <v>1433</v>
      </c>
    </row>
    <row r="46" spans="1:6" x14ac:dyDescent="0.2">
      <c r="A46" t="s">
        <v>177</v>
      </c>
      <c r="B46" t="s">
        <v>1372</v>
      </c>
      <c r="C46" t="s">
        <v>291</v>
      </c>
      <c r="D46" t="s">
        <v>290</v>
      </c>
      <c r="E46" t="s">
        <v>1434</v>
      </c>
      <c r="F46" t="s">
        <v>1434</v>
      </c>
    </row>
    <row r="47" spans="1:6" x14ac:dyDescent="0.2">
      <c r="A47" t="s">
        <v>177</v>
      </c>
      <c r="B47" t="s">
        <v>1372</v>
      </c>
      <c r="C47" t="s">
        <v>291</v>
      </c>
      <c r="D47" t="s">
        <v>290</v>
      </c>
      <c r="E47" t="s">
        <v>1435</v>
      </c>
      <c r="F47" t="s">
        <v>1435</v>
      </c>
    </row>
    <row r="48" spans="1:6" x14ac:dyDescent="0.2">
      <c r="A48" t="s">
        <v>177</v>
      </c>
      <c r="B48" t="s">
        <v>1372</v>
      </c>
      <c r="C48" t="s">
        <v>312</v>
      </c>
      <c r="D48" t="s">
        <v>2025</v>
      </c>
      <c r="E48" t="s">
        <v>1436</v>
      </c>
      <c r="F48" t="s">
        <v>1437</v>
      </c>
    </row>
    <row r="49" spans="1:6" x14ac:dyDescent="0.2">
      <c r="A49" t="s">
        <v>177</v>
      </c>
      <c r="B49" t="s">
        <v>1372</v>
      </c>
      <c r="C49" t="s">
        <v>312</v>
      </c>
      <c r="D49" t="s">
        <v>2025</v>
      </c>
      <c r="E49" t="s">
        <v>1438</v>
      </c>
      <c r="F49" t="s">
        <v>1439</v>
      </c>
    </row>
    <row r="50" spans="1:6" x14ac:dyDescent="0.2">
      <c r="A50" t="s">
        <v>177</v>
      </c>
      <c r="B50" t="s">
        <v>1372</v>
      </c>
      <c r="C50" t="s">
        <v>296</v>
      </c>
      <c r="D50" t="s">
        <v>295</v>
      </c>
      <c r="E50" t="s">
        <v>1440</v>
      </c>
      <c r="F50" t="s">
        <v>1441</v>
      </c>
    </row>
    <row r="51" spans="1:6" x14ac:dyDescent="0.2">
      <c r="A51" t="s">
        <v>177</v>
      </c>
      <c r="B51" t="s">
        <v>1372</v>
      </c>
      <c r="C51" t="s">
        <v>296</v>
      </c>
      <c r="D51" t="s">
        <v>295</v>
      </c>
      <c r="E51" t="s">
        <v>1442</v>
      </c>
      <c r="F51" t="s">
        <v>1443</v>
      </c>
    </row>
    <row r="52" spans="1:6" x14ac:dyDescent="0.2">
      <c r="A52" t="s">
        <v>177</v>
      </c>
      <c r="B52" t="s">
        <v>1372</v>
      </c>
      <c r="C52" t="s">
        <v>316</v>
      </c>
      <c r="D52" t="s">
        <v>315</v>
      </c>
      <c r="E52" t="s">
        <v>1444</v>
      </c>
      <c r="F52" t="s">
        <v>1445</v>
      </c>
    </row>
    <row r="53" spans="1:6" x14ac:dyDescent="0.2">
      <c r="A53" t="s">
        <v>177</v>
      </c>
      <c r="B53" t="s">
        <v>1372</v>
      </c>
      <c r="C53" t="s">
        <v>316</v>
      </c>
      <c r="D53" t="s">
        <v>315</v>
      </c>
      <c r="E53" t="s">
        <v>1446</v>
      </c>
      <c r="F53" t="s">
        <v>1447</v>
      </c>
    </row>
    <row r="54" spans="1:6" x14ac:dyDescent="0.2">
      <c r="A54" t="s">
        <v>177</v>
      </c>
      <c r="B54" t="s">
        <v>1372</v>
      </c>
      <c r="C54" t="s">
        <v>300</v>
      </c>
      <c r="D54" t="s">
        <v>299</v>
      </c>
      <c r="E54" t="s">
        <v>1448</v>
      </c>
      <c r="F54" t="s">
        <v>1448</v>
      </c>
    </row>
    <row r="55" spans="1:6" x14ac:dyDescent="0.2">
      <c r="A55" t="s">
        <v>177</v>
      </c>
      <c r="B55" t="s">
        <v>1372</v>
      </c>
      <c r="C55" t="s">
        <v>300</v>
      </c>
      <c r="D55" t="s">
        <v>299</v>
      </c>
      <c r="E55" t="s">
        <v>1449</v>
      </c>
      <c r="F55" t="s">
        <v>1449</v>
      </c>
    </row>
    <row r="56" spans="1:6" x14ac:dyDescent="0.2">
      <c r="A56" t="s">
        <v>177</v>
      </c>
      <c r="B56" t="s">
        <v>1372</v>
      </c>
      <c r="C56" t="s">
        <v>320</v>
      </c>
      <c r="D56" t="s">
        <v>319</v>
      </c>
      <c r="E56" t="s">
        <v>1450</v>
      </c>
      <c r="F56" t="s">
        <v>1451</v>
      </c>
    </row>
    <row r="57" spans="1:6" x14ac:dyDescent="0.2">
      <c r="A57" t="s">
        <v>177</v>
      </c>
      <c r="B57" t="s">
        <v>1372</v>
      </c>
      <c r="C57" t="s">
        <v>320</v>
      </c>
      <c r="D57" t="s">
        <v>319</v>
      </c>
      <c r="E57" t="s">
        <v>1452</v>
      </c>
      <c r="F57" t="s">
        <v>1453</v>
      </c>
    </row>
    <row r="58" spans="1:6" x14ac:dyDescent="0.2">
      <c r="A58" t="s">
        <v>177</v>
      </c>
      <c r="B58" t="s">
        <v>1372</v>
      </c>
      <c r="C58" t="s">
        <v>304</v>
      </c>
      <c r="D58" t="s">
        <v>303</v>
      </c>
      <c r="E58" t="s">
        <v>1454</v>
      </c>
      <c r="F58" t="s">
        <v>1455</v>
      </c>
    </row>
    <row r="59" spans="1:6" x14ac:dyDescent="0.2">
      <c r="A59" t="s">
        <v>177</v>
      </c>
      <c r="B59" t="s">
        <v>1372</v>
      </c>
      <c r="C59" t="s">
        <v>304</v>
      </c>
      <c r="D59" t="s">
        <v>303</v>
      </c>
      <c r="E59" t="s">
        <v>1456</v>
      </c>
      <c r="F59" t="s">
        <v>1457</v>
      </c>
    </row>
    <row r="60" spans="1:6" x14ac:dyDescent="0.2">
      <c r="A60" t="s">
        <v>177</v>
      </c>
      <c r="B60" t="s">
        <v>1372</v>
      </c>
      <c r="C60" t="s">
        <v>324</v>
      </c>
      <c r="D60" t="s">
        <v>323</v>
      </c>
      <c r="E60" t="s">
        <v>1458</v>
      </c>
      <c r="F60" t="s">
        <v>1459</v>
      </c>
    </row>
    <row r="61" spans="1:6" x14ac:dyDescent="0.2">
      <c r="A61" t="s">
        <v>177</v>
      </c>
      <c r="B61" t="s">
        <v>1372</v>
      </c>
      <c r="C61" t="s">
        <v>324</v>
      </c>
      <c r="D61" t="s">
        <v>323</v>
      </c>
      <c r="E61" t="s">
        <v>1460</v>
      </c>
      <c r="F61" t="s">
        <v>1461</v>
      </c>
    </row>
    <row r="62" spans="1:6" x14ac:dyDescent="0.2">
      <c r="A62" t="s">
        <v>177</v>
      </c>
      <c r="B62" t="s">
        <v>1372</v>
      </c>
      <c r="C62" t="s">
        <v>461</v>
      </c>
      <c r="D62" t="s">
        <v>460</v>
      </c>
      <c r="E62" t="s">
        <v>1462</v>
      </c>
      <c r="F62" t="s">
        <v>1462</v>
      </c>
    </row>
    <row r="63" spans="1:6" x14ac:dyDescent="0.2">
      <c r="A63" t="s">
        <v>177</v>
      </c>
      <c r="B63" t="s">
        <v>1372</v>
      </c>
      <c r="C63" t="s">
        <v>461</v>
      </c>
      <c r="D63" t="s">
        <v>460</v>
      </c>
      <c r="E63" t="s">
        <v>1463</v>
      </c>
      <c r="F63" t="s">
        <v>1463</v>
      </c>
    </row>
    <row r="64" spans="1:6" x14ac:dyDescent="0.2">
      <c r="A64" t="s">
        <v>177</v>
      </c>
      <c r="B64" t="s">
        <v>1372</v>
      </c>
      <c r="C64" t="s">
        <v>453</v>
      </c>
      <c r="D64" t="s">
        <v>452</v>
      </c>
      <c r="E64" t="s">
        <v>1464</v>
      </c>
      <c r="F64" t="s">
        <v>1464</v>
      </c>
    </row>
    <row r="65" spans="1:6" x14ac:dyDescent="0.2">
      <c r="A65" t="s">
        <v>177</v>
      </c>
      <c r="B65" t="s">
        <v>1372</v>
      </c>
      <c r="C65" t="s">
        <v>453</v>
      </c>
      <c r="D65" t="s">
        <v>452</v>
      </c>
      <c r="E65" t="s">
        <v>1465</v>
      </c>
      <c r="F65" t="s">
        <v>1465</v>
      </c>
    </row>
    <row r="66" spans="1:6" x14ac:dyDescent="0.2">
      <c r="A66" t="s">
        <v>177</v>
      </c>
      <c r="B66" t="s">
        <v>1372</v>
      </c>
      <c r="C66" t="s">
        <v>364</v>
      </c>
      <c r="D66" t="s">
        <v>363</v>
      </c>
      <c r="E66" t="s">
        <v>1466</v>
      </c>
      <c r="F66" t="s">
        <v>1466</v>
      </c>
    </row>
    <row r="67" spans="1:6" x14ac:dyDescent="0.2">
      <c r="A67" t="s">
        <v>177</v>
      </c>
      <c r="B67" t="s">
        <v>1372</v>
      </c>
      <c r="C67" t="s">
        <v>364</v>
      </c>
      <c r="D67" t="s">
        <v>363</v>
      </c>
      <c r="E67" t="s">
        <v>1467</v>
      </c>
      <c r="F67" t="s">
        <v>1467</v>
      </c>
    </row>
    <row r="68" spans="1:6" x14ac:dyDescent="0.2">
      <c r="A68" t="s">
        <v>177</v>
      </c>
      <c r="B68" t="s">
        <v>1372</v>
      </c>
      <c r="C68" t="s">
        <v>386</v>
      </c>
      <c r="D68" t="s">
        <v>385</v>
      </c>
      <c r="E68" t="s">
        <v>1468</v>
      </c>
      <c r="F68" t="s">
        <v>1469</v>
      </c>
    </row>
    <row r="69" spans="1:6" x14ac:dyDescent="0.2">
      <c r="A69" t="s">
        <v>177</v>
      </c>
      <c r="B69" t="s">
        <v>1372</v>
      </c>
      <c r="C69" t="s">
        <v>386</v>
      </c>
      <c r="D69" t="s">
        <v>385</v>
      </c>
      <c r="E69" t="s">
        <v>1470</v>
      </c>
      <c r="F69" t="s">
        <v>1471</v>
      </c>
    </row>
    <row r="70" spans="1:6" x14ac:dyDescent="0.2">
      <c r="A70" t="s">
        <v>177</v>
      </c>
      <c r="B70" t="s">
        <v>1372</v>
      </c>
      <c r="C70" t="s">
        <v>465</v>
      </c>
      <c r="D70" t="s">
        <v>464</v>
      </c>
      <c r="E70" t="s">
        <v>1472</v>
      </c>
      <c r="F70" t="s">
        <v>1472</v>
      </c>
    </row>
    <row r="71" spans="1:6" x14ac:dyDescent="0.2">
      <c r="A71" t="s">
        <v>177</v>
      </c>
      <c r="B71" t="s">
        <v>1372</v>
      </c>
      <c r="C71" t="s">
        <v>465</v>
      </c>
      <c r="D71" t="s">
        <v>464</v>
      </c>
      <c r="E71" t="s">
        <v>1473</v>
      </c>
      <c r="F71" t="s">
        <v>1473</v>
      </c>
    </row>
    <row r="72" spans="1:6" x14ac:dyDescent="0.2">
      <c r="A72" t="s">
        <v>177</v>
      </c>
      <c r="B72" t="s">
        <v>1372</v>
      </c>
      <c r="C72" t="s">
        <v>328</v>
      </c>
      <c r="D72" t="s">
        <v>327</v>
      </c>
      <c r="E72" t="s">
        <v>1474</v>
      </c>
      <c r="F72" t="s">
        <v>1474</v>
      </c>
    </row>
    <row r="73" spans="1:6" x14ac:dyDescent="0.2">
      <c r="A73" t="s">
        <v>177</v>
      </c>
      <c r="B73" t="s">
        <v>1372</v>
      </c>
      <c r="C73" t="s">
        <v>328</v>
      </c>
      <c r="D73" t="s">
        <v>327</v>
      </c>
      <c r="E73" t="s">
        <v>1475</v>
      </c>
      <c r="F73" t="s">
        <v>1475</v>
      </c>
    </row>
    <row r="74" spans="1:6" x14ac:dyDescent="0.2">
      <c r="A74" t="s">
        <v>177</v>
      </c>
      <c r="B74" t="s">
        <v>1372</v>
      </c>
      <c r="C74" t="s">
        <v>279</v>
      </c>
      <c r="D74" t="s">
        <v>278</v>
      </c>
      <c r="E74" t="s">
        <v>1476</v>
      </c>
      <c r="F74" t="s">
        <v>1476</v>
      </c>
    </row>
    <row r="75" spans="1:6" x14ac:dyDescent="0.2">
      <c r="A75" t="s">
        <v>177</v>
      </c>
      <c r="B75" t="s">
        <v>1372</v>
      </c>
      <c r="C75" t="s">
        <v>368</v>
      </c>
      <c r="D75" t="s">
        <v>367</v>
      </c>
      <c r="E75" t="s">
        <v>1477</v>
      </c>
      <c r="F75" t="s">
        <v>1477</v>
      </c>
    </row>
    <row r="76" spans="1:6" x14ac:dyDescent="0.2">
      <c r="A76" t="s">
        <v>177</v>
      </c>
      <c r="B76" t="s">
        <v>1372</v>
      </c>
      <c r="C76" t="s">
        <v>368</v>
      </c>
      <c r="D76" t="s">
        <v>367</v>
      </c>
      <c r="E76" t="s">
        <v>1478</v>
      </c>
      <c r="F76" t="s">
        <v>1478</v>
      </c>
    </row>
    <row r="77" spans="1:6" x14ac:dyDescent="0.2">
      <c r="A77" t="s">
        <v>177</v>
      </c>
      <c r="B77" t="s">
        <v>1372</v>
      </c>
      <c r="C77" t="s">
        <v>390</v>
      </c>
      <c r="D77" t="s">
        <v>389</v>
      </c>
      <c r="E77" t="s">
        <v>1479</v>
      </c>
      <c r="F77" t="s">
        <v>1480</v>
      </c>
    </row>
    <row r="78" spans="1:6" x14ac:dyDescent="0.2">
      <c r="A78" t="s">
        <v>177</v>
      </c>
      <c r="B78" t="s">
        <v>1372</v>
      </c>
      <c r="C78" t="s">
        <v>390</v>
      </c>
      <c r="D78" t="s">
        <v>389</v>
      </c>
      <c r="E78" t="s">
        <v>1481</v>
      </c>
      <c r="F78" t="s">
        <v>1482</v>
      </c>
    </row>
    <row r="79" spans="1:6" x14ac:dyDescent="0.2">
      <c r="A79" t="s">
        <v>177</v>
      </c>
      <c r="B79" t="s">
        <v>1372</v>
      </c>
      <c r="C79" t="s">
        <v>250</v>
      </c>
      <c r="D79" t="s">
        <v>249</v>
      </c>
      <c r="E79" t="s">
        <v>1483</v>
      </c>
      <c r="F79" t="s">
        <v>1484</v>
      </c>
    </row>
    <row r="80" spans="1:6" x14ac:dyDescent="0.2">
      <c r="A80" t="s">
        <v>177</v>
      </c>
      <c r="B80" t="s">
        <v>1372</v>
      </c>
      <c r="C80" t="s">
        <v>257</v>
      </c>
      <c r="D80" t="s">
        <v>256</v>
      </c>
      <c r="E80" t="s">
        <v>1485</v>
      </c>
      <c r="F80" t="s">
        <v>1485</v>
      </c>
    </row>
    <row r="81" spans="1:6" x14ac:dyDescent="0.2">
      <c r="A81" t="s">
        <v>177</v>
      </c>
      <c r="B81" t="s">
        <v>1372</v>
      </c>
      <c r="C81" t="s">
        <v>257</v>
      </c>
      <c r="D81" t="s">
        <v>256</v>
      </c>
      <c r="E81" t="s">
        <v>1486</v>
      </c>
      <c r="F81" t="s">
        <v>1486</v>
      </c>
    </row>
    <row r="82" spans="1:6" x14ac:dyDescent="0.2">
      <c r="A82" t="s">
        <v>177</v>
      </c>
      <c r="B82" t="s">
        <v>1372</v>
      </c>
      <c r="C82" t="s">
        <v>263</v>
      </c>
      <c r="D82" t="s">
        <v>262</v>
      </c>
      <c r="E82" t="s">
        <v>1487</v>
      </c>
      <c r="F82" t="s">
        <v>1488</v>
      </c>
    </row>
    <row r="83" spans="1:6" x14ac:dyDescent="0.2">
      <c r="A83" t="s">
        <v>177</v>
      </c>
      <c r="B83" t="s">
        <v>1372</v>
      </c>
      <c r="C83" t="s">
        <v>263</v>
      </c>
      <c r="D83" t="s">
        <v>262</v>
      </c>
      <c r="E83" t="s">
        <v>1489</v>
      </c>
      <c r="F83" t="s">
        <v>1490</v>
      </c>
    </row>
    <row r="84" spans="1:6" x14ac:dyDescent="0.2">
      <c r="A84" t="s">
        <v>177</v>
      </c>
      <c r="B84" t="s">
        <v>1372</v>
      </c>
      <c r="C84" t="s">
        <v>267</v>
      </c>
      <c r="D84" t="s">
        <v>266</v>
      </c>
      <c r="E84" t="s">
        <v>1491</v>
      </c>
      <c r="F84" t="s">
        <v>1492</v>
      </c>
    </row>
    <row r="85" spans="1:6" x14ac:dyDescent="0.2">
      <c r="A85" t="s">
        <v>177</v>
      </c>
      <c r="B85" t="s">
        <v>1372</v>
      </c>
      <c r="C85" t="s">
        <v>267</v>
      </c>
      <c r="D85" t="s">
        <v>266</v>
      </c>
      <c r="E85" t="s">
        <v>1493</v>
      </c>
      <c r="F85" t="s">
        <v>1494</v>
      </c>
    </row>
    <row r="86" spans="1:6" x14ac:dyDescent="0.2">
      <c r="A86" t="s">
        <v>177</v>
      </c>
      <c r="B86" t="s">
        <v>1372</v>
      </c>
      <c r="C86" t="s">
        <v>271</v>
      </c>
      <c r="D86" t="s">
        <v>270</v>
      </c>
      <c r="E86" t="s">
        <v>1495</v>
      </c>
      <c r="F86" t="s">
        <v>1496</v>
      </c>
    </row>
    <row r="87" spans="1:6" x14ac:dyDescent="0.2">
      <c r="A87" t="s">
        <v>177</v>
      </c>
      <c r="B87" t="s">
        <v>1372</v>
      </c>
      <c r="C87" t="s">
        <v>271</v>
      </c>
      <c r="D87" t="s">
        <v>270</v>
      </c>
      <c r="E87" t="s">
        <v>1497</v>
      </c>
      <c r="F87" t="s">
        <v>1498</v>
      </c>
    </row>
    <row r="88" spans="1:6" x14ac:dyDescent="0.2">
      <c r="A88" t="s">
        <v>177</v>
      </c>
      <c r="B88" t="s">
        <v>1372</v>
      </c>
      <c r="C88" t="s">
        <v>373</v>
      </c>
      <c r="D88" t="s">
        <v>372</v>
      </c>
      <c r="E88" t="s">
        <v>1499</v>
      </c>
      <c r="F88" t="s">
        <v>1499</v>
      </c>
    </row>
    <row r="89" spans="1:6" x14ac:dyDescent="0.2">
      <c r="A89" t="s">
        <v>177</v>
      </c>
      <c r="B89" t="s">
        <v>1372</v>
      </c>
      <c r="C89" t="s">
        <v>373</v>
      </c>
      <c r="D89" t="s">
        <v>372</v>
      </c>
      <c r="E89" t="s">
        <v>1500</v>
      </c>
      <c r="F89" t="s">
        <v>1500</v>
      </c>
    </row>
    <row r="90" spans="1:6" x14ac:dyDescent="0.2">
      <c r="A90" t="s">
        <v>177</v>
      </c>
      <c r="B90" t="s">
        <v>1372</v>
      </c>
      <c r="C90" t="s">
        <v>237</v>
      </c>
      <c r="D90" t="s">
        <v>236</v>
      </c>
      <c r="E90" t="s">
        <v>1501</v>
      </c>
      <c r="F90" t="s">
        <v>1501</v>
      </c>
    </row>
    <row r="91" spans="1:6" x14ac:dyDescent="0.2">
      <c r="A91" t="s">
        <v>177</v>
      </c>
      <c r="B91" t="s">
        <v>1372</v>
      </c>
      <c r="C91" t="s">
        <v>237</v>
      </c>
      <c r="D91" t="s">
        <v>236</v>
      </c>
      <c r="E91" t="s">
        <v>1502</v>
      </c>
      <c r="F91" t="s">
        <v>1502</v>
      </c>
    </row>
    <row r="92" spans="1:6" x14ac:dyDescent="0.2">
      <c r="A92" t="s">
        <v>177</v>
      </c>
      <c r="B92" t="s">
        <v>1372</v>
      </c>
      <c r="C92" t="s">
        <v>394</v>
      </c>
      <c r="D92" t="s">
        <v>393</v>
      </c>
      <c r="E92" t="s">
        <v>1503</v>
      </c>
      <c r="F92" t="s">
        <v>1504</v>
      </c>
    </row>
    <row r="93" spans="1:6" x14ac:dyDescent="0.2">
      <c r="A93" t="s">
        <v>177</v>
      </c>
      <c r="B93" t="s">
        <v>1372</v>
      </c>
      <c r="C93" t="s">
        <v>394</v>
      </c>
      <c r="D93" t="s">
        <v>393</v>
      </c>
      <c r="E93" t="s">
        <v>1505</v>
      </c>
      <c r="F93" t="s">
        <v>1506</v>
      </c>
    </row>
    <row r="94" spans="1:6" x14ac:dyDescent="0.2">
      <c r="A94" t="s">
        <v>177</v>
      </c>
      <c r="B94" t="s">
        <v>1372</v>
      </c>
      <c r="C94" t="s">
        <v>350</v>
      </c>
      <c r="D94" t="s">
        <v>349</v>
      </c>
      <c r="E94" t="s">
        <v>1507</v>
      </c>
      <c r="F94" t="s">
        <v>1507</v>
      </c>
    </row>
    <row r="95" spans="1:6" x14ac:dyDescent="0.2">
      <c r="A95" t="s">
        <v>177</v>
      </c>
      <c r="B95" t="s">
        <v>1372</v>
      </c>
      <c r="C95" t="s">
        <v>350</v>
      </c>
      <c r="D95" t="s">
        <v>349</v>
      </c>
      <c r="E95" t="s">
        <v>1508</v>
      </c>
      <c r="F95" t="s">
        <v>1508</v>
      </c>
    </row>
    <row r="96" spans="1:6" x14ac:dyDescent="0.2">
      <c r="A96" t="s">
        <v>177</v>
      </c>
      <c r="B96" t="s">
        <v>1372</v>
      </c>
      <c r="C96" t="s">
        <v>377</v>
      </c>
      <c r="D96" t="s">
        <v>376</v>
      </c>
      <c r="E96" t="s">
        <v>1509</v>
      </c>
      <c r="F96" t="s">
        <v>1509</v>
      </c>
    </row>
    <row r="97" spans="1:6" x14ac:dyDescent="0.2">
      <c r="A97" t="s">
        <v>177</v>
      </c>
      <c r="B97" t="s">
        <v>1372</v>
      </c>
      <c r="C97" t="s">
        <v>377</v>
      </c>
      <c r="D97" t="s">
        <v>376</v>
      </c>
      <c r="E97" t="s">
        <v>1510</v>
      </c>
      <c r="F97" t="s">
        <v>1510</v>
      </c>
    </row>
    <row r="98" spans="1:6" x14ac:dyDescent="0.2">
      <c r="A98" t="s">
        <v>177</v>
      </c>
      <c r="B98" t="s">
        <v>1372</v>
      </c>
      <c r="C98" t="s">
        <v>398</v>
      </c>
      <c r="D98" t="s">
        <v>397</v>
      </c>
      <c r="E98" t="s">
        <v>1511</v>
      </c>
      <c r="F98" t="s">
        <v>1512</v>
      </c>
    </row>
    <row r="99" spans="1:6" x14ac:dyDescent="0.2">
      <c r="A99" t="s">
        <v>177</v>
      </c>
      <c r="B99" t="s">
        <v>1372</v>
      </c>
      <c r="C99" t="s">
        <v>398</v>
      </c>
      <c r="D99" t="s">
        <v>397</v>
      </c>
      <c r="E99" t="s">
        <v>1513</v>
      </c>
      <c r="F99" t="s">
        <v>1514</v>
      </c>
    </row>
    <row r="100" spans="1:6" x14ac:dyDescent="0.2">
      <c r="A100" t="s">
        <v>177</v>
      </c>
      <c r="B100" t="s">
        <v>1372</v>
      </c>
      <c r="C100" t="s">
        <v>243</v>
      </c>
      <c r="D100" t="s">
        <v>242</v>
      </c>
      <c r="E100" t="s">
        <v>1515</v>
      </c>
      <c r="F100" t="s">
        <v>1515</v>
      </c>
    </row>
    <row r="101" spans="1:6" x14ac:dyDescent="0.2">
      <c r="A101" t="s">
        <v>177</v>
      </c>
      <c r="B101" t="s">
        <v>1372</v>
      </c>
      <c r="C101" t="s">
        <v>243</v>
      </c>
      <c r="D101" t="s">
        <v>242</v>
      </c>
      <c r="E101" t="s">
        <v>1516</v>
      </c>
      <c r="F101" t="s">
        <v>1516</v>
      </c>
    </row>
    <row r="102" spans="1:6" x14ac:dyDescent="0.2">
      <c r="A102" t="s">
        <v>177</v>
      </c>
      <c r="B102" t="s">
        <v>1372</v>
      </c>
      <c r="C102" t="s">
        <v>402</v>
      </c>
      <c r="D102" t="s">
        <v>401</v>
      </c>
      <c r="E102" t="s">
        <v>402</v>
      </c>
      <c r="F102" t="s">
        <v>1517</v>
      </c>
    </row>
    <row r="103" spans="1:6" x14ac:dyDescent="0.2">
      <c r="A103" t="s">
        <v>177</v>
      </c>
      <c r="B103" t="s">
        <v>1372</v>
      </c>
      <c r="C103" t="s">
        <v>225</v>
      </c>
      <c r="D103" t="s">
        <v>224</v>
      </c>
      <c r="E103" t="s">
        <v>1518</v>
      </c>
      <c r="F103" t="s">
        <v>1519</v>
      </c>
    </row>
    <row r="104" spans="1:6" x14ac:dyDescent="0.2">
      <c r="A104" t="s">
        <v>177</v>
      </c>
      <c r="B104" t="s">
        <v>1372</v>
      </c>
      <c r="C104" t="s">
        <v>247</v>
      </c>
      <c r="D104" t="s">
        <v>246</v>
      </c>
      <c r="E104" t="s">
        <v>1520</v>
      </c>
      <c r="F104" t="s">
        <v>1520</v>
      </c>
    </row>
    <row r="105" spans="1:6" x14ac:dyDescent="0.2">
      <c r="A105" t="s">
        <v>177</v>
      </c>
      <c r="B105" t="s">
        <v>1372</v>
      </c>
      <c r="C105" t="s">
        <v>247</v>
      </c>
      <c r="D105" t="s">
        <v>246</v>
      </c>
      <c r="E105" t="s">
        <v>1521</v>
      </c>
      <c r="F105" t="s">
        <v>1521</v>
      </c>
    </row>
    <row r="106" spans="1:6" x14ac:dyDescent="0.2">
      <c r="A106" t="s">
        <v>177</v>
      </c>
      <c r="B106" t="s">
        <v>1372</v>
      </c>
      <c r="C106" t="s">
        <v>411</v>
      </c>
      <c r="D106" t="s">
        <v>410</v>
      </c>
      <c r="E106" t="s">
        <v>1522</v>
      </c>
      <c r="F106" t="s">
        <v>1522</v>
      </c>
    </row>
    <row r="107" spans="1:6" x14ac:dyDescent="0.2">
      <c r="A107" t="s">
        <v>177</v>
      </c>
      <c r="B107" t="s">
        <v>1372</v>
      </c>
      <c r="C107" t="s">
        <v>469</v>
      </c>
      <c r="D107" t="s">
        <v>468</v>
      </c>
      <c r="E107" t="s">
        <v>1523</v>
      </c>
      <c r="F107" t="s">
        <v>1524</v>
      </c>
    </row>
    <row r="108" spans="1:6" x14ac:dyDescent="0.2">
      <c r="A108" t="s">
        <v>177</v>
      </c>
      <c r="B108" t="s">
        <v>1372</v>
      </c>
      <c r="C108" t="s">
        <v>469</v>
      </c>
      <c r="D108" t="s">
        <v>468</v>
      </c>
      <c r="E108" t="s">
        <v>1525</v>
      </c>
      <c r="F108" t="s">
        <v>1526</v>
      </c>
    </row>
    <row r="109" spans="1:6" x14ac:dyDescent="0.2">
      <c r="A109" t="s">
        <v>177</v>
      </c>
      <c r="B109" t="s">
        <v>1372</v>
      </c>
      <c r="C109" t="s">
        <v>441</v>
      </c>
      <c r="D109" t="s">
        <v>440</v>
      </c>
      <c r="E109" t="s">
        <v>1527</v>
      </c>
      <c r="F109" t="s">
        <v>1528</v>
      </c>
    </row>
    <row r="110" spans="1:6" x14ac:dyDescent="0.2">
      <c r="A110" t="s">
        <v>177</v>
      </c>
      <c r="B110" t="s">
        <v>1372</v>
      </c>
      <c r="C110" t="s">
        <v>441</v>
      </c>
      <c r="D110" t="s">
        <v>440</v>
      </c>
      <c r="E110" t="s">
        <v>1529</v>
      </c>
      <c r="F110" t="s">
        <v>1530</v>
      </c>
    </row>
    <row r="111" spans="1:6" x14ac:dyDescent="0.2">
      <c r="A111" t="s">
        <v>177</v>
      </c>
      <c r="B111" t="s">
        <v>1372</v>
      </c>
      <c r="C111" t="s">
        <v>444</v>
      </c>
      <c r="D111" t="s">
        <v>443</v>
      </c>
      <c r="E111" t="s">
        <v>1531</v>
      </c>
      <c r="F111" t="s">
        <v>1532</v>
      </c>
    </row>
    <row r="112" spans="1:6" x14ac:dyDescent="0.2">
      <c r="A112" t="s">
        <v>177</v>
      </c>
      <c r="B112" t="s">
        <v>1372</v>
      </c>
      <c r="C112" t="s">
        <v>436</v>
      </c>
      <c r="D112" t="s">
        <v>435</v>
      </c>
      <c r="E112" t="s">
        <v>1533</v>
      </c>
      <c r="F112" t="s">
        <v>1533</v>
      </c>
    </row>
    <row r="113" spans="1:6" x14ac:dyDescent="0.2">
      <c r="A113" t="s">
        <v>177</v>
      </c>
      <c r="B113" t="s">
        <v>1372</v>
      </c>
      <c r="C113" t="s">
        <v>355</v>
      </c>
      <c r="D113" t="s">
        <v>354</v>
      </c>
      <c r="E113" t="s">
        <v>1534</v>
      </c>
      <c r="F113" t="s">
        <v>1534</v>
      </c>
    </row>
    <row r="114" spans="1:6" x14ac:dyDescent="0.2">
      <c r="A114" t="s">
        <v>177</v>
      </c>
      <c r="B114" t="s">
        <v>1372</v>
      </c>
      <c r="C114" t="s">
        <v>477</v>
      </c>
      <c r="D114" t="s">
        <v>476</v>
      </c>
      <c r="E114" t="s">
        <v>1535</v>
      </c>
      <c r="F114" t="s">
        <v>1535</v>
      </c>
    </row>
    <row r="115" spans="1:6" x14ac:dyDescent="0.2">
      <c r="A115" t="s">
        <v>177</v>
      </c>
      <c r="B115" t="s">
        <v>1372</v>
      </c>
      <c r="C115" t="s">
        <v>477</v>
      </c>
      <c r="D115" t="s">
        <v>476</v>
      </c>
      <c r="E115" t="s">
        <v>1536</v>
      </c>
      <c r="F115" t="s">
        <v>1536</v>
      </c>
    </row>
    <row r="116" spans="1:6" x14ac:dyDescent="0.2">
      <c r="A116" t="s">
        <v>482</v>
      </c>
      <c r="B116" t="s">
        <v>1537</v>
      </c>
      <c r="C116" t="s">
        <v>484</v>
      </c>
      <c r="D116" t="s">
        <v>483</v>
      </c>
      <c r="E116" t="s">
        <v>1538</v>
      </c>
      <c r="F116" t="s">
        <v>1538</v>
      </c>
    </row>
    <row r="117" spans="1:6" x14ac:dyDescent="0.2">
      <c r="A117" t="s">
        <v>482</v>
      </c>
      <c r="B117" t="s">
        <v>1537</v>
      </c>
      <c r="C117" t="s">
        <v>490</v>
      </c>
      <c r="D117" t="s">
        <v>489</v>
      </c>
      <c r="E117" t="s">
        <v>1539</v>
      </c>
      <c r="F117" t="s">
        <v>1539</v>
      </c>
    </row>
    <row r="118" spans="1:6" x14ac:dyDescent="0.2">
      <c r="A118" t="s">
        <v>482</v>
      </c>
      <c r="B118" t="s">
        <v>1537</v>
      </c>
      <c r="C118" t="s">
        <v>495</v>
      </c>
      <c r="D118" t="s">
        <v>494</v>
      </c>
      <c r="E118" t="s">
        <v>1540</v>
      </c>
      <c r="F118" t="s">
        <v>1540</v>
      </c>
    </row>
    <row r="119" spans="1:6" x14ac:dyDescent="0.2">
      <c r="A119" t="s">
        <v>482</v>
      </c>
      <c r="B119" t="s">
        <v>1537</v>
      </c>
      <c r="C119" t="s">
        <v>500</v>
      </c>
      <c r="D119" t="s">
        <v>499</v>
      </c>
      <c r="E119" t="s">
        <v>1541</v>
      </c>
      <c r="F119" t="s">
        <v>1541</v>
      </c>
    </row>
    <row r="120" spans="1:6" x14ac:dyDescent="0.2">
      <c r="A120" t="s">
        <v>482</v>
      </c>
      <c r="B120" t="s">
        <v>1537</v>
      </c>
      <c r="C120" t="s">
        <v>505</v>
      </c>
      <c r="D120" t="s">
        <v>504</v>
      </c>
      <c r="E120" t="s">
        <v>1542</v>
      </c>
      <c r="F120" t="s">
        <v>1542</v>
      </c>
    </row>
    <row r="121" spans="1:6" x14ac:dyDescent="0.2">
      <c r="A121" t="s">
        <v>482</v>
      </c>
      <c r="B121" t="s">
        <v>1537</v>
      </c>
      <c r="C121" t="s">
        <v>505</v>
      </c>
      <c r="D121" t="s">
        <v>504</v>
      </c>
      <c r="E121" t="s">
        <v>1543</v>
      </c>
      <c r="F121" t="s">
        <v>1543</v>
      </c>
    </row>
    <row r="122" spans="1:6" x14ac:dyDescent="0.2">
      <c r="A122" t="s">
        <v>482</v>
      </c>
      <c r="B122" t="s">
        <v>1537</v>
      </c>
      <c r="C122" t="s">
        <v>523</v>
      </c>
      <c r="D122" t="s">
        <v>522</v>
      </c>
      <c r="E122" t="s">
        <v>1544</v>
      </c>
      <c r="F122" t="s">
        <v>1544</v>
      </c>
    </row>
    <row r="123" spans="1:6" x14ac:dyDescent="0.2">
      <c r="A123" t="s">
        <v>482</v>
      </c>
      <c r="B123" t="s">
        <v>1537</v>
      </c>
      <c r="C123" t="s">
        <v>523</v>
      </c>
      <c r="D123" t="s">
        <v>522</v>
      </c>
      <c r="E123" t="s">
        <v>1545</v>
      </c>
      <c r="F123" t="s">
        <v>1545</v>
      </c>
    </row>
    <row r="124" spans="1:6" x14ac:dyDescent="0.2">
      <c r="A124" t="s">
        <v>482</v>
      </c>
      <c r="B124" t="s">
        <v>1537</v>
      </c>
      <c r="C124" t="s">
        <v>510</v>
      </c>
      <c r="D124" t="s">
        <v>509</v>
      </c>
      <c r="E124" t="s">
        <v>1546</v>
      </c>
      <c r="F124" t="s">
        <v>1547</v>
      </c>
    </row>
    <row r="125" spans="1:6" x14ac:dyDescent="0.2">
      <c r="A125" t="s">
        <v>482</v>
      </c>
      <c r="B125" t="s">
        <v>1537</v>
      </c>
      <c r="C125" t="s">
        <v>510</v>
      </c>
      <c r="D125" t="s">
        <v>509</v>
      </c>
      <c r="E125" t="s">
        <v>1548</v>
      </c>
      <c r="F125" t="s">
        <v>1549</v>
      </c>
    </row>
    <row r="126" spans="1:6" x14ac:dyDescent="0.2">
      <c r="A126" t="s">
        <v>482</v>
      </c>
      <c r="B126" t="s">
        <v>1537</v>
      </c>
      <c r="C126" t="s">
        <v>528</v>
      </c>
      <c r="D126" t="s">
        <v>527</v>
      </c>
      <c r="E126" t="s">
        <v>1550</v>
      </c>
      <c r="F126" t="s">
        <v>1550</v>
      </c>
    </row>
    <row r="127" spans="1:6" x14ac:dyDescent="0.2">
      <c r="A127" t="s">
        <v>482</v>
      </c>
      <c r="B127" t="s">
        <v>1537</v>
      </c>
      <c r="C127" t="s">
        <v>528</v>
      </c>
      <c r="D127" t="s">
        <v>527</v>
      </c>
      <c r="E127" t="s">
        <v>1551</v>
      </c>
      <c r="F127" t="s">
        <v>1551</v>
      </c>
    </row>
    <row r="128" spans="1:6" x14ac:dyDescent="0.2">
      <c r="A128" t="s">
        <v>482</v>
      </c>
      <c r="B128" t="s">
        <v>2082</v>
      </c>
      <c r="C128" t="s">
        <v>2083</v>
      </c>
      <c r="D128" t="s">
        <v>2084</v>
      </c>
      <c r="E128" t="s">
        <v>2085</v>
      </c>
      <c r="F128" t="s">
        <v>2085</v>
      </c>
    </row>
    <row r="129" spans="1:6" x14ac:dyDescent="0.2">
      <c r="A129" t="s">
        <v>482</v>
      </c>
      <c r="B129" t="s">
        <v>2082</v>
      </c>
      <c r="C129" t="s">
        <v>2083</v>
      </c>
      <c r="D129" t="s">
        <v>2084</v>
      </c>
      <c r="E129" t="s">
        <v>2086</v>
      </c>
      <c r="F129" t="s">
        <v>2086</v>
      </c>
    </row>
    <row r="130" spans="1:6" x14ac:dyDescent="0.2">
      <c r="A130" t="s">
        <v>482</v>
      </c>
      <c r="B130" t="s">
        <v>1537</v>
      </c>
      <c r="C130" t="s">
        <v>539</v>
      </c>
      <c r="D130" t="s">
        <v>538</v>
      </c>
      <c r="E130" t="s">
        <v>1552</v>
      </c>
      <c r="F130" t="s">
        <v>1552</v>
      </c>
    </row>
    <row r="131" spans="1:6" x14ac:dyDescent="0.2">
      <c r="A131" t="s">
        <v>482</v>
      </c>
      <c r="B131" t="s">
        <v>1537</v>
      </c>
      <c r="C131" t="s">
        <v>514</v>
      </c>
      <c r="D131" t="s">
        <v>513</v>
      </c>
      <c r="E131" t="s">
        <v>1553</v>
      </c>
      <c r="F131" t="s">
        <v>1553</v>
      </c>
    </row>
    <row r="132" spans="1:6" x14ac:dyDescent="0.2">
      <c r="A132" t="s">
        <v>482</v>
      </c>
      <c r="B132" t="s">
        <v>1537</v>
      </c>
      <c r="C132" t="s">
        <v>514</v>
      </c>
      <c r="D132" t="s">
        <v>513</v>
      </c>
      <c r="E132" t="s">
        <v>1554</v>
      </c>
      <c r="F132" t="s">
        <v>1554</v>
      </c>
    </row>
    <row r="133" spans="1:6" x14ac:dyDescent="0.2">
      <c r="A133" t="s">
        <v>482</v>
      </c>
      <c r="B133" t="s">
        <v>1537</v>
      </c>
      <c r="C133" t="s">
        <v>518</v>
      </c>
      <c r="D133" t="s">
        <v>517</v>
      </c>
      <c r="E133" t="s">
        <v>1555</v>
      </c>
      <c r="F133" t="s">
        <v>1555</v>
      </c>
    </row>
    <row r="134" spans="1:6" x14ac:dyDescent="0.2">
      <c r="A134" t="s">
        <v>482</v>
      </c>
      <c r="B134" t="s">
        <v>1537</v>
      </c>
      <c r="C134" t="s">
        <v>518</v>
      </c>
      <c r="D134" t="s">
        <v>517</v>
      </c>
      <c r="E134" t="s">
        <v>1556</v>
      </c>
      <c r="F134" t="s">
        <v>1556</v>
      </c>
    </row>
    <row r="135" spans="1:6" x14ac:dyDescent="0.2">
      <c r="A135" t="s">
        <v>482</v>
      </c>
      <c r="B135" t="s">
        <v>1537</v>
      </c>
      <c r="C135" t="s">
        <v>545</v>
      </c>
      <c r="D135" t="s">
        <v>544</v>
      </c>
      <c r="E135" t="s">
        <v>1557</v>
      </c>
      <c r="F135" t="s">
        <v>1557</v>
      </c>
    </row>
    <row r="136" spans="1:6" x14ac:dyDescent="0.2">
      <c r="A136" t="s">
        <v>482</v>
      </c>
      <c r="B136" t="s">
        <v>1537</v>
      </c>
      <c r="C136" t="s">
        <v>532</v>
      </c>
      <c r="D136" t="s">
        <v>531</v>
      </c>
      <c r="E136" t="s">
        <v>1558</v>
      </c>
      <c r="F136" t="s">
        <v>1558</v>
      </c>
    </row>
    <row r="137" spans="1:6" x14ac:dyDescent="0.2">
      <c r="A137" t="s">
        <v>482</v>
      </c>
      <c r="B137" t="s">
        <v>1537</v>
      </c>
      <c r="C137" t="s">
        <v>536</v>
      </c>
      <c r="D137" t="s">
        <v>535</v>
      </c>
      <c r="E137" t="s">
        <v>1559</v>
      </c>
      <c r="F137" t="s">
        <v>1559</v>
      </c>
    </row>
    <row r="138" spans="1:6" x14ac:dyDescent="0.2">
      <c r="A138" t="s">
        <v>482</v>
      </c>
      <c r="B138" t="s">
        <v>1537</v>
      </c>
      <c r="C138" t="s">
        <v>536</v>
      </c>
      <c r="D138" t="s">
        <v>535</v>
      </c>
      <c r="E138" t="s">
        <v>1560</v>
      </c>
      <c r="F138" t="s">
        <v>1560</v>
      </c>
    </row>
    <row r="139" spans="1:6" x14ac:dyDescent="0.2">
      <c r="A139" t="s">
        <v>550</v>
      </c>
      <c r="B139" t="s">
        <v>1561</v>
      </c>
      <c r="C139" t="s">
        <v>552</v>
      </c>
      <c r="D139" t="s">
        <v>551</v>
      </c>
      <c r="E139" t="s">
        <v>1562</v>
      </c>
      <c r="F139" t="s">
        <v>1562</v>
      </c>
    </row>
    <row r="140" spans="1:6" x14ac:dyDescent="0.2">
      <c r="A140" t="s">
        <v>550</v>
      </c>
      <c r="B140" t="s">
        <v>1561</v>
      </c>
      <c r="C140" t="s">
        <v>556</v>
      </c>
      <c r="D140" t="s">
        <v>2036</v>
      </c>
      <c r="E140" t="s">
        <v>1563</v>
      </c>
      <c r="F140" t="s">
        <v>1563</v>
      </c>
    </row>
    <row r="141" spans="1:6" x14ac:dyDescent="0.2">
      <c r="A141" t="s">
        <v>550</v>
      </c>
      <c r="B141" t="s">
        <v>1561</v>
      </c>
      <c r="C141" t="s">
        <v>556</v>
      </c>
      <c r="D141" t="s">
        <v>2036</v>
      </c>
      <c r="E141" t="s">
        <v>1564</v>
      </c>
      <c r="F141" t="s">
        <v>1564</v>
      </c>
    </row>
    <row r="142" spans="1:6" x14ac:dyDescent="0.2">
      <c r="A142" t="s">
        <v>550</v>
      </c>
      <c r="B142" t="s">
        <v>1561</v>
      </c>
      <c r="C142" t="s">
        <v>561</v>
      </c>
      <c r="D142" t="s">
        <v>560</v>
      </c>
      <c r="E142" t="s">
        <v>1565</v>
      </c>
      <c r="F142" t="s">
        <v>1565</v>
      </c>
    </row>
    <row r="143" spans="1:6" x14ac:dyDescent="0.2">
      <c r="A143" t="s">
        <v>550</v>
      </c>
      <c r="B143" t="s">
        <v>1561</v>
      </c>
      <c r="C143" t="s">
        <v>561</v>
      </c>
      <c r="D143" t="s">
        <v>560</v>
      </c>
      <c r="E143" t="s">
        <v>1566</v>
      </c>
      <c r="F143" t="s">
        <v>1566</v>
      </c>
    </row>
    <row r="144" spans="1:6" x14ac:dyDescent="0.2">
      <c r="A144" t="s">
        <v>564</v>
      </c>
      <c r="B144" t="s">
        <v>1567</v>
      </c>
      <c r="C144" t="s">
        <v>566</v>
      </c>
      <c r="D144" t="s">
        <v>565</v>
      </c>
      <c r="E144" t="s">
        <v>1568</v>
      </c>
      <c r="F144" t="s">
        <v>1569</v>
      </c>
    </row>
    <row r="145" spans="1:6" x14ac:dyDescent="0.2">
      <c r="A145" t="s">
        <v>564</v>
      </c>
      <c r="B145" t="s">
        <v>1567</v>
      </c>
      <c r="C145" t="s">
        <v>566</v>
      </c>
      <c r="D145" t="s">
        <v>565</v>
      </c>
      <c r="E145" t="s">
        <v>1570</v>
      </c>
      <c r="F145" t="s">
        <v>1571</v>
      </c>
    </row>
    <row r="146" spans="1:6" x14ac:dyDescent="0.2">
      <c r="A146" t="s">
        <v>564</v>
      </c>
      <c r="B146" t="s">
        <v>1567</v>
      </c>
      <c r="C146" t="s">
        <v>573</v>
      </c>
      <c r="D146" t="s">
        <v>572</v>
      </c>
      <c r="E146" t="s">
        <v>1572</v>
      </c>
      <c r="F146" t="s">
        <v>1573</v>
      </c>
    </row>
    <row r="147" spans="1:6" x14ac:dyDescent="0.2">
      <c r="A147" t="s">
        <v>564</v>
      </c>
      <c r="B147" t="s">
        <v>1567</v>
      </c>
      <c r="C147" t="s">
        <v>573</v>
      </c>
      <c r="D147" t="s">
        <v>572</v>
      </c>
      <c r="E147" t="s">
        <v>1572</v>
      </c>
      <c r="F147" t="s">
        <v>1574</v>
      </c>
    </row>
    <row r="148" spans="1:6" x14ac:dyDescent="0.2">
      <c r="A148" t="s">
        <v>564</v>
      </c>
      <c r="B148" t="s">
        <v>1567</v>
      </c>
      <c r="C148" t="s">
        <v>578</v>
      </c>
      <c r="D148" t="s">
        <v>577</v>
      </c>
      <c r="E148" t="s">
        <v>1575</v>
      </c>
      <c r="F148" t="s">
        <v>1576</v>
      </c>
    </row>
    <row r="149" spans="1:6" x14ac:dyDescent="0.2">
      <c r="A149" t="s">
        <v>564</v>
      </c>
      <c r="B149" t="s">
        <v>1567</v>
      </c>
      <c r="C149" t="s">
        <v>578</v>
      </c>
      <c r="D149" t="s">
        <v>577</v>
      </c>
      <c r="E149" t="s">
        <v>1577</v>
      </c>
      <c r="F149" t="s">
        <v>1578</v>
      </c>
    </row>
    <row r="150" spans="1:6" x14ac:dyDescent="0.2">
      <c r="A150" t="s">
        <v>564</v>
      </c>
      <c r="B150" t="s">
        <v>1567</v>
      </c>
      <c r="C150" t="s">
        <v>582</v>
      </c>
      <c r="D150" t="s">
        <v>2037</v>
      </c>
      <c r="E150" t="s">
        <v>1579</v>
      </c>
      <c r="F150" t="s">
        <v>1580</v>
      </c>
    </row>
    <row r="151" spans="1:6" x14ac:dyDescent="0.2">
      <c r="A151" t="s">
        <v>564</v>
      </c>
      <c r="B151" t="s">
        <v>1567</v>
      </c>
      <c r="C151" t="s">
        <v>582</v>
      </c>
      <c r="D151" t="s">
        <v>2037</v>
      </c>
      <c r="E151" t="s">
        <v>1581</v>
      </c>
      <c r="F151" t="s">
        <v>1582</v>
      </c>
    </row>
    <row r="152" spans="1:6" x14ac:dyDescent="0.2">
      <c r="A152" t="s">
        <v>564</v>
      </c>
      <c r="B152" t="s">
        <v>1567</v>
      </c>
      <c r="C152" t="s">
        <v>586</v>
      </c>
      <c r="D152" t="s">
        <v>585</v>
      </c>
      <c r="E152" t="s">
        <v>1583</v>
      </c>
      <c r="F152" t="s">
        <v>1584</v>
      </c>
    </row>
    <row r="153" spans="1:6" x14ac:dyDescent="0.2">
      <c r="A153" t="s">
        <v>564</v>
      </c>
      <c r="B153" t="s">
        <v>1567</v>
      </c>
      <c r="C153" t="s">
        <v>586</v>
      </c>
      <c r="D153" t="s">
        <v>585</v>
      </c>
      <c r="E153" t="s">
        <v>1585</v>
      </c>
      <c r="F153" t="s">
        <v>1586</v>
      </c>
    </row>
    <row r="154" spans="1:6" x14ac:dyDescent="0.2">
      <c r="A154" t="s">
        <v>564</v>
      </c>
      <c r="B154" t="s">
        <v>1567</v>
      </c>
      <c r="C154" t="s">
        <v>592</v>
      </c>
      <c r="D154" t="s">
        <v>591</v>
      </c>
      <c r="E154" t="s">
        <v>1587</v>
      </c>
      <c r="F154" t="s">
        <v>1588</v>
      </c>
    </row>
    <row r="155" spans="1:6" x14ac:dyDescent="0.2">
      <c r="A155" t="s">
        <v>564</v>
      </c>
      <c r="B155" t="s">
        <v>1567</v>
      </c>
      <c r="C155" t="s">
        <v>592</v>
      </c>
      <c r="D155" t="s">
        <v>591</v>
      </c>
      <c r="E155" t="s">
        <v>1589</v>
      </c>
      <c r="F155" t="s">
        <v>1590</v>
      </c>
    </row>
    <row r="156" spans="1:6" x14ac:dyDescent="0.2">
      <c r="A156" t="s">
        <v>564</v>
      </c>
      <c r="B156" t="s">
        <v>1567</v>
      </c>
      <c r="C156" t="s">
        <v>597</v>
      </c>
      <c r="D156" t="s">
        <v>596</v>
      </c>
      <c r="E156" t="s">
        <v>1591</v>
      </c>
      <c r="F156" t="s">
        <v>1591</v>
      </c>
    </row>
    <row r="157" spans="1:6" x14ac:dyDescent="0.2">
      <c r="A157" t="s">
        <v>564</v>
      </c>
      <c r="B157" t="s">
        <v>1567</v>
      </c>
      <c r="C157" t="s">
        <v>597</v>
      </c>
      <c r="D157" t="s">
        <v>596</v>
      </c>
      <c r="E157" t="s">
        <v>1592</v>
      </c>
      <c r="F157" t="s">
        <v>1592</v>
      </c>
    </row>
    <row r="158" spans="1:6" x14ac:dyDescent="0.2">
      <c r="A158" t="s">
        <v>602</v>
      </c>
      <c r="B158" t="s">
        <v>1593</v>
      </c>
      <c r="C158" t="s">
        <v>604</v>
      </c>
      <c r="D158" t="s">
        <v>603</v>
      </c>
      <c r="E158" t="s">
        <v>1594</v>
      </c>
      <c r="F158" t="s">
        <v>1595</v>
      </c>
    </row>
    <row r="159" spans="1:6" x14ac:dyDescent="0.2">
      <c r="A159" t="s">
        <v>602</v>
      </c>
      <c r="B159" t="s">
        <v>1593</v>
      </c>
      <c r="C159" t="s">
        <v>604</v>
      </c>
      <c r="D159" t="s">
        <v>603</v>
      </c>
      <c r="E159" t="s">
        <v>1596</v>
      </c>
      <c r="F159" t="s">
        <v>1597</v>
      </c>
    </row>
    <row r="160" spans="1:6" x14ac:dyDescent="0.2">
      <c r="A160" t="s">
        <v>602</v>
      </c>
      <c r="B160" t="s">
        <v>1598</v>
      </c>
      <c r="C160" t="s">
        <v>610</v>
      </c>
      <c r="D160" t="s">
        <v>609</v>
      </c>
      <c r="E160" t="s">
        <v>1599</v>
      </c>
      <c r="F160" t="s">
        <v>1600</v>
      </c>
    </row>
    <row r="161" spans="1:6" x14ac:dyDescent="0.2">
      <c r="A161" t="s">
        <v>602</v>
      </c>
      <c r="B161" t="s">
        <v>1598</v>
      </c>
      <c r="C161" t="s">
        <v>610</v>
      </c>
      <c r="D161" t="s">
        <v>609</v>
      </c>
      <c r="E161" t="s">
        <v>1601</v>
      </c>
      <c r="F161" t="s">
        <v>1602</v>
      </c>
    </row>
    <row r="162" spans="1:6" x14ac:dyDescent="0.2">
      <c r="A162" t="s">
        <v>602</v>
      </c>
      <c r="B162" t="s">
        <v>1593</v>
      </c>
      <c r="C162" t="s">
        <v>625</v>
      </c>
      <c r="D162" t="s">
        <v>624</v>
      </c>
      <c r="E162" t="s">
        <v>1603</v>
      </c>
      <c r="F162" t="s">
        <v>1604</v>
      </c>
    </row>
    <row r="163" spans="1:6" x14ac:dyDescent="0.2">
      <c r="A163" t="s">
        <v>602</v>
      </c>
      <c r="B163" t="s">
        <v>1593</v>
      </c>
      <c r="C163" t="s">
        <v>625</v>
      </c>
      <c r="D163" t="s">
        <v>624</v>
      </c>
      <c r="E163" t="s">
        <v>1605</v>
      </c>
      <c r="F163" t="s">
        <v>1606</v>
      </c>
    </row>
    <row r="164" spans="1:6" x14ac:dyDescent="0.2">
      <c r="A164" t="s">
        <v>602</v>
      </c>
      <c r="B164" t="s">
        <v>1598</v>
      </c>
      <c r="C164" t="s">
        <v>631</v>
      </c>
      <c r="D164" t="s">
        <v>630</v>
      </c>
      <c r="E164" t="s">
        <v>1607</v>
      </c>
      <c r="F164" t="s">
        <v>1608</v>
      </c>
    </row>
    <row r="165" spans="1:6" x14ac:dyDescent="0.2">
      <c r="A165" t="s">
        <v>602</v>
      </c>
      <c r="B165" t="s">
        <v>1598</v>
      </c>
      <c r="C165" t="s">
        <v>631</v>
      </c>
      <c r="D165" t="s">
        <v>630</v>
      </c>
      <c r="E165" t="s">
        <v>1609</v>
      </c>
      <c r="F165" t="s">
        <v>1610</v>
      </c>
    </row>
    <row r="166" spans="1:6" x14ac:dyDescent="0.2">
      <c r="A166" t="s">
        <v>602</v>
      </c>
      <c r="B166" t="s">
        <v>1593</v>
      </c>
      <c r="C166" t="s">
        <v>635</v>
      </c>
      <c r="D166" t="s">
        <v>634</v>
      </c>
      <c r="E166" t="s">
        <v>1611</v>
      </c>
      <c r="F166" t="s">
        <v>1612</v>
      </c>
    </row>
    <row r="167" spans="1:6" x14ac:dyDescent="0.2">
      <c r="A167" t="s">
        <v>602</v>
      </c>
      <c r="B167" t="s">
        <v>1593</v>
      </c>
      <c r="C167" t="s">
        <v>635</v>
      </c>
      <c r="D167" t="s">
        <v>634</v>
      </c>
      <c r="E167" t="s">
        <v>1613</v>
      </c>
      <c r="F167" t="s">
        <v>1614</v>
      </c>
    </row>
    <row r="168" spans="1:6" x14ac:dyDescent="0.2">
      <c r="A168" t="s">
        <v>602</v>
      </c>
      <c r="B168" t="s">
        <v>1593</v>
      </c>
      <c r="C168" t="s">
        <v>640</v>
      </c>
      <c r="D168" t="s">
        <v>639</v>
      </c>
      <c r="E168" t="s">
        <v>1615</v>
      </c>
      <c r="F168" t="s">
        <v>1615</v>
      </c>
    </row>
    <row r="169" spans="1:6" x14ac:dyDescent="0.2">
      <c r="A169" t="s">
        <v>602</v>
      </c>
      <c r="B169" t="s">
        <v>1593</v>
      </c>
      <c r="C169" t="s">
        <v>640</v>
      </c>
      <c r="D169" t="s">
        <v>639</v>
      </c>
      <c r="E169" t="s">
        <v>1616</v>
      </c>
      <c r="F169" t="s">
        <v>1616</v>
      </c>
    </row>
    <row r="170" spans="1:6" x14ac:dyDescent="0.2">
      <c r="A170" t="s">
        <v>602</v>
      </c>
      <c r="B170" t="s">
        <v>1593</v>
      </c>
      <c r="C170" t="s">
        <v>645</v>
      </c>
      <c r="D170" t="s">
        <v>644</v>
      </c>
      <c r="E170" t="s">
        <v>1617</v>
      </c>
      <c r="F170" t="s">
        <v>1618</v>
      </c>
    </row>
    <row r="171" spans="1:6" x14ac:dyDescent="0.2">
      <c r="A171" t="s">
        <v>602</v>
      </c>
      <c r="B171" t="s">
        <v>1593</v>
      </c>
      <c r="C171" t="s">
        <v>645</v>
      </c>
      <c r="D171" t="s">
        <v>644</v>
      </c>
      <c r="E171" t="s">
        <v>1619</v>
      </c>
      <c r="F171" t="s">
        <v>1620</v>
      </c>
    </row>
    <row r="172" spans="1:6" x14ac:dyDescent="0.2">
      <c r="A172" t="s">
        <v>602</v>
      </c>
      <c r="B172" t="s">
        <v>1593</v>
      </c>
      <c r="C172" t="s">
        <v>667</v>
      </c>
      <c r="D172" t="s">
        <v>666</v>
      </c>
      <c r="E172" t="s">
        <v>1621</v>
      </c>
      <c r="F172" t="s">
        <v>1622</v>
      </c>
    </row>
    <row r="173" spans="1:6" x14ac:dyDescent="0.2">
      <c r="A173" t="s">
        <v>602</v>
      </c>
      <c r="B173" t="s">
        <v>1593</v>
      </c>
      <c r="C173" t="s">
        <v>667</v>
      </c>
      <c r="D173" t="s">
        <v>666</v>
      </c>
      <c r="E173" t="s">
        <v>1623</v>
      </c>
      <c r="F173" t="s">
        <v>1624</v>
      </c>
    </row>
    <row r="174" spans="1:6" x14ac:dyDescent="0.2">
      <c r="A174" t="s">
        <v>602</v>
      </c>
      <c r="B174" t="s">
        <v>1593</v>
      </c>
      <c r="C174" t="s">
        <v>678</v>
      </c>
      <c r="D174" t="s">
        <v>2041</v>
      </c>
      <c r="E174" t="s">
        <v>1625</v>
      </c>
      <c r="F174" t="s">
        <v>1626</v>
      </c>
    </row>
    <row r="175" spans="1:6" x14ac:dyDescent="0.2">
      <c r="A175" t="s">
        <v>602</v>
      </c>
      <c r="B175" t="s">
        <v>1593</v>
      </c>
      <c r="C175" t="s">
        <v>678</v>
      </c>
      <c r="D175" t="s">
        <v>2041</v>
      </c>
      <c r="E175" t="s">
        <v>1627</v>
      </c>
      <c r="F175" t="s">
        <v>1628</v>
      </c>
    </row>
    <row r="176" spans="1:6" x14ac:dyDescent="0.2">
      <c r="A176" t="s">
        <v>602</v>
      </c>
      <c r="B176" t="s">
        <v>1593</v>
      </c>
      <c r="C176" t="s">
        <v>650</v>
      </c>
      <c r="D176" t="s">
        <v>649</v>
      </c>
      <c r="E176" t="s">
        <v>1629</v>
      </c>
      <c r="F176" t="s">
        <v>1630</v>
      </c>
    </row>
    <row r="177" spans="1:6" x14ac:dyDescent="0.2">
      <c r="A177" t="s">
        <v>602</v>
      </c>
      <c r="B177" t="s">
        <v>1593</v>
      </c>
      <c r="C177" t="s">
        <v>650</v>
      </c>
      <c r="D177" t="s">
        <v>649</v>
      </c>
      <c r="E177" t="s">
        <v>1631</v>
      </c>
      <c r="F177" t="s">
        <v>1632</v>
      </c>
    </row>
    <row r="178" spans="1:6" x14ac:dyDescent="0.2">
      <c r="A178" t="s">
        <v>602</v>
      </c>
      <c r="B178" t="s">
        <v>1593</v>
      </c>
      <c r="C178" t="s">
        <v>656</v>
      </c>
      <c r="D178" t="s">
        <v>655</v>
      </c>
      <c r="E178" t="s">
        <v>1633</v>
      </c>
      <c r="F178" t="s">
        <v>1634</v>
      </c>
    </row>
    <row r="179" spans="1:6" x14ac:dyDescent="0.2">
      <c r="A179" t="s">
        <v>602</v>
      </c>
      <c r="B179" t="s">
        <v>1593</v>
      </c>
      <c r="C179" t="s">
        <v>656</v>
      </c>
      <c r="D179" t="s">
        <v>655</v>
      </c>
      <c r="E179" t="s">
        <v>1635</v>
      </c>
      <c r="F179" t="s">
        <v>1636</v>
      </c>
    </row>
    <row r="180" spans="1:6" x14ac:dyDescent="0.2">
      <c r="A180" t="s">
        <v>602</v>
      </c>
      <c r="B180" t="s">
        <v>1593</v>
      </c>
      <c r="C180" t="s">
        <v>661</v>
      </c>
      <c r="D180" t="s">
        <v>660</v>
      </c>
      <c r="E180" t="s">
        <v>1637</v>
      </c>
      <c r="F180" t="s">
        <v>1638</v>
      </c>
    </row>
    <row r="181" spans="1:6" x14ac:dyDescent="0.2">
      <c r="A181" t="s">
        <v>602</v>
      </c>
      <c r="B181" t="s">
        <v>1593</v>
      </c>
      <c r="C181" t="s">
        <v>661</v>
      </c>
      <c r="D181" t="s">
        <v>660</v>
      </c>
      <c r="E181" t="s">
        <v>1639</v>
      </c>
      <c r="F181" t="s">
        <v>1640</v>
      </c>
    </row>
    <row r="182" spans="1:6" x14ac:dyDescent="0.2">
      <c r="A182" t="s">
        <v>602</v>
      </c>
      <c r="B182" t="s">
        <v>1598</v>
      </c>
      <c r="C182" t="s">
        <v>673</v>
      </c>
      <c r="D182" t="s">
        <v>672</v>
      </c>
      <c r="E182" t="s">
        <v>1641</v>
      </c>
      <c r="F182" t="s">
        <v>1642</v>
      </c>
    </row>
    <row r="183" spans="1:6" x14ac:dyDescent="0.2">
      <c r="A183" t="s">
        <v>602</v>
      </c>
      <c r="B183" t="s">
        <v>1598</v>
      </c>
      <c r="C183" t="s">
        <v>673</v>
      </c>
      <c r="D183" t="s">
        <v>672</v>
      </c>
      <c r="E183" t="s">
        <v>1643</v>
      </c>
      <c r="F183" t="s">
        <v>1644</v>
      </c>
    </row>
    <row r="184" spans="1:6" x14ac:dyDescent="0.2">
      <c r="A184" t="s">
        <v>602</v>
      </c>
      <c r="B184" t="s">
        <v>1593</v>
      </c>
      <c r="C184" t="s">
        <v>690</v>
      </c>
      <c r="D184" t="s">
        <v>689</v>
      </c>
      <c r="E184" t="s">
        <v>1645</v>
      </c>
      <c r="F184" t="s">
        <v>1646</v>
      </c>
    </row>
    <row r="185" spans="1:6" x14ac:dyDescent="0.2">
      <c r="A185" t="s">
        <v>602</v>
      </c>
      <c r="B185" t="s">
        <v>1593</v>
      </c>
      <c r="C185" t="s">
        <v>690</v>
      </c>
      <c r="D185" t="s">
        <v>689</v>
      </c>
      <c r="E185" t="s">
        <v>1647</v>
      </c>
      <c r="F185" t="s">
        <v>1648</v>
      </c>
    </row>
    <row r="186" spans="1:6" x14ac:dyDescent="0.2">
      <c r="A186" t="s">
        <v>602</v>
      </c>
      <c r="B186" t="s">
        <v>1593</v>
      </c>
      <c r="C186" t="s">
        <v>684</v>
      </c>
      <c r="D186" t="s">
        <v>683</v>
      </c>
      <c r="E186" t="s">
        <v>1649</v>
      </c>
      <c r="F186" t="s">
        <v>1650</v>
      </c>
    </row>
    <row r="187" spans="1:6" x14ac:dyDescent="0.2">
      <c r="A187" t="s">
        <v>602</v>
      </c>
      <c r="B187" t="s">
        <v>1593</v>
      </c>
      <c r="C187" t="s">
        <v>684</v>
      </c>
      <c r="D187" t="s">
        <v>683</v>
      </c>
      <c r="E187" t="s">
        <v>1651</v>
      </c>
      <c r="F187" t="s">
        <v>1652</v>
      </c>
    </row>
    <row r="188" spans="1:6" x14ac:dyDescent="0.2">
      <c r="A188" t="s">
        <v>602</v>
      </c>
      <c r="B188" t="s">
        <v>1593</v>
      </c>
      <c r="C188" t="s">
        <v>706</v>
      </c>
      <c r="D188" t="s">
        <v>705</v>
      </c>
      <c r="E188" t="s">
        <v>1653</v>
      </c>
      <c r="F188" t="s">
        <v>1654</v>
      </c>
    </row>
    <row r="189" spans="1:6" x14ac:dyDescent="0.2">
      <c r="A189" t="s">
        <v>602</v>
      </c>
      <c r="B189" t="s">
        <v>1593</v>
      </c>
      <c r="C189" t="s">
        <v>706</v>
      </c>
      <c r="D189" t="s">
        <v>705</v>
      </c>
      <c r="E189" t="s">
        <v>1655</v>
      </c>
      <c r="F189" t="s">
        <v>1656</v>
      </c>
    </row>
    <row r="190" spans="1:6" x14ac:dyDescent="0.2">
      <c r="A190" t="s">
        <v>602</v>
      </c>
      <c r="B190" t="s">
        <v>1593</v>
      </c>
      <c r="C190" t="s">
        <v>712</v>
      </c>
      <c r="D190" t="s">
        <v>711</v>
      </c>
      <c r="E190" t="s">
        <v>1657</v>
      </c>
      <c r="F190" t="s">
        <v>1657</v>
      </c>
    </row>
    <row r="191" spans="1:6" x14ac:dyDescent="0.2">
      <c r="A191" t="s">
        <v>602</v>
      </c>
      <c r="B191" t="s">
        <v>1593</v>
      </c>
      <c r="C191" t="s">
        <v>712</v>
      </c>
      <c r="D191" t="s">
        <v>711</v>
      </c>
      <c r="E191" t="s">
        <v>1658</v>
      </c>
      <c r="F191" t="s">
        <v>1658</v>
      </c>
    </row>
    <row r="192" spans="1:6" x14ac:dyDescent="0.2">
      <c r="A192" t="s">
        <v>602</v>
      </c>
      <c r="B192" t="s">
        <v>1593</v>
      </c>
      <c r="C192" t="s">
        <v>615</v>
      </c>
      <c r="D192" t="s">
        <v>614</v>
      </c>
      <c r="E192" t="s">
        <v>1659</v>
      </c>
      <c r="F192" t="s">
        <v>1660</v>
      </c>
    </row>
    <row r="193" spans="1:6" x14ac:dyDescent="0.2">
      <c r="A193" t="s">
        <v>602</v>
      </c>
      <c r="B193" t="s">
        <v>1593</v>
      </c>
      <c r="C193" t="s">
        <v>615</v>
      </c>
      <c r="D193" t="s">
        <v>614</v>
      </c>
      <c r="E193" t="s">
        <v>1661</v>
      </c>
      <c r="F193" t="s">
        <v>1662</v>
      </c>
    </row>
    <row r="194" spans="1:6" x14ac:dyDescent="0.2">
      <c r="A194" t="s">
        <v>602</v>
      </c>
      <c r="B194" t="s">
        <v>1593</v>
      </c>
      <c r="C194" t="s">
        <v>622</v>
      </c>
      <c r="D194" t="s">
        <v>621</v>
      </c>
      <c r="E194" t="s">
        <v>1663</v>
      </c>
      <c r="F194" t="s">
        <v>1664</v>
      </c>
    </row>
    <row r="195" spans="1:6" x14ac:dyDescent="0.2">
      <c r="A195" t="s">
        <v>602</v>
      </c>
      <c r="B195" t="s">
        <v>1593</v>
      </c>
      <c r="C195" t="s">
        <v>622</v>
      </c>
      <c r="D195" t="s">
        <v>621</v>
      </c>
      <c r="E195" t="s">
        <v>1665</v>
      </c>
      <c r="F195" t="s">
        <v>1666</v>
      </c>
    </row>
    <row r="196" spans="1:6" x14ac:dyDescent="0.2">
      <c r="A196" t="s">
        <v>602</v>
      </c>
      <c r="B196" t="s">
        <v>1593</v>
      </c>
      <c r="C196" t="s">
        <v>695</v>
      </c>
      <c r="D196" t="s">
        <v>694</v>
      </c>
      <c r="E196" t="s">
        <v>1667</v>
      </c>
      <c r="F196" t="s">
        <v>1668</v>
      </c>
    </row>
    <row r="197" spans="1:6" x14ac:dyDescent="0.2">
      <c r="A197" t="s">
        <v>602</v>
      </c>
      <c r="B197" t="s">
        <v>1593</v>
      </c>
      <c r="C197" t="s">
        <v>695</v>
      </c>
      <c r="D197" t="s">
        <v>694</v>
      </c>
      <c r="E197" t="s">
        <v>1669</v>
      </c>
      <c r="F197" t="s">
        <v>1670</v>
      </c>
    </row>
    <row r="198" spans="1:6" x14ac:dyDescent="0.2">
      <c r="A198" t="s">
        <v>602</v>
      </c>
      <c r="B198" t="s">
        <v>1598</v>
      </c>
      <c r="C198" t="s">
        <v>701</v>
      </c>
      <c r="D198" t="s">
        <v>700</v>
      </c>
      <c r="E198" t="s">
        <v>1671</v>
      </c>
      <c r="F198" t="s">
        <v>1672</v>
      </c>
    </row>
    <row r="199" spans="1:6" x14ac:dyDescent="0.2">
      <c r="A199" t="s">
        <v>602</v>
      </c>
      <c r="B199" t="s">
        <v>1598</v>
      </c>
      <c r="C199" t="s">
        <v>701</v>
      </c>
      <c r="D199" t="s">
        <v>700</v>
      </c>
      <c r="E199" t="s">
        <v>1671</v>
      </c>
      <c r="F199" t="s">
        <v>1673</v>
      </c>
    </row>
    <row r="200" spans="1:6" x14ac:dyDescent="0.2">
      <c r="A200" t="s">
        <v>602</v>
      </c>
      <c r="B200" t="s">
        <v>1593</v>
      </c>
      <c r="C200" t="s">
        <v>718</v>
      </c>
      <c r="D200" t="s">
        <v>717</v>
      </c>
      <c r="E200" t="s">
        <v>1674</v>
      </c>
      <c r="F200" t="s">
        <v>1675</v>
      </c>
    </row>
    <row r="201" spans="1:6" x14ac:dyDescent="0.2">
      <c r="A201" t="s">
        <v>602</v>
      </c>
      <c r="B201" t="s">
        <v>1593</v>
      </c>
      <c r="C201" t="s">
        <v>718</v>
      </c>
      <c r="D201" t="s">
        <v>717</v>
      </c>
      <c r="E201" t="s">
        <v>1676</v>
      </c>
      <c r="F201" t="s">
        <v>1677</v>
      </c>
    </row>
    <row r="202" spans="1:6" x14ac:dyDescent="0.2">
      <c r="A202" t="s">
        <v>602</v>
      </c>
      <c r="B202" t="s">
        <v>1593</v>
      </c>
      <c r="C202" t="s">
        <v>718</v>
      </c>
      <c r="D202" t="s">
        <v>717</v>
      </c>
      <c r="E202" t="s">
        <v>1678</v>
      </c>
      <c r="F202" t="s">
        <v>1679</v>
      </c>
    </row>
    <row r="203" spans="1:6" x14ac:dyDescent="0.2">
      <c r="A203" t="s">
        <v>602</v>
      </c>
      <c r="B203" t="s">
        <v>1593</v>
      </c>
      <c r="C203" t="s">
        <v>723</v>
      </c>
      <c r="D203" t="s">
        <v>722</v>
      </c>
      <c r="E203" t="s">
        <v>723</v>
      </c>
      <c r="F203" t="s">
        <v>1680</v>
      </c>
    </row>
    <row r="204" spans="1:6" x14ac:dyDescent="0.2">
      <c r="A204" t="s">
        <v>602</v>
      </c>
      <c r="B204" t="s">
        <v>1593</v>
      </c>
      <c r="C204" t="s">
        <v>748</v>
      </c>
      <c r="D204" t="s">
        <v>747</v>
      </c>
      <c r="E204" t="s">
        <v>748</v>
      </c>
      <c r="F204" t="s">
        <v>748</v>
      </c>
    </row>
    <row r="205" spans="1:6" x14ac:dyDescent="0.2">
      <c r="A205" t="s">
        <v>602</v>
      </c>
      <c r="B205" t="s">
        <v>1593</v>
      </c>
      <c r="C205" t="s">
        <v>732</v>
      </c>
      <c r="D205" t="s">
        <v>731</v>
      </c>
      <c r="E205" t="s">
        <v>732</v>
      </c>
      <c r="F205" t="s">
        <v>732</v>
      </c>
    </row>
    <row r="206" spans="1:6" x14ac:dyDescent="0.2">
      <c r="A206" t="s">
        <v>602</v>
      </c>
      <c r="B206" t="s">
        <v>1598</v>
      </c>
      <c r="C206" t="s">
        <v>726</v>
      </c>
      <c r="D206" t="s">
        <v>725</v>
      </c>
      <c r="E206" t="s">
        <v>726</v>
      </c>
      <c r="F206" t="s">
        <v>726</v>
      </c>
    </row>
    <row r="207" spans="1:6" x14ac:dyDescent="0.2">
      <c r="A207" t="s">
        <v>602</v>
      </c>
      <c r="B207" t="s">
        <v>1593</v>
      </c>
      <c r="C207" t="s">
        <v>738</v>
      </c>
      <c r="D207" t="s">
        <v>737</v>
      </c>
      <c r="E207" t="s">
        <v>738</v>
      </c>
      <c r="F207" t="s">
        <v>738</v>
      </c>
    </row>
    <row r="208" spans="1:6" x14ac:dyDescent="0.2">
      <c r="A208" t="s">
        <v>602</v>
      </c>
      <c r="B208" t="s">
        <v>1593</v>
      </c>
      <c r="C208" t="s">
        <v>743</v>
      </c>
      <c r="D208" t="s">
        <v>742</v>
      </c>
      <c r="E208" t="s">
        <v>743</v>
      </c>
      <c r="F208" t="s">
        <v>743</v>
      </c>
    </row>
    <row r="209" spans="1:6" x14ac:dyDescent="0.2">
      <c r="A209" t="s">
        <v>602</v>
      </c>
      <c r="B209" t="s">
        <v>1593</v>
      </c>
      <c r="C209" t="s">
        <v>2087</v>
      </c>
      <c r="D209" t="s">
        <v>2088</v>
      </c>
      <c r="E209" t="s">
        <v>2087</v>
      </c>
      <c r="F209" t="s">
        <v>2087</v>
      </c>
    </row>
    <row r="210" spans="1:6" x14ac:dyDescent="0.2">
      <c r="A210" t="s">
        <v>753</v>
      </c>
      <c r="B210" t="s">
        <v>1681</v>
      </c>
      <c r="C210" t="s">
        <v>755</v>
      </c>
      <c r="D210" t="s">
        <v>754</v>
      </c>
      <c r="E210" t="s">
        <v>1682</v>
      </c>
      <c r="F210" t="s">
        <v>1683</v>
      </c>
    </row>
    <row r="211" spans="1:6" x14ac:dyDescent="0.2">
      <c r="A211" t="s">
        <v>753</v>
      </c>
      <c r="B211" t="s">
        <v>1681</v>
      </c>
      <c r="C211" t="s">
        <v>755</v>
      </c>
      <c r="D211" t="s">
        <v>754</v>
      </c>
      <c r="E211" t="s">
        <v>1684</v>
      </c>
      <c r="F211" t="s">
        <v>1685</v>
      </c>
    </row>
    <row r="212" spans="1:6" x14ac:dyDescent="0.2">
      <c r="A212" t="s">
        <v>753</v>
      </c>
      <c r="B212" t="s">
        <v>1681</v>
      </c>
      <c r="C212" t="s">
        <v>755</v>
      </c>
      <c r="D212" t="s">
        <v>754</v>
      </c>
      <c r="E212" t="s">
        <v>1686</v>
      </c>
      <c r="F212" t="s">
        <v>1687</v>
      </c>
    </row>
    <row r="213" spans="1:6" x14ac:dyDescent="0.2">
      <c r="A213" t="s">
        <v>753</v>
      </c>
      <c r="B213" t="s">
        <v>1681</v>
      </c>
      <c r="C213" t="s">
        <v>761</v>
      </c>
      <c r="D213" t="s">
        <v>760</v>
      </c>
      <c r="E213" t="s">
        <v>1688</v>
      </c>
      <c r="F213" t="s">
        <v>1689</v>
      </c>
    </row>
    <row r="214" spans="1:6" x14ac:dyDescent="0.2">
      <c r="A214" t="s">
        <v>753</v>
      </c>
      <c r="B214" t="s">
        <v>1681</v>
      </c>
      <c r="C214" t="s">
        <v>761</v>
      </c>
      <c r="D214" t="s">
        <v>760</v>
      </c>
      <c r="E214" t="s">
        <v>1690</v>
      </c>
      <c r="F214" t="s">
        <v>1691</v>
      </c>
    </row>
    <row r="215" spans="1:6" x14ac:dyDescent="0.2">
      <c r="A215" t="s">
        <v>753</v>
      </c>
      <c r="B215" t="s">
        <v>1681</v>
      </c>
      <c r="C215" t="s">
        <v>767</v>
      </c>
      <c r="D215" t="s">
        <v>766</v>
      </c>
      <c r="E215" t="s">
        <v>1692</v>
      </c>
      <c r="F215" t="s">
        <v>1692</v>
      </c>
    </row>
    <row r="216" spans="1:6" x14ac:dyDescent="0.2">
      <c r="A216" t="s">
        <v>753</v>
      </c>
      <c r="B216" t="s">
        <v>1681</v>
      </c>
      <c r="C216" t="s">
        <v>767</v>
      </c>
      <c r="D216" t="s">
        <v>766</v>
      </c>
      <c r="E216" t="s">
        <v>1693</v>
      </c>
      <c r="F216" t="s">
        <v>1693</v>
      </c>
    </row>
    <row r="217" spans="1:6" x14ac:dyDescent="0.2">
      <c r="A217" t="s">
        <v>753</v>
      </c>
      <c r="B217" t="s">
        <v>1681</v>
      </c>
      <c r="C217" t="s">
        <v>772</v>
      </c>
      <c r="D217" t="s">
        <v>771</v>
      </c>
      <c r="E217" t="s">
        <v>1694</v>
      </c>
      <c r="F217" t="s">
        <v>1694</v>
      </c>
    </row>
    <row r="218" spans="1:6" x14ac:dyDescent="0.2">
      <c r="A218" t="s">
        <v>753</v>
      </c>
      <c r="B218" t="s">
        <v>1681</v>
      </c>
      <c r="C218" t="s">
        <v>772</v>
      </c>
      <c r="D218" t="s">
        <v>771</v>
      </c>
      <c r="E218" t="s">
        <v>1695</v>
      </c>
      <c r="F218" t="s">
        <v>1695</v>
      </c>
    </row>
    <row r="219" spans="1:6" x14ac:dyDescent="0.2">
      <c r="A219" t="s">
        <v>753</v>
      </c>
      <c r="B219" t="s">
        <v>1681</v>
      </c>
      <c r="C219" t="s">
        <v>796</v>
      </c>
      <c r="D219" t="s">
        <v>795</v>
      </c>
      <c r="E219" t="s">
        <v>1696</v>
      </c>
      <c r="F219" t="s">
        <v>1697</v>
      </c>
    </row>
    <row r="220" spans="1:6" x14ac:dyDescent="0.2">
      <c r="A220" t="s">
        <v>753</v>
      </c>
      <c r="B220" t="s">
        <v>1681</v>
      </c>
      <c r="C220" t="s">
        <v>796</v>
      </c>
      <c r="D220" t="s">
        <v>795</v>
      </c>
      <c r="E220" t="s">
        <v>1698</v>
      </c>
      <c r="F220" t="s">
        <v>1699</v>
      </c>
    </row>
    <row r="221" spans="1:6" x14ac:dyDescent="0.2">
      <c r="A221" t="s">
        <v>753</v>
      </c>
      <c r="B221" t="s">
        <v>1681</v>
      </c>
      <c r="C221" t="s">
        <v>796</v>
      </c>
      <c r="D221" t="s">
        <v>795</v>
      </c>
      <c r="E221" t="s">
        <v>1700</v>
      </c>
      <c r="F221" t="s">
        <v>1701</v>
      </c>
    </row>
    <row r="222" spans="1:6" x14ac:dyDescent="0.2">
      <c r="A222" t="s">
        <v>753</v>
      </c>
      <c r="B222" t="s">
        <v>1681</v>
      </c>
      <c r="C222" t="s">
        <v>802</v>
      </c>
      <c r="D222" t="s">
        <v>801</v>
      </c>
      <c r="E222" t="s">
        <v>1702</v>
      </c>
      <c r="F222" t="s">
        <v>1703</v>
      </c>
    </row>
    <row r="223" spans="1:6" x14ac:dyDescent="0.2">
      <c r="A223" t="s">
        <v>753</v>
      </c>
      <c r="B223" t="s">
        <v>1681</v>
      </c>
      <c r="C223" t="s">
        <v>802</v>
      </c>
      <c r="D223" t="s">
        <v>801</v>
      </c>
      <c r="E223" t="s">
        <v>1704</v>
      </c>
      <c r="F223" t="s">
        <v>1705</v>
      </c>
    </row>
    <row r="224" spans="1:6" x14ac:dyDescent="0.2">
      <c r="A224" t="s">
        <v>753</v>
      </c>
      <c r="B224" t="s">
        <v>1681</v>
      </c>
      <c r="C224" t="s">
        <v>802</v>
      </c>
      <c r="D224" t="s">
        <v>801</v>
      </c>
      <c r="E224" t="s">
        <v>1706</v>
      </c>
      <c r="F224" t="s">
        <v>1707</v>
      </c>
    </row>
    <row r="225" spans="1:6" x14ac:dyDescent="0.2">
      <c r="A225" t="s">
        <v>753</v>
      </c>
      <c r="B225" t="s">
        <v>1681</v>
      </c>
      <c r="C225" t="s">
        <v>776</v>
      </c>
      <c r="D225" t="s">
        <v>775</v>
      </c>
      <c r="E225" t="s">
        <v>1708</v>
      </c>
      <c r="F225" t="s">
        <v>1709</v>
      </c>
    </row>
    <row r="226" spans="1:6" x14ac:dyDescent="0.2">
      <c r="A226" t="s">
        <v>753</v>
      </c>
      <c r="B226" t="s">
        <v>1681</v>
      </c>
      <c r="C226" t="s">
        <v>776</v>
      </c>
      <c r="D226" t="s">
        <v>775</v>
      </c>
      <c r="E226" t="s">
        <v>1710</v>
      </c>
      <c r="F226" t="s">
        <v>1711</v>
      </c>
    </row>
    <row r="227" spans="1:6" x14ac:dyDescent="0.2">
      <c r="A227" t="s">
        <v>753</v>
      </c>
      <c r="B227" t="s">
        <v>1681</v>
      </c>
      <c r="C227" t="s">
        <v>776</v>
      </c>
      <c r="D227" t="s">
        <v>775</v>
      </c>
      <c r="E227" t="s">
        <v>1712</v>
      </c>
      <c r="F227" t="s">
        <v>1713</v>
      </c>
    </row>
    <row r="228" spans="1:6" x14ac:dyDescent="0.2">
      <c r="A228" t="s">
        <v>753</v>
      </c>
      <c r="B228" t="s">
        <v>1681</v>
      </c>
      <c r="C228" t="s">
        <v>780</v>
      </c>
      <c r="D228" t="s">
        <v>779</v>
      </c>
      <c r="E228" t="s">
        <v>1714</v>
      </c>
      <c r="F228" t="s">
        <v>1715</v>
      </c>
    </row>
    <row r="229" spans="1:6" x14ac:dyDescent="0.2">
      <c r="A229" t="s">
        <v>753</v>
      </c>
      <c r="B229" t="s">
        <v>1681</v>
      </c>
      <c r="C229" t="s">
        <v>780</v>
      </c>
      <c r="D229" t="s">
        <v>779</v>
      </c>
      <c r="E229" t="s">
        <v>1716</v>
      </c>
      <c r="F229" t="s">
        <v>1717</v>
      </c>
    </row>
    <row r="230" spans="1:6" x14ac:dyDescent="0.2">
      <c r="A230" t="s">
        <v>753</v>
      </c>
      <c r="B230" t="s">
        <v>1681</v>
      </c>
      <c r="C230" t="s">
        <v>780</v>
      </c>
      <c r="D230" t="s">
        <v>779</v>
      </c>
      <c r="E230" t="s">
        <v>1718</v>
      </c>
      <c r="F230" t="s">
        <v>1719</v>
      </c>
    </row>
    <row r="231" spans="1:6" x14ac:dyDescent="0.2">
      <c r="A231" t="s">
        <v>753</v>
      </c>
      <c r="B231" t="s">
        <v>1681</v>
      </c>
      <c r="C231" t="s">
        <v>783</v>
      </c>
      <c r="D231" t="s">
        <v>782</v>
      </c>
      <c r="E231" t="s">
        <v>1720</v>
      </c>
      <c r="F231" t="s">
        <v>1721</v>
      </c>
    </row>
    <row r="232" spans="1:6" x14ac:dyDescent="0.2">
      <c r="A232" t="s">
        <v>753</v>
      </c>
      <c r="B232" t="s">
        <v>1681</v>
      </c>
      <c r="C232" t="s">
        <v>786</v>
      </c>
      <c r="D232" t="s">
        <v>2047</v>
      </c>
      <c r="E232" t="s">
        <v>1722</v>
      </c>
      <c r="F232" t="s">
        <v>1723</v>
      </c>
    </row>
    <row r="233" spans="1:6" x14ac:dyDescent="0.2">
      <c r="A233" t="s">
        <v>753</v>
      </c>
      <c r="B233" t="s">
        <v>1681</v>
      </c>
      <c r="C233" t="s">
        <v>791</v>
      </c>
      <c r="D233" t="s">
        <v>790</v>
      </c>
      <c r="E233" t="s">
        <v>1724</v>
      </c>
      <c r="F233" t="s">
        <v>1725</v>
      </c>
    </row>
    <row r="234" spans="1:6" x14ac:dyDescent="0.2">
      <c r="A234" t="s">
        <v>753</v>
      </c>
      <c r="B234" t="s">
        <v>1681</v>
      </c>
      <c r="C234" t="s">
        <v>813</v>
      </c>
      <c r="D234" t="s">
        <v>812</v>
      </c>
      <c r="E234" t="s">
        <v>1726</v>
      </c>
      <c r="F234" t="s">
        <v>1727</v>
      </c>
    </row>
    <row r="235" spans="1:6" x14ac:dyDescent="0.2">
      <c r="A235" t="s">
        <v>753</v>
      </c>
      <c r="B235" t="s">
        <v>1681</v>
      </c>
      <c r="C235" t="s">
        <v>813</v>
      </c>
      <c r="D235" t="s">
        <v>812</v>
      </c>
      <c r="E235" t="s">
        <v>1728</v>
      </c>
      <c r="F235" t="s">
        <v>1729</v>
      </c>
    </row>
    <row r="236" spans="1:6" x14ac:dyDescent="0.2">
      <c r="A236" t="s">
        <v>753</v>
      </c>
      <c r="B236" t="s">
        <v>1681</v>
      </c>
      <c r="C236" t="s">
        <v>807</v>
      </c>
      <c r="D236" t="s">
        <v>806</v>
      </c>
      <c r="E236" t="s">
        <v>1730</v>
      </c>
      <c r="F236" t="s">
        <v>1731</v>
      </c>
    </row>
    <row r="237" spans="1:6" x14ac:dyDescent="0.2">
      <c r="A237" t="s">
        <v>753</v>
      </c>
      <c r="B237" t="s">
        <v>1681</v>
      </c>
      <c r="C237" t="s">
        <v>807</v>
      </c>
      <c r="D237" t="s">
        <v>806</v>
      </c>
      <c r="E237" t="s">
        <v>1732</v>
      </c>
      <c r="F237" t="s">
        <v>1733</v>
      </c>
    </row>
    <row r="238" spans="1:6" x14ac:dyDescent="0.2">
      <c r="A238" t="s">
        <v>753</v>
      </c>
      <c r="B238" t="s">
        <v>1681</v>
      </c>
      <c r="C238" t="s">
        <v>819</v>
      </c>
      <c r="D238" t="s">
        <v>818</v>
      </c>
      <c r="E238" t="s">
        <v>1734</v>
      </c>
      <c r="F238" t="s">
        <v>1735</v>
      </c>
    </row>
    <row r="239" spans="1:6" x14ac:dyDescent="0.2">
      <c r="A239" t="s">
        <v>753</v>
      </c>
      <c r="B239" t="s">
        <v>1681</v>
      </c>
      <c r="C239" t="s">
        <v>819</v>
      </c>
      <c r="D239" t="s">
        <v>818</v>
      </c>
      <c r="E239" t="s">
        <v>1736</v>
      </c>
      <c r="F239" t="s">
        <v>1737</v>
      </c>
    </row>
    <row r="240" spans="1:6" x14ac:dyDescent="0.2">
      <c r="A240" t="s">
        <v>753</v>
      </c>
      <c r="B240" t="s">
        <v>1681</v>
      </c>
      <c r="C240" t="s">
        <v>824</v>
      </c>
      <c r="D240" t="s">
        <v>823</v>
      </c>
      <c r="E240" t="s">
        <v>824</v>
      </c>
      <c r="F240" t="s">
        <v>824</v>
      </c>
    </row>
    <row r="241" spans="1:6" x14ac:dyDescent="0.2">
      <c r="A241" t="s">
        <v>829</v>
      </c>
      <c r="B241" t="s">
        <v>1738</v>
      </c>
      <c r="C241" t="s">
        <v>831</v>
      </c>
      <c r="D241" t="s">
        <v>830</v>
      </c>
      <c r="E241" t="s">
        <v>1739</v>
      </c>
      <c r="F241" t="s">
        <v>1739</v>
      </c>
    </row>
    <row r="242" spans="1:6" x14ac:dyDescent="0.2">
      <c r="A242" t="s">
        <v>829</v>
      </c>
      <c r="B242" t="s">
        <v>1738</v>
      </c>
      <c r="C242" t="s">
        <v>831</v>
      </c>
      <c r="D242" t="s">
        <v>830</v>
      </c>
      <c r="E242" t="s">
        <v>1740</v>
      </c>
      <c r="F242" t="s">
        <v>1740</v>
      </c>
    </row>
    <row r="243" spans="1:6" x14ac:dyDescent="0.2">
      <c r="A243" t="s">
        <v>829</v>
      </c>
      <c r="B243" t="s">
        <v>1741</v>
      </c>
      <c r="C243" t="s">
        <v>831</v>
      </c>
      <c r="D243" t="s">
        <v>830</v>
      </c>
      <c r="E243" t="s">
        <v>1742</v>
      </c>
      <c r="F243" t="s">
        <v>1742</v>
      </c>
    </row>
    <row r="244" spans="1:6" x14ac:dyDescent="0.2">
      <c r="A244" t="s">
        <v>829</v>
      </c>
      <c r="B244" t="s">
        <v>1741</v>
      </c>
      <c r="C244" t="s">
        <v>831</v>
      </c>
      <c r="D244" t="s">
        <v>830</v>
      </c>
      <c r="E244" t="s">
        <v>1743</v>
      </c>
      <c r="F244" t="s">
        <v>1743</v>
      </c>
    </row>
    <row r="245" spans="1:6" x14ac:dyDescent="0.2">
      <c r="A245" t="s">
        <v>829</v>
      </c>
      <c r="B245" t="s">
        <v>1744</v>
      </c>
      <c r="C245" t="s">
        <v>831</v>
      </c>
      <c r="D245" t="s">
        <v>830</v>
      </c>
      <c r="E245" t="s">
        <v>1745</v>
      </c>
      <c r="F245" t="s">
        <v>1745</v>
      </c>
    </row>
    <row r="246" spans="1:6" x14ac:dyDescent="0.2">
      <c r="A246" t="s">
        <v>829</v>
      </c>
      <c r="B246" t="s">
        <v>1744</v>
      </c>
      <c r="C246" t="s">
        <v>831</v>
      </c>
      <c r="D246" t="s">
        <v>830</v>
      </c>
      <c r="E246" t="s">
        <v>1746</v>
      </c>
      <c r="F246" t="s">
        <v>1746</v>
      </c>
    </row>
    <row r="247" spans="1:6" x14ac:dyDescent="0.2">
      <c r="A247" t="s">
        <v>829</v>
      </c>
      <c r="B247" t="s">
        <v>1741</v>
      </c>
      <c r="C247" t="s">
        <v>836</v>
      </c>
      <c r="D247" t="s">
        <v>835</v>
      </c>
      <c r="E247" t="s">
        <v>836</v>
      </c>
      <c r="F247" t="s">
        <v>835</v>
      </c>
    </row>
    <row r="248" spans="1:6" x14ac:dyDescent="0.2">
      <c r="A248" t="s">
        <v>829</v>
      </c>
      <c r="B248" t="s">
        <v>1741</v>
      </c>
      <c r="C248" t="s">
        <v>839</v>
      </c>
      <c r="D248" t="s">
        <v>838</v>
      </c>
      <c r="E248" t="s">
        <v>1747</v>
      </c>
      <c r="F248" t="s">
        <v>1747</v>
      </c>
    </row>
    <row r="249" spans="1:6" x14ac:dyDescent="0.2">
      <c r="A249" t="s">
        <v>829</v>
      </c>
      <c r="B249" t="s">
        <v>1741</v>
      </c>
      <c r="C249" t="s">
        <v>839</v>
      </c>
      <c r="D249" t="s">
        <v>838</v>
      </c>
      <c r="E249" t="s">
        <v>1748</v>
      </c>
      <c r="F249" t="s">
        <v>1748</v>
      </c>
    </row>
    <row r="250" spans="1:6" x14ac:dyDescent="0.2">
      <c r="A250" t="s">
        <v>829</v>
      </c>
      <c r="B250" t="s">
        <v>1749</v>
      </c>
      <c r="C250" t="s">
        <v>839</v>
      </c>
      <c r="D250" t="s">
        <v>838</v>
      </c>
      <c r="E250" t="s">
        <v>1750</v>
      </c>
      <c r="F250" t="s">
        <v>1751</v>
      </c>
    </row>
    <row r="251" spans="1:6" x14ac:dyDescent="0.2">
      <c r="A251" t="s">
        <v>829</v>
      </c>
      <c r="B251" t="s">
        <v>1749</v>
      </c>
      <c r="C251" t="s">
        <v>839</v>
      </c>
      <c r="D251" t="s">
        <v>838</v>
      </c>
      <c r="E251" t="s">
        <v>1752</v>
      </c>
      <c r="F251" t="s">
        <v>1753</v>
      </c>
    </row>
    <row r="252" spans="1:6" x14ac:dyDescent="0.2">
      <c r="A252" t="s">
        <v>829</v>
      </c>
      <c r="B252" t="s">
        <v>1741</v>
      </c>
      <c r="C252" t="s">
        <v>843</v>
      </c>
      <c r="D252" t="s">
        <v>842</v>
      </c>
      <c r="E252" t="s">
        <v>1754</v>
      </c>
      <c r="F252" t="s">
        <v>1755</v>
      </c>
    </row>
    <row r="253" spans="1:6" x14ac:dyDescent="0.2">
      <c r="A253" t="s">
        <v>829</v>
      </c>
      <c r="B253" t="s">
        <v>1741</v>
      </c>
      <c r="C253" t="s">
        <v>843</v>
      </c>
      <c r="D253" t="s">
        <v>842</v>
      </c>
      <c r="E253" t="s">
        <v>1756</v>
      </c>
      <c r="F253" t="s">
        <v>1757</v>
      </c>
    </row>
    <row r="254" spans="1:6" x14ac:dyDescent="0.2">
      <c r="A254" t="s">
        <v>829</v>
      </c>
      <c r="B254" t="s">
        <v>1741</v>
      </c>
      <c r="C254" t="s">
        <v>849</v>
      </c>
      <c r="D254" t="s">
        <v>848</v>
      </c>
      <c r="E254" t="s">
        <v>1758</v>
      </c>
      <c r="F254" t="s">
        <v>1759</v>
      </c>
    </row>
    <row r="255" spans="1:6" x14ac:dyDescent="0.2">
      <c r="A255" t="s">
        <v>829</v>
      </c>
      <c r="B255" t="s">
        <v>1741</v>
      </c>
      <c r="C255" t="s">
        <v>849</v>
      </c>
      <c r="D255" t="s">
        <v>848</v>
      </c>
      <c r="E255" t="s">
        <v>1760</v>
      </c>
      <c r="F255" t="s">
        <v>1761</v>
      </c>
    </row>
    <row r="256" spans="1:6" x14ac:dyDescent="0.2">
      <c r="A256" t="s">
        <v>829</v>
      </c>
      <c r="B256" t="s">
        <v>1741</v>
      </c>
      <c r="C256" t="s">
        <v>859</v>
      </c>
      <c r="D256" t="s">
        <v>858</v>
      </c>
      <c r="E256" t="s">
        <v>1762</v>
      </c>
      <c r="F256" t="s">
        <v>1762</v>
      </c>
    </row>
    <row r="257" spans="1:6" x14ac:dyDescent="0.2">
      <c r="A257" t="s">
        <v>829</v>
      </c>
      <c r="B257" t="s">
        <v>1763</v>
      </c>
      <c r="C257" t="s">
        <v>859</v>
      </c>
      <c r="D257" t="s">
        <v>858</v>
      </c>
      <c r="E257" t="s">
        <v>1764</v>
      </c>
      <c r="F257" t="s">
        <v>1764</v>
      </c>
    </row>
    <row r="258" spans="1:6" x14ac:dyDescent="0.2">
      <c r="A258" t="s">
        <v>829</v>
      </c>
      <c r="B258" t="s">
        <v>1741</v>
      </c>
      <c r="C258" t="s">
        <v>867</v>
      </c>
      <c r="D258" t="s">
        <v>866</v>
      </c>
      <c r="E258" t="s">
        <v>867</v>
      </c>
      <c r="F258" t="s">
        <v>867</v>
      </c>
    </row>
    <row r="259" spans="1:6" x14ac:dyDescent="0.2">
      <c r="A259" t="s">
        <v>829</v>
      </c>
      <c r="B259" t="s">
        <v>1741</v>
      </c>
      <c r="C259" t="s">
        <v>854</v>
      </c>
      <c r="D259" t="s">
        <v>853</v>
      </c>
      <c r="E259" t="s">
        <v>854</v>
      </c>
      <c r="F259" t="s">
        <v>854</v>
      </c>
    </row>
    <row r="260" spans="1:6" x14ac:dyDescent="0.2">
      <c r="A260" t="s">
        <v>829</v>
      </c>
      <c r="B260" t="s">
        <v>1741</v>
      </c>
      <c r="C260" t="s">
        <v>878</v>
      </c>
      <c r="D260" t="s">
        <v>877</v>
      </c>
      <c r="E260" t="s">
        <v>878</v>
      </c>
      <c r="F260" t="s">
        <v>878</v>
      </c>
    </row>
    <row r="261" spans="1:6" x14ac:dyDescent="0.2">
      <c r="A261" t="s">
        <v>829</v>
      </c>
      <c r="B261" t="s">
        <v>1741</v>
      </c>
      <c r="C261" t="s">
        <v>873</v>
      </c>
      <c r="D261" t="s">
        <v>872</v>
      </c>
      <c r="E261" t="s">
        <v>873</v>
      </c>
      <c r="F261" t="s">
        <v>873</v>
      </c>
    </row>
    <row r="262" spans="1:6" x14ac:dyDescent="0.2">
      <c r="A262" t="s">
        <v>829</v>
      </c>
      <c r="B262" t="s">
        <v>1741</v>
      </c>
      <c r="C262" t="s">
        <v>888</v>
      </c>
      <c r="D262" t="s">
        <v>887</v>
      </c>
      <c r="E262" t="s">
        <v>1765</v>
      </c>
      <c r="F262" t="s">
        <v>1765</v>
      </c>
    </row>
    <row r="263" spans="1:6" x14ac:dyDescent="0.2">
      <c r="A263" t="s">
        <v>829</v>
      </c>
      <c r="B263" t="s">
        <v>1741</v>
      </c>
      <c r="C263" t="s">
        <v>888</v>
      </c>
      <c r="D263" t="s">
        <v>887</v>
      </c>
      <c r="E263" t="s">
        <v>1766</v>
      </c>
      <c r="F263" t="s">
        <v>1766</v>
      </c>
    </row>
    <row r="264" spans="1:6" x14ac:dyDescent="0.2">
      <c r="A264" t="s">
        <v>829</v>
      </c>
      <c r="B264" t="s">
        <v>1741</v>
      </c>
      <c r="C264" t="s">
        <v>904</v>
      </c>
      <c r="D264" t="s">
        <v>903</v>
      </c>
      <c r="E264" t="s">
        <v>1767</v>
      </c>
      <c r="F264" t="s">
        <v>1767</v>
      </c>
    </row>
    <row r="265" spans="1:6" x14ac:dyDescent="0.2">
      <c r="A265" t="s">
        <v>829</v>
      </c>
      <c r="B265" t="s">
        <v>1741</v>
      </c>
      <c r="C265" t="s">
        <v>904</v>
      </c>
      <c r="D265" t="s">
        <v>903</v>
      </c>
      <c r="E265" t="s">
        <v>1768</v>
      </c>
      <c r="F265" t="s">
        <v>1768</v>
      </c>
    </row>
    <row r="266" spans="1:6" x14ac:dyDescent="0.2">
      <c r="A266" t="s">
        <v>829</v>
      </c>
      <c r="B266" t="s">
        <v>1741</v>
      </c>
      <c r="C266" t="s">
        <v>883</v>
      </c>
      <c r="D266" t="s">
        <v>882</v>
      </c>
      <c r="E266" t="s">
        <v>1769</v>
      </c>
      <c r="F266" t="s">
        <v>1769</v>
      </c>
    </row>
    <row r="267" spans="1:6" x14ac:dyDescent="0.2">
      <c r="A267" t="s">
        <v>829</v>
      </c>
      <c r="B267" t="s">
        <v>1741</v>
      </c>
      <c r="C267" t="s">
        <v>894</v>
      </c>
      <c r="D267" t="s">
        <v>893</v>
      </c>
      <c r="E267" t="s">
        <v>1770</v>
      </c>
      <c r="F267" t="s">
        <v>1770</v>
      </c>
    </row>
    <row r="268" spans="1:6" x14ac:dyDescent="0.2">
      <c r="A268" t="s">
        <v>829</v>
      </c>
      <c r="B268" t="s">
        <v>1741</v>
      </c>
      <c r="C268" t="s">
        <v>894</v>
      </c>
      <c r="D268" t="s">
        <v>893</v>
      </c>
      <c r="E268" t="s">
        <v>1771</v>
      </c>
      <c r="F268" t="s">
        <v>1771</v>
      </c>
    </row>
    <row r="269" spans="1:6" x14ac:dyDescent="0.2">
      <c r="A269" t="s">
        <v>829</v>
      </c>
      <c r="B269" t="s">
        <v>1741</v>
      </c>
      <c r="C269" t="s">
        <v>965</v>
      </c>
      <c r="D269" t="s">
        <v>964</v>
      </c>
      <c r="E269" t="s">
        <v>1772</v>
      </c>
      <c r="F269" t="s">
        <v>1772</v>
      </c>
    </row>
    <row r="270" spans="1:6" x14ac:dyDescent="0.2">
      <c r="A270" t="s">
        <v>829</v>
      </c>
      <c r="B270" t="s">
        <v>1741</v>
      </c>
      <c r="C270" t="s">
        <v>936</v>
      </c>
      <c r="D270" t="s">
        <v>935</v>
      </c>
      <c r="E270" t="s">
        <v>1773</v>
      </c>
      <c r="F270" t="s">
        <v>1773</v>
      </c>
    </row>
    <row r="271" spans="1:6" x14ac:dyDescent="0.2">
      <c r="A271" t="s">
        <v>829</v>
      </c>
      <c r="B271" t="s">
        <v>1741</v>
      </c>
      <c r="C271" t="s">
        <v>936</v>
      </c>
      <c r="D271" t="s">
        <v>935</v>
      </c>
      <c r="E271" t="s">
        <v>1774</v>
      </c>
      <c r="F271" t="s">
        <v>1775</v>
      </c>
    </row>
    <row r="272" spans="1:6" x14ac:dyDescent="0.2">
      <c r="A272" t="s">
        <v>829</v>
      </c>
      <c r="B272" t="s">
        <v>1741</v>
      </c>
      <c r="C272" t="s">
        <v>946</v>
      </c>
      <c r="D272" t="s">
        <v>2051</v>
      </c>
      <c r="E272" t="s">
        <v>1776</v>
      </c>
      <c r="F272" t="s">
        <v>1777</v>
      </c>
    </row>
    <row r="273" spans="1:6" x14ac:dyDescent="0.2">
      <c r="A273" t="s">
        <v>829</v>
      </c>
      <c r="B273" t="s">
        <v>1741</v>
      </c>
      <c r="C273" t="s">
        <v>946</v>
      </c>
      <c r="D273" t="s">
        <v>2051</v>
      </c>
      <c r="E273" t="s">
        <v>1778</v>
      </c>
      <c r="F273" t="s">
        <v>1779</v>
      </c>
    </row>
    <row r="274" spans="1:6" x14ac:dyDescent="0.2">
      <c r="A274" t="s">
        <v>829</v>
      </c>
      <c r="B274" t="s">
        <v>1741</v>
      </c>
      <c r="C274" t="s">
        <v>913</v>
      </c>
      <c r="D274" t="s">
        <v>912</v>
      </c>
      <c r="E274" t="s">
        <v>1780</v>
      </c>
      <c r="F274" t="s">
        <v>1781</v>
      </c>
    </row>
    <row r="275" spans="1:6" x14ac:dyDescent="0.2">
      <c r="A275" t="s">
        <v>829</v>
      </c>
      <c r="B275" t="s">
        <v>1741</v>
      </c>
      <c r="C275" t="s">
        <v>913</v>
      </c>
      <c r="D275" t="s">
        <v>912</v>
      </c>
      <c r="E275" t="s">
        <v>1782</v>
      </c>
      <c r="F275" t="s">
        <v>1783</v>
      </c>
    </row>
    <row r="276" spans="1:6" x14ac:dyDescent="0.2">
      <c r="A276" t="s">
        <v>829</v>
      </c>
      <c r="B276" t="s">
        <v>1741</v>
      </c>
      <c r="C276" t="s">
        <v>899</v>
      </c>
      <c r="D276" t="s">
        <v>898</v>
      </c>
      <c r="E276" t="s">
        <v>1784</v>
      </c>
      <c r="F276" t="s">
        <v>1784</v>
      </c>
    </row>
    <row r="277" spans="1:6" x14ac:dyDescent="0.2">
      <c r="A277" t="s">
        <v>829</v>
      </c>
      <c r="B277" t="s">
        <v>1741</v>
      </c>
      <c r="C277" t="s">
        <v>919</v>
      </c>
      <c r="D277" t="s">
        <v>918</v>
      </c>
      <c r="E277" t="s">
        <v>1785</v>
      </c>
      <c r="F277" t="s">
        <v>1785</v>
      </c>
    </row>
    <row r="278" spans="1:6" x14ac:dyDescent="0.2">
      <c r="A278" t="s">
        <v>829</v>
      </c>
      <c r="B278" t="s">
        <v>1741</v>
      </c>
      <c r="C278" t="s">
        <v>919</v>
      </c>
      <c r="D278" t="s">
        <v>918</v>
      </c>
      <c r="E278" t="s">
        <v>1786</v>
      </c>
      <c r="F278" t="s">
        <v>1786</v>
      </c>
    </row>
    <row r="279" spans="1:6" x14ac:dyDescent="0.2">
      <c r="A279" t="s">
        <v>829</v>
      </c>
      <c r="B279" t="s">
        <v>1741</v>
      </c>
      <c r="C279" t="s">
        <v>924</v>
      </c>
      <c r="D279" t="s">
        <v>923</v>
      </c>
      <c r="E279" t="s">
        <v>1787</v>
      </c>
      <c r="F279" t="s">
        <v>1787</v>
      </c>
    </row>
    <row r="280" spans="1:6" x14ac:dyDescent="0.2">
      <c r="A280" t="s">
        <v>829</v>
      </c>
      <c r="B280" t="s">
        <v>1741</v>
      </c>
      <c r="C280" t="s">
        <v>924</v>
      </c>
      <c r="D280" t="s">
        <v>923</v>
      </c>
      <c r="E280" t="s">
        <v>1788</v>
      </c>
      <c r="F280" t="s">
        <v>1788</v>
      </c>
    </row>
    <row r="281" spans="1:6" x14ac:dyDescent="0.2">
      <c r="A281" t="s">
        <v>829</v>
      </c>
      <c r="B281" t="s">
        <v>1741</v>
      </c>
      <c r="C281" t="s">
        <v>970</v>
      </c>
      <c r="D281" t="s">
        <v>969</v>
      </c>
      <c r="E281" t="s">
        <v>1789</v>
      </c>
      <c r="F281" t="s">
        <v>1789</v>
      </c>
    </row>
    <row r="282" spans="1:6" x14ac:dyDescent="0.2">
      <c r="A282" t="s">
        <v>829</v>
      </c>
      <c r="B282" t="s">
        <v>1741</v>
      </c>
      <c r="C282" t="s">
        <v>1790</v>
      </c>
      <c r="D282" t="s">
        <v>1791</v>
      </c>
      <c r="E282" t="s">
        <v>1792</v>
      </c>
      <c r="F282" t="s">
        <v>1792</v>
      </c>
    </row>
    <row r="283" spans="1:6" x14ac:dyDescent="0.2">
      <c r="A283" t="s">
        <v>829</v>
      </c>
      <c r="B283" t="s">
        <v>1741</v>
      </c>
      <c r="C283" t="s">
        <v>974</v>
      </c>
      <c r="D283" t="s">
        <v>973</v>
      </c>
      <c r="E283" t="s">
        <v>1793</v>
      </c>
      <c r="F283" t="s">
        <v>1793</v>
      </c>
    </row>
    <row r="284" spans="1:6" x14ac:dyDescent="0.2">
      <c r="A284" t="s">
        <v>829</v>
      </c>
      <c r="B284" t="s">
        <v>1741</v>
      </c>
      <c r="C284" t="s">
        <v>942</v>
      </c>
      <c r="D284" t="s">
        <v>941</v>
      </c>
      <c r="E284" t="s">
        <v>1794</v>
      </c>
      <c r="F284" t="s">
        <v>1794</v>
      </c>
    </row>
    <row r="285" spans="1:6" x14ac:dyDescent="0.2">
      <c r="A285" t="s">
        <v>829</v>
      </c>
      <c r="B285" t="s">
        <v>1741</v>
      </c>
      <c r="C285" t="s">
        <v>942</v>
      </c>
      <c r="D285" t="s">
        <v>941</v>
      </c>
      <c r="E285" t="s">
        <v>1795</v>
      </c>
      <c r="F285" t="s">
        <v>1795</v>
      </c>
    </row>
    <row r="286" spans="1:6" x14ac:dyDescent="0.2">
      <c r="A286" t="s">
        <v>829</v>
      </c>
      <c r="B286" t="s">
        <v>1741</v>
      </c>
      <c r="C286" t="s">
        <v>977</v>
      </c>
      <c r="D286" t="s">
        <v>976</v>
      </c>
      <c r="E286" t="s">
        <v>1796</v>
      </c>
      <c r="F286" t="s">
        <v>1796</v>
      </c>
    </row>
    <row r="287" spans="1:6" x14ac:dyDescent="0.2">
      <c r="A287" t="s">
        <v>829</v>
      </c>
      <c r="B287" t="s">
        <v>1741</v>
      </c>
      <c r="C287" t="s">
        <v>929</v>
      </c>
      <c r="D287" t="s">
        <v>928</v>
      </c>
      <c r="E287" t="s">
        <v>1797</v>
      </c>
      <c r="F287" t="s">
        <v>1797</v>
      </c>
    </row>
    <row r="288" spans="1:6" x14ac:dyDescent="0.2">
      <c r="A288" t="s">
        <v>829</v>
      </c>
      <c r="B288" t="s">
        <v>1741</v>
      </c>
      <c r="C288" t="s">
        <v>910</v>
      </c>
      <c r="D288" t="s">
        <v>909</v>
      </c>
      <c r="E288" t="s">
        <v>1798</v>
      </c>
      <c r="F288" t="s">
        <v>1798</v>
      </c>
    </row>
    <row r="289" spans="1:6" x14ac:dyDescent="0.2">
      <c r="A289" t="s">
        <v>829</v>
      </c>
      <c r="B289" t="s">
        <v>1741</v>
      </c>
      <c r="C289" t="s">
        <v>910</v>
      </c>
      <c r="D289" t="s">
        <v>909</v>
      </c>
      <c r="E289" t="s">
        <v>1799</v>
      </c>
      <c r="F289" t="s">
        <v>1799</v>
      </c>
    </row>
    <row r="290" spans="1:6" x14ac:dyDescent="0.2">
      <c r="A290" t="s">
        <v>829</v>
      </c>
      <c r="B290" t="s">
        <v>1741</v>
      </c>
      <c r="C290" t="s">
        <v>949</v>
      </c>
      <c r="D290" t="s">
        <v>948</v>
      </c>
      <c r="E290" t="s">
        <v>1800</v>
      </c>
      <c r="F290" t="s">
        <v>1800</v>
      </c>
    </row>
    <row r="291" spans="1:6" x14ac:dyDescent="0.2">
      <c r="A291" t="s">
        <v>829</v>
      </c>
      <c r="B291" t="s">
        <v>1741</v>
      </c>
      <c r="C291" t="s">
        <v>949</v>
      </c>
      <c r="D291" t="s">
        <v>948</v>
      </c>
      <c r="E291" t="s">
        <v>1801</v>
      </c>
      <c r="F291" t="s">
        <v>1801</v>
      </c>
    </row>
    <row r="292" spans="1:6" x14ac:dyDescent="0.2">
      <c r="A292" t="s">
        <v>829</v>
      </c>
      <c r="B292" t="s">
        <v>1741</v>
      </c>
      <c r="C292" t="s">
        <v>954</v>
      </c>
      <c r="D292" t="s">
        <v>953</v>
      </c>
      <c r="E292" t="s">
        <v>1802</v>
      </c>
      <c r="F292" t="s">
        <v>1803</v>
      </c>
    </row>
    <row r="293" spans="1:6" x14ac:dyDescent="0.2">
      <c r="A293" t="s">
        <v>829</v>
      </c>
      <c r="B293" t="s">
        <v>1741</v>
      </c>
      <c r="C293" t="s">
        <v>954</v>
      </c>
      <c r="D293" t="s">
        <v>953</v>
      </c>
      <c r="E293" t="s">
        <v>1804</v>
      </c>
      <c r="F293" t="s">
        <v>1805</v>
      </c>
    </row>
    <row r="294" spans="1:6" x14ac:dyDescent="0.2">
      <c r="A294" t="s">
        <v>829</v>
      </c>
      <c r="B294" t="s">
        <v>1741</v>
      </c>
      <c r="C294" t="s">
        <v>981</v>
      </c>
      <c r="D294" t="s">
        <v>980</v>
      </c>
      <c r="E294" t="s">
        <v>1806</v>
      </c>
      <c r="F294" t="s">
        <v>1806</v>
      </c>
    </row>
    <row r="295" spans="1:6" x14ac:dyDescent="0.2">
      <c r="A295" t="s">
        <v>829</v>
      </c>
      <c r="B295" t="s">
        <v>1741</v>
      </c>
      <c r="C295" t="s">
        <v>932</v>
      </c>
      <c r="D295" t="s">
        <v>931</v>
      </c>
      <c r="E295" t="s">
        <v>1807</v>
      </c>
      <c r="F295" t="s">
        <v>1807</v>
      </c>
    </row>
    <row r="296" spans="1:6" x14ac:dyDescent="0.2">
      <c r="A296" t="s">
        <v>829</v>
      </c>
      <c r="B296" t="s">
        <v>1741</v>
      </c>
      <c r="C296" t="s">
        <v>932</v>
      </c>
      <c r="D296" t="s">
        <v>931</v>
      </c>
      <c r="E296" t="s">
        <v>1808</v>
      </c>
      <c r="F296" t="s">
        <v>1808</v>
      </c>
    </row>
    <row r="297" spans="1:6" x14ac:dyDescent="0.2">
      <c r="A297" t="s">
        <v>829</v>
      </c>
      <c r="B297" t="s">
        <v>1741</v>
      </c>
      <c r="C297" t="s">
        <v>545</v>
      </c>
      <c r="D297" t="s">
        <v>544</v>
      </c>
      <c r="E297" t="s">
        <v>1809</v>
      </c>
      <c r="F297" t="s">
        <v>1809</v>
      </c>
    </row>
    <row r="298" spans="1:6" x14ac:dyDescent="0.2">
      <c r="A298" t="s">
        <v>829</v>
      </c>
      <c r="B298" t="s">
        <v>1741</v>
      </c>
      <c r="C298" t="s">
        <v>960</v>
      </c>
      <c r="D298" t="s">
        <v>959</v>
      </c>
      <c r="E298" t="s">
        <v>1810</v>
      </c>
      <c r="F298" t="s">
        <v>1810</v>
      </c>
    </row>
    <row r="299" spans="1:6" x14ac:dyDescent="0.2">
      <c r="A299" t="s">
        <v>829</v>
      </c>
      <c r="B299" t="s">
        <v>1741</v>
      </c>
      <c r="C299" t="s">
        <v>960</v>
      </c>
      <c r="D299" t="s">
        <v>959</v>
      </c>
      <c r="E299" t="s">
        <v>1811</v>
      </c>
      <c r="F299" t="s">
        <v>1811</v>
      </c>
    </row>
    <row r="300" spans="1:6" x14ac:dyDescent="0.2">
      <c r="A300" t="s">
        <v>984</v>
      </c>
      <c r="B300" t="s">
        <v>1812</v>
      </c>
      <c r="C300" t="s">
        <v>998</v>
      </c>
      <c r="D300" t="s">
        <v>997</v>
      </c>
      <c r="E300" t="s">
        <v>1813</v>
      </c>
      <c r="F300" t="s">
        <v>1813</v>
      </c>
    </row>
    <row r="301" spans="1:6" x14ac:dyDescent="0.2">
      <c r="A301" t="s">
        <v>984</v>
      </c>
      <c r="B301" t="s">
        <v>1812</v>
      </c>
      <c r="C301" t="s">
        <v>998</v>
      </c>
      <c r="D301" t="s">
        <v>997</v>
      </c>
      <c r="E301" t="s">
        <v>1814</v>
      </c>
      <c r="F301" t="s">
        <v>1814</v>
      </c>
    </row>
    <row r="302" spans="1:6" x14ac:dyDescent="0.2">
      <c r="A302" t="s">
        <v>984</v>
      </c>
      <c r="B302" t="s">
        <v>1812</v>
      </c>
      <c r="C302" t="s">
        <v>998</v>
      </c>
      <c r="D302" t="s">
        <v>997</v>
      </c>
      <c r="E302" t="s">
        <v>1815</v>
      </c>
      <c r="F302" t="s">
        <v>1815</v>
      </c>
    </row>
    <row r="303" spans="1:6" x14ac:dyDescent="0.2">
      <c r="A303" t="s">
        <v>984</v>
      </c>
      <c r="B303" t="s">
        <v>1812</v>
      </c>
      <c r="C303" t="s">
        <v>994</v>
      </c>
      <c r="D303" t="s">
        <v>993</v>
      </c>
      <c r="E303" t="s">
        <v>1816</v>
      </c>
      <c r="F303" t="s">
        <v>1816</v>
      </c>
    </row>
    <row r="304" spans="1:6" x14ac:dyDescent="0.2">
      <c r="A304" t="s">
        <v>984</v>
      </c>
      <c r="B304" t="s">
        <v>1812</v>
      </c>
      <c r="C304" t="s">
        <v>994</v>
      </c>
      <c r="D304" t="s">
        <v>993</v>
      </c>
      <c r="E304" t="s">
        <v>1817</v>
      </c>
      <c r="F304" t="s">
        <v>1817</v>
      </c>
    </row>
    <row r="305" spans="1:6" x14ac:dyDescent="0.2">
      <c r="A305" t="s">
        <v>984</v>
      </c>
      <c r="B305" t="s">
        <v>1812</v>
      </c>
      <c r="C305" t="s">
        <v>994</v>
      </c>
      <c r="D305" t="s">
        <v>993</v>
      </c>
      <c r="E305" t="s">
        <v>1818</v>
      </c>
      <c r="F305" t="s">
        <v>1818</v>
      </c>
    </row>
    <row r="306" spans="1:6" x14ac:dyDescent="0.2">
      <c r="A306" t="s">
        <v>984</v>
      </c>
      <c r="B306" t="s">
        <v>1812</v>
      </c>
      <c r="C306" t="s">
        <v>986</v>
      </c>
      <c r="D306" t="s">
        <v>985</v>
      </c>
      <c r="E306" t="s">
        <v>1819</v>
      </c>
      <c r="F306" t="s">
        <v>1819</v>
      </c>
    </row>
    <row r="307" spans="1:6" x14ac:dyDescent="0.2">
      <c r="A307" t="s">
        <v>984</v>
      </c>
      <c r="B307" t="s">
        <v>1812</v>
      </c>
      <c r="C307" t="s">
        <v>986</v>
      </c>
      <c r="D307" t="s">
        <v>985</v>
      </c>
      <c r="E307" t="s">
        <v>1820</v>
      </c>
      <c r="F307" t="s">
        <v>1820</v>
      </c>
    </row>
    <row r="308" spans="1:6" x14ac:dyDescent="0.2">
      <c r="A308" t="s">
        <v>984</v>
      </c>
      <c r="B308" t="s">
        <v>1812</v>
      </c>
      <c r="C308" t="s">
        <v>986</v>
      </c>
      <c r="D308" t="s">
        <v>985</v>
      </c>
      <c r="E308" t="s">
        <v>1821</v>
      </c>
      <c r="F308" t="s">
        <v>1821</v>
      </c>
    </row>
    <row r="309" spans="1:6" x14ac:dyDescent="0.2">
      <c r="A309" t="s">
        <v>984</v>
      </c>
      <c r="B309" t="s">
        <v>1812</v>
      </c>
      <c r="C309" t="s">
        <v>2089</v>
      </c>
      <c r="D309" t="s">
        <v>2090</v>
      </c>
      <c r="E309" t="s">
        <v>2091</v>
      </c>
      <c r="F309" t="s">
        <v>2091</v>
      </c>
    </row>
    <row r="310" spans="1:6" x14ac:dyDescent="0.2">
      <c r="A310" t="s">
        <v>984</v>
      </c>
      <c r="B310" t="s">
        <v>1812</v>
      </c>
      <c r="C310" t="s">
        <v>2089</v>
      </c>
      <c r="D310" t="s">
        <v>2090</v>
      </c>
      <c r="E310" t="s">
        <v>2092</v>
      </c>
      <c r="F310" t="s">
        <v>2092</v>
      </c>
    </row>
    <row r="311" spans="1:6" x14ac:dyDescent="0.2">
      <c r="A311" t="s">
        <v>984</v>
      </c>
      <c r="B311" t="s">
        <v>1812</v>
      </c>
      <c r="C311" t="s">
        <v>2089</v>
      </c>
      <c r="D311" t="s">
        <v>2090</v>
      </c>
      <c r="E311" t="s">
        <v>2093</v>
      </c>
      <c r="F311" t="s">
        <v>2093</v>
      </c>
    </row>
    <row r="312" spans="1:6" x14ac:dyDescent="0.2">
      <c r="A312" t="s">
        <v>984</v>
      </c>
      <c r="B312" t="s">
        <v>1812</v>
      </c>
      <c r="C312" t="s">
        <v>1003</v>
      </c>
      <c r="D312" t="s">
        <v>1002</v>
      </c>
      <c r="E312" t="s">
        <v>1822</v>
      </c>
      <c r="F312" t="s">
        <v>1822</v>
      </c>
    </row>
    <row r="313" spans="1:6" x14ac:dyDescent="0.2">
      <c r="A313" t="s">
        <v>984</v>
      </c>
      <c r="B313" t="s">
        <v>1812</v>
      </c>
      <c r="C313" t="s">
        <v>1003</v>
      </c>
      <c r="D313" t="s">
        <v>1002</v>
      </c>
      <c r="E313" t="s">
        <v>1823</v>
      </c>
      <c r="F313" t="s">
        <v>1823</v>
      </c>
    </row>
    <row r="314" spans="1:6" x14ac:dyDescent="0.2">
      <c r="A314" t="s">
        <v>984</v>
      </c>
      <c r="B314" t="s">
        <v>1812</v>
      </c>
      <c r="C314" t="s">
        <v>1003</v>
      </c>
      <c r="D314" t="s">
        <v>1002</v>
      </c>
      <c r="E314" t="s">
        <v>1824</v>
      </c>
      <c r="F314" t="s">
        <v>1824</v>
      </c>
    </row>
    <row r="315" spans="1:6" x14ac:dyDescent="0.2">
      <c r="A315" t="s">
        <v>1007</v>
      </c>
      <c r="B315" t="s">
        <v>1825</v>
      </c>
      <c r="C315" t="s">
        <v>2094</v>
      </c>
      <c r="D315" t="s">
        <v>2095</v>
      </c>
      <c r="E315" t="s">
        <v>2094</v>
      </c>
      <c r="F315" t="s">
        <v>2094</v>
      </c>
    </row>
    <row r="316" spans="1:6" x14ac:dyDescent="0.2">
      <c r="A316" t="s">
        <v>1007</v>
      </c>
      <c r="B316" t="s">
        <v>1825</v>
      </c>
      <c r="C316" t="s">
        <v>1009</v>
      </c>
      <c r="D316" t="s">
        <v>1008</v>
      </c>
      <c r="E316" t="s">
        <v>1009</v>
      </c>
      <c r="F316" t="s">
        <v>1009</v>
      </c>
    </row>
    <row r="317" spans="1:6" x14ac:dyDescent="0.2">
      <c r="A317" t="s">
        <v>1007</v>
      </c>
      <c r="B317" t="s">
        <v>1825</v>
      </c>
      <c r="C317" t="s">
        <v>1012</v>
      </c>
      <c r="D317" t="s">
        <v>1011</v>
      </c>
      <c r="E317" t="s">
        <v>1012</v>
      </c>
      <c r="F317" t="s">
        <v>1012</v>
      </c>
    </row>
    <row r="318" spans="1:6" x14ac:dyDescent="0.2">
      <c r="A318" t="s">
        <v>1007</v>
      </c>
      <c r="B318" t="s">
        <v>1825</v>
      </c>
      <c r="C318" t="s">
        <v>1016</v>
      </c>
      <c r="D318" t="s">
        <v>1015</v>
      </c>
      <c r="E318" t="s">
        <v>1016</v>
      </c>
      <c r="F318" t="s">
        <v>1016</v>
      </c>
    </row>
    <row r="319" spans="1:6" x14ac:dyDescent="0.2">
      <c r="A319" t="s">
        <v>1007</v>
      </c>
      <c r="B319" t="s">
        <v>1825</v>
      </c>
      <c r="C319" t="s">
        <v>2096</v>
      </c>
      <c r="D319" t="s">
        <v>2097</v>
      </c>
      <c r="E319" t="s">
        <v>2096</v>
      </c>
      <c r="F319" t="s">
        <v>2096</v>
      </c>
    </row>
    <row r="320" spans="1:6" x14ac:dyDescent="0.2">
      <c r="A320" t="s">
        <v>1007</v>
      </c>
      <c r="B320" t="s">
        <v>1825</v>
      </c>
      <c r="C320" t="s">
        <v>1154</v>
      </c>
      <c r="D320" t="s">
        <v>1153</v>
      </c>
      <c r="E320" t="s">
        <v>1826</v>
      </c>
      <c r="F320" t="s">
        <v>1826</v>
      </c>
    </row>
    <row r="321" spans="1:6" x14ac:dyDescent="0.2">
      <c r="A321" t="s">
        <v>1007</v>
      </c>
      <c r="B321" t="s">
        <v>1825</v>
      </c>
      <c r="C321" t="s">
        <v>1171</v>
      </c>
      <c r="D321" t="s">
        <v>1170</v>
      </c>
      <c r="E321" t="s">
        <v>1827</v>
      </c>
      <c r="F321" t="s">
        <v>1827</v>
      </c>
    </row>
    <row r="322" spans="1:6" x14ac:dyDescent="0.2">
      <c r="A322" t="s">
        <v>1007</v>
      </c>
      <c r="B322" t="s">
        <v>1825</v>
      </c>
      <c r="C322" t="s">
        <v>1136</v>
      </c>
      <c r="D322" t="s">
        <v>1135</v>
      </c>
      <c r="E322" t="s">
        <v>1828</v>
      </c>
      <c r="F322" t="s">
        <v>1828</v>
      </c>
    </row>
    <row r="323" spans="1:6" x14ac:dyDescent="0.2">
      <c r="A323" t="s">
        <v>1007</v>
      </c>
      <c r="B323" t="s">
        <v>1825</v>
      </c>
      <c r="C323" t="s">
        <v>1115</v>
      </c>
      <c r="D323" t="s">
        <v>1114</v>
      </c>
      <c r="E323" t="s">
        <v>1829</v>
      </c>
      <c r="F323" t="s">
        <v>1829</v>
      </c>
    </row>
    <row r="324" spans="1:6" x14ac:dyDescent="0.2">
      <c r="A324" t="s">
        <v>1007</v>
      </c>
      <c r="B324" t="s">
        <v>1825</v>
      </c>
      <c r="C324" t="s">
        <v>1096</v>
      </c>
      <c r="D324" t="s">
        <v>1095</v>
      </c>
      <c r="E324" t="s">
        <v>1830</v>
      </c>
      <c r="F324" t="s">
        <v>1830</v>
      </c>
    </row>
    <row r="325" spans="1:6" x14ac:dyDescent="0.2">
      <c r="A325" t="s">
        <v>1007</v>
      </c>
      <c r="B325" t="s">
        <v>1825</v>
      </c>
      <c r="C325" t="s">
        <v>1033</v>
      </c>
      <c r="D325" t="s">
        <v>1032</v>
      </c>
      <c r="E325" t="s">
        <v>1831</v>
      </c>
      <c r="F325" t="s">
        <v>1831</v>
      </c>
    </row>
    <row r="326" spans="1:6" x14ac:dyDescent="0.2">
      <c r="A326" t="s">
        <v>1007</v>
      </c>
      <c r="B326" t="s">
        <v>1825</v>
      </c>
      <c r="C326" t="s">
        <v>1024</v>
      </c>
      <c r="D326" t="s">
        <v>1023</v>
      </c>
      <c r="E326" t="s">
        <v>1832</v>
      </c>
      <c r="F326" t="s">
        <v>1832</v>
      </c>
    </row>
    <row r="327" spans="1:6" x14ac:dyDescent="0.2">
      <c r="A327" t="s">
        <v>1007</v>
      </c>
      <c r="B327" t="s">
        <v>1825</v>
      </c>
      <c r="C327" t="s">
        <v>1055</v>
      </c>
      <c r="D327" t="s">
        <v>1054</v>
      </c>
      <c r="E327" t="s">
        <v>1833</v>
      </c>
      <c r="F327" t="s">
        <v>1833</v>
      </c>
    </row>
    <row r="328" spans="1:6" x14ac:dyDescent="0.2">
      <c r="A328" t="s">
        <v>1007</v>
      </c>
      <c r="B328" t="s">
        <v>1825</v>
      </c>
      <c r="C328" t="s">
        <v>1065</v>
      </c>
      <c r="D328" t="s">
        <v>1064</v>
      </c>
      <c r="E328" t="s">
        <v>1834</v>
      </c>
      <c r="F328" t="s">
        <v>1834</v>
      </c>
    </row>
    <row r="329" spans="1:6" x14ac:dyDescent="0.2">
      <c r="A329" t="s">
        <v>1007</v>
      </c>
      <c r="B329" t="s">
        <v>1825</v>
      </c>
      <c r="C329" t="s">
        <v>1100</v>
      </c>
      <c r="D329" t="s">
        <v>1099</v>
      </c>
      <c r="E329" t="s">
        <v>1835</v>
      </c>
      <c r="F329" t="s">
        <v>1835</v>
      </c>
    </row>
    <row r="330" spans="1:6" x14ac:dyDescent="0.2">
      <c r="A330" t="s">
        <v>1007</v>
      </c>
      <c r="B330" t="s">
        <v>1825</v>
      </c>
      <c r="C330" t="s">
        <v>1160</v>
      </c>
      <c r="D330" t="s">
        <v>1159</v>
      </c>
      <c r="E330" t="s">
        <v>1836</v>
      </c>
      <c r="F330" t="s">
        <v>1836</v>
      </c>
    </row>
    <row r="331" spans="1:6" x14ac:dyDescent="0.2">
      <c r="A331" t="s">
        <v>1007</v>
      </c>
      <c r="B331" t="s">
        <v>1825</v>
      </c>
      <c r="C331" t="s">
        <v>1080</v>
      </c>
      <c r="D331" t="s">
        <v>1079</v>
      </c>
      <c r="E331" t="s">
        <v>1837</v>
      </c>
      <c r="F331" t="s">
        <v>1837</v>
      </c>
    </row>
    <row r="332" spans="1:6" x14ac:dyDescent="0.2">
      <c r="A332" t="s">
        <v>1007</v>
      </c>
      <c r="B332" t="s">
        <v>1825</v>
      </c>
      <c r="C332" t="s">
        <v>1039</v>
      </c>
      <c r="D332" t="s">
        <v>1038</v>
      </c>
      <c r="E332" t="s">
        <v>1838</v>
      </c>
      <c r="F332" t="s">
        <v>1838</v>
      </c>
    </row>
    <row r="333" spans="1:6" x14ac:dyDescent="0.2">
      <c r="A333" t="s">
        <v>1007</v>
      </c>
      <c r="B333" t="s">
        <v>1825</v>
      </c>
      <c r="C333" t="s">
        <v>1049</v>
      </c>
      <c r="D333" t="s">
        <v>1048</v>
      </c>
      <c r="E333" t="s">
        <v>1839</v>
      </c>
      <c r="F333" t="s">
        <v>1839</v>
      </c>
    </row>
    <row r="334" spans="1:6" x14ac:dyDescent="0.2">
      <c r="A334" t="s">
        <v>1007</v>
      </c>
      <c r="B334" t="s">
        <v>1825</v>
      </c>
      <c r="C334" t="s">
        <v>1076</v>
      </c>
      <c r="D334" t="s">
        <v>1075</v>
      </c>
      <c r="E334" t="s">
        <v>1840</v>
      </c>
      <c r="F334" t="s">
        <v>1840</v>
      </c>
    </row>
    <row r="335" spans="1:6" x14ac:dyDescent="0.2">
      <c r="A335" t="s">
        <v>1007</v>
      </c>
      <c r="B335" t="s">
        <v>1825</v>
      </c>
      <c r="C335" t="s">
        <v>1086</v>
      </c>
      <c r="D335" t="s">
        <v>1085</v>
      </c>
      <c r="E335" t="s">
        <v>1841</v>
      </c>
      <c r="F335" t="s">
        <v>1841</v>
      </c>
    </row>
    <row r="336" spans="1:6" x14ac:dyDescent="0.2">
      <c r="A336" t="s">
        <v>1007</v>
      </c>
      <c r="B336" t="s">
        <v>1825</v>
      </c>
      <c r="C336" t="s">
        <v>1130</v>
      </c>
      <c r="D336" t="s">
        <v>1129</v>
      </c>
      <c r="E336" t="s">
        <v>1842</v>
      </c>
      <c r="F336" t="s">
        <v>1842</v>
      </c>
    </row>
    <row r="337" spans="1:6" x14ac:dyDescent="0.2">
      <c r="A337" t="s">
        <v>1007</v>
      </c>
      <c r="B337" t="s">
        <v>1825</v>
      </c>
      <c r="C337" t="s">
        <v>1061</v>
      </c>
      <c r="D337" t="s">
        <v>1060</v>
      </c>
      <c r="E337" t="s">
        <v>1843</v>
      </c>
      <c r="F337" t="s">
        <v>1843</v>
      </c>
    </row>
    <row r="338" spans="1:6" x14ac:dyDescent="0.2">
      <c r="A338" t="s">
        <v>1007</v>
      </c>
      <c r="B338" t="s">
        <v>1825</v>
      </c>
      <c r="C338" t="s">
        <v>1028</v>
      </c>
      <c r="D338" t="s">
        <v>1027</v>
      </c>
      <c r="E338" t="s">
        <v>1844</v>
      </c>
      <c r="F338" t="s">
        <v>1844</v>
      </c>
    </row>
    <row r="339" spans="1:6" x14ac:dyDescent="0.2">
      <c r="A339" t="s">
        <v>1007</v>
      </c>
      <c r="B339" t="s">
        <v>1825</v>
      </c>
      <c r="C339" t="s">
        <v>1125</v>
      </c>
      <c r="D339" t="s">
        <v>1124</v>
      </c>
      <c r="E339" t="s">
        <v>1845</v>
      </c>
      <c r="F339" t="s">
        <v>1845</v>
      </c>
    </row>
    <row r="340" spans="1:6" x14ac:dyDescent="0.2">
      <c r="A340" t="s">
        <v>1007</v>
      </c>
      <c r="B340" t="s">
        <v>1825</v>
      </c>
      <c r="C340" t="s">
        <v>1044</v>
      </c>
      <c r="D340" t="s">
        <v>1043</v>
      </c>
      <c r="E340" t="s">
        <v>1846</v>
      </c>
      <c r="F340" t="s">
        <v>1846</v>
      </c>
    </row>
    <row r="341" spans="1:6" x14ac:dyDescent="0.2">
      <c r="A341" t="s">
        <v>1007</v>
      </c>
      <c r="B341" t="s">
        <v>1825</v>
      </c>
      <c r="C341" t="s">
        <v>1119</v>
      </c>
      <c r="D341" t="s">
        <v>1118</v>
      </c>
      <c r="E341" t="s">
        <v>1847</v>
      </c>
      <c r="F341" t="s">
        <v>1847</v>
      </c>
    </row>
    <row r="342" spans="1:6" x14ac:dyDescent="0.2">
      <c r="A342" t="s">
        <v>1007</v>
      </c>
      <c r="B342" t="s">
        <v>1825</v>
      </c>
      <c r="C342" t="s">
        <v>1140</v>
      </c>
      <c r="D342" t="s">
        <v>2058</v>
      </c>
      <c r="E342" t="s">
        <v>1848</v>
      </c>
      <c r="F342" t="s">
        <v>1848</v>
      </c>
    </row>
    <row r="343" spans="1:6" x14ac:dyDescent="0.2">
      <c r="A343" t="s">
        <v>1007</v>
      </c>
      <c r="B343" t="s">
        <v>1825</v>
      </c>
      <c r="C343" t="s">
        <v>1071</v>
      </c>
      <c r="D343" t="s">
        <v>1070</v>
      </c>
      <c r="E343" t="s">
        <v>1849</v>
      </c>
      <c r="F343" t="s">
        <v>1849</v>
      </c>
    </row>
    <row r="344" spans="1:6" x14ac:dyDescent="0.2">
      <c r="A344" t="s">
        <v>1007</v>
      </c>
      <c r="B344" t="s">
        <v>1825</v>
      </c>
      <c r="C344" t="s">
        <v>1104</v>
      </c>
      <c r="D344" t="s">
        <v>1103</v>
      </c>
      <c r="E344" t="s">
        <v>1850</v>
      </c>
      <c r="F344" t="s">
        <v>1850</v>
      </c>
    </row>
    <row r="345" spans="1:6" x14ac:dyDescent="0.2">
      <c r="A345" t="s">
        <v>1007</v>
      </c>
      <c r="B345" t="s">
        <v>1825</v>
      </c>
      <c r="C345" t="s">
        <v>1144</v>
      </c>
      <c r="D345" t="s">
        <v>1143</v>
      </c>
      <c r="E345" t="s">
        <v>1851</v>
      </c>
      <c r="F345" t="s">
        <v>1851</v>
      </c>
    </row>
    <row r="346" spans="1:6" x14ac:dyDescent="0.2">
      <c r="A346" t="s">
        <v>1007</v>
      </c>
      <c r="B346" t="s">
        <v>1825</v>
      </c>
      <c r="C346" t="s">
        <v>1149</v>
      </c>
      <c r="D346" t="s">
        <v>1148</v>
      </c>
      <c r="E346" t="s">
        <v>1852</v>
      </c>
      <c r="F346" t="s">
        <v>1852</v>
      </c>
    </row>
    <row r="347" spans="1:6" x14ac:dyDescent="0.2">
      <c r="A347" t="s">
        <v>1007</v>
      </c>
      <c r="B347" t="s">
        <v>1825</v>
      </c>
      <c r="C347" t="s">
        <v>1091</v>
      </c>
      <c r="D347" t="s">
        <v>1090</v>
      </c>
      <c r="E347" t="s">
        <v>1853</v>
      </c>
      <c r="F347" t="s">
        <v>1853</v>
      </c>
    </row>
    <row r="348" spans="1:6" x14ac:dyDescent="0.2">
      <c r="A348" t="s">
        <v>1007</v>
      </c>
      <c r="B348" t="s">
        <v>1825</v>
      </c>
      <c r="C348" t="s">
        <v>1110</v>
      </c>
      <c r="D348" t="s">
        <v>1109</v>
      </c>
      <c r="E348" t="s">
        <v>1854</v>
      </c>
      <c r="F348" t="s">
        <v>1855</v>
      </c>
    </row>
    <row r="349" spans="1:6" x14ac:dyDescent="0.2">
      <c r="A349" t="s">
        <v>1007</v>
      </c>
      <c r="B349" t="s">
        <v>1825</v>
      </c>
      <c r="C349" t="s">
        <v>1019</v>
      </c>
      <c r="D349" t="s">
        <v>1018</v>
      </c>
      <c r="E349" t="s">
        <v>1856</v>
      </c>
      <c r="F349" t="s">
        <v>1856</v>
      </c>
    </row>
    <row r="350" spans="1:6" x14ac:dyDescent="0.2">
      <c r="A350" t="s">
        <v>1007</v>
      </c>
      <c r="B350" t="s">
        <v>1825</v>
      </c>
      <c r="C350" t="s">
        <v>1165</v>
      </c>
      <c r="D350" t="s">
        <v>1164</v>
      </c>
      <c r="E350" t="s">
        <v>1857</v>
      </c>
      <c r="F350" t="s">
        <v>1857</v>
      </c>
    </row>
    <row r="351" spans="1:6" x14ac:dyDescent="0.2">
      <c r="A351" t="s">
        <v>1007</v>
      </c>
      <c r="B351" t="s">
        <v>1825</v>
      </c>
      <c r="C351" t="s">
        <v>1165</v>
      </c>
      <c r="D351" t="s">
        <v>1164</v>
      </c>
      <c r="E351" t="s">
        <v>1858</v>
      </c>
      <c r="F351" t="s">
        <v>1858</v>
      </c>
    </row>
    <row r="352" spans="1:6" x14ac:dyDescent="0.2">
      <c r="A352" t="s">
        <v>1007</v>
      </c>
      <c r="B352" t="s">
        <v>1825</v>
      </c>
      <c r="C352" t="s">
        <v>1176</v>
      </c>
      <c r="D352" t="s">
        <v>1175</v>
      </c>
      <c r="E352" t="s">
        <v>1859</v>
      </c>
      <c r="F352" t="s">
        <v>1859</v>
      </c>
    </row>
    <row r="353" spans="1:6" x14ac:dyDescent="0.2">
      <c r="A353" t="s">
        <v>1179</v>
      </c>
      <c r="B353" t="s">
        <v>1860</v>
      </c>
      <c r="C353" t="s">
        <v>2098</v>
      </c>
      <c r="D353" t="s">
        <v>2099</v>
      </c>
      <c r="E353" t="s">
        <v>2100</v>
      </c>
      <c r="F353" t="s">
        <v>2100</v>
      </c>
    </row>
    <row r="354" spans="1:6" x14ac:dyDescent="0.2">
      <c r="A354" t="s">
        <v>1179</v>
      </c>
      <c r="B354" t="s">
        <v>1860</v>
      </c>
      <c r="C354" t="s">
        <v>1186</v>
      </c>
      <c r="D354" t="s">
        <v>1185</v>
      </c>
      <c r="E354" t="s">
        <v>1861</v>
      </c>
      <c r="F354" t="s">
        <v>1861</v>
      </c>
    </row>
    <row r="355" spans="1:6" x14ac:dyDescent="0.2">
      <c r="A355" t="s">
        <v>1179</v>
      </c>
      <c r="B355" t="s">
        <v>1860</v>
      </c>
      <c r="C355" t="s">
        <v>1181</v>
      </c>
      <c r="D355" t="s">
        <v>1180</v>
      </c>
      <c r="E355" t="s">
        <v>1862</v>
      </c>
      <c r="F355" t="s">
        <v>1863</v>
      </c>
    </row>
    <row r="356" spans="1:6" x14ac:dyDescent="0.2">
      <c r="A356" t="s">
        <v>1179</v>
      </c>
      <c r="B356" t="s">
        <v>1860</v>
      </c>
      <c r="C356" t="s">
        <v>1191</v>
      </c>
      <c r="D356" t="s">
        <v>1190</v>
      </c>
      <c r="E356" t="s">
        <v>1864</v>
      </c>
      <c r="F356" t="s">
        <v>1864</v>
      </c>
    </row>
    <row r="357" spans="1:6" x14ac:dyDescent="0.2">
      <c r="A357" t="s">
        <v>1179</v>
      </c>
      <c r="B357" t="s">
        <v>1860</v>
      </c>
      <c r="C357" t="s">
        <v>1195</v>
      </c>
      <c r="D357" t="s">
        <v>1194</v>
      </c>
      <c r="E357" t="s">
        <v>1865</v>
      </c>
      <c r="F357" t="s">
        <v>1866</v>
      </c>
    </row>
    <row r="358" spans="1:6" x14ac:dyDescent="0.2">
      <c r="A358" t="s">
        <v>1179</v>
      </c>
      <c r="B358" t="s">
        <v>1860</v>
      </c>
      <c r="C358" t="s">
        <v>2101</v>
      </c>
      <c r="D358" t="s">
        <v>2102</v>
      </c>
      <c r="E358" t="s">
        <v>2103</v>
      </c>
      <c r="F358" t="s">
        <v>2103</v>
      </c>
    </row>
    <row r="359" spans="1:6" x14ac:dyDescent="0.2">
      <c r="A359" t="s">
        <v>1199</v>
      </c>
      <c r="B359" t="s">
        <v>1867</v>
      </c>
      <c r="C359" t="s">
        <v>1200</v>
      </c>
      <c r="D359" t="s">
        <v>2061</v>
      </c>
      <c r="E359" t="s">
        <v>1868</v>
      </c>
      <c r="F359" t="s">
        <v>1869</v>
      </c>
    </row>
    <row r="360" spans="1:6" x14ac:dyDescent="0.2">
      <c r="A360" t="s">
        <v>1202</v>
      </c>
      <c r="B360" t="s">
        <v>1870</v>
      </c>
      <c r="C360" t="s">
        <v>1204</v>
      </c>
      <c r="D360" t="s">
        <v>1203</v>
      </c>
      <c r="E360" t="s">
        <v>1871</v>
      </c>
      <c r="F360" t="s">
        <v>1872</v>
      </c>
    </row>
    <row r="361" spans="1:6" x14ac:dyDescent="0.2">
      <c r="A361" t="s">
        <v>1202</v>
      </c>
      <c r="B361" t="s">
        <v>1870</v>
      </c>
      <c r="C361" t="s">
        <v>1209</v>
      </c>
      <c r="D361" t="s">
        <v>1208</v>
      </c>
      <c r="E361" t="s">
        <v>1873</v>
      </c>
      <c r="F361" t="s">
        <v>1873</v>
      </c>
    </row>
    <row r="362" spans="1:6" x14ac:dyDescent="0.2">
      <c r="A362" t="s">
        <v>1202</v>
      </c>
      <c r="B362" t="s">
        <v>1870</v>
      </c>
      <c r="C362" t="s">
        <v>1209</v>
      </c>
      <c r="D362" t="s">
        <v>1208</v>
      </c>
      <c r="E362" t="s">
        <v>1874</v>
      </c>
      <c r="F362" t="s">
        <v>1874</v>
      </c>
    </row>
    <row r="363" spans="1:6" x14ac:dyDescent="0.2">
      <c r="A363" t="s">
        <v>1213</v>
      </c>
      <c r="B363" t="s">
        <v>1875</v>
      </c>
      <c r="C363" t="s">
        <v>1215</v>
      </c>
      <c r="D363" t="s">
        <v>1214</v>
      </c>
      <c r="E363" t="s">
        <v>1876</v>
      </c>
      <c r="F363" t="s">
        <v>1877</v>
      </c>
    </row>
    <row r="364" spans="1:6" x14ac:dyDescent="0.2">
      <c r="A364" t="s">
        <v>1213</v>
      </c>
      <c r="B364" t="s">
        <v>1875</v>
      </c>
      <c r="C364" t="s">
        <v>1215</v>
      </c>
      <c r="D364" t="s">
        <v>1214</v>
      </c>
      <c r="E364" t="s">
        <v>1878</v>
      </c>
      <c r="F364" t="s">
        <v>1879</v>
      </c>
    </row>
    <row r="365" spans="1:6" x14ac:dyDescent="0.2">
      <c r="A365" t="s">
        <v>1213</v>
      </c>
      <c r="B365" t="s">
        <v>1875</v>
      </c>
      <c r="C365" t="s">
        <v>1221</v>
      </c>
      <c r="D365" t="s">
        <v>1220</v>
      </c>
      <c r="E365" t="s">
        <v>1880</v>
      </c>
      <c r="F365" t="s">
        <v>1880</v>
      </c>
    </row>
    <row r="366" spans="1:6" x14ac:dyDescent="0.2">
      <c r="A366" t="s">
        <v>1213</v>
      </c>
      <c r="B366" t="s">
        <v>1875</v>
      </c>
      <c r="C366" t="s">
        <v>1221</v>
      </c>
      <c r="D366" t="s">
        <v>1220</v>
      </c>
      <c r="E366" t="s">
        <v>1881</v>
      </c>
      <c r="F366" t="s">
        <v>1881</v>
      </c>
    </row>
    <row r="367" spans="1:6" x14ac:dyDescent="0.2">
      <c r="A367" t="s">
        <v>1213</v>
      </c>
      <c r="B367" t="s">
        <v>1875</v>
      </c>
      <c r="C367" t="s">
        <v>1224</v>
      </c>
      <c r="D367" t="s">
        <v>1223</v>
      </c>
      <c r="E367" t="s">
        <v>1882</v>
      </c>
      <c r="F367" t="s">
        <v>1883</v>
      </c>
    </row>
    <row r="368" spans="1:6" x14ac:dyDescent="0.2">
      <c r="A368" t="s">
        <v>1213</v>
      </c>
      <c r="B368" t="s">
        <v>1875</v>
      </c>
      <c r="C368" t="s">
        <v>1227</v>
      </c>
      <c r="D368" t="s">
        <v>1226</v>
      </c>
      <c r="E368" t="s">
        <v>1227</v>
      </c>
      <c r="F368" t="s">
        <v>1227</v>
      </c>
    </row>
    <row r="369" spans="1:6" x14ac:dyDescent="0.2">
      <c r="A369" t="s">
        <v>1213</v>
      </c>
      <c r="B369" t="s">
        <v>1875</v>
      </c>
      <c r="C369" t="s">
        <v>1230</v>
      </c>
      <c r="D369" t="s">
        <v>1229</v>
      </c>
      <c r="E369" t="s">
        <v>1230</v>
      </c>
      <c r="F369" t="s">
        <v>1230</v>
      </c>
    </row>
    <row r="370" spans="1:6" x14ac:dyDescent="0.2">
      <c r="A370" t="s">
        <v>1213</v>
      </c>
      <c r="B370" t="s">
        <v>1875</v>
      </c>
      <c r="C370" t="s">
        <v>1284</v>
      </c>
      <c r="D370" t="s">
        <v>1283</v>
      </c>
      <c r="E370" t="s">
        <v>1884</v>
      </c>
      <c r="F370" t="s">
        <v>1884</v>
      </c>
    </row>
    <row r="371" spans="1:6" x14ac:dyDescent="0.2">
      <c r="A371" t="s">
        <v>1213</v>
      </c>
      <c r="B371" t="s">
        <v>1875</v>
      </c>
      <c r="C371" t="s">
        <v>1284</v>
      </c>
      <c r="D371" t="s">
        <v>1283</v>
      </c>
      <c r="E371" t="s">
        <v>1885</v>
      </c>
      <c r="F371" t="s">
        <v>1885</v>
      </c>
    </row>
    <row r="372" spans="1:6" x14ac:dyDescent="0.2">
      <c r="A372" t="s">
        <v>1213</v>
      </c>
      <c r="B372" t="s">
        <v>1875</v>
      </c>
      <c r="C372" t="s">
        <v>1278</v>
      </c>
      <c r="D372" t="s">
        <v>1277</v>
      </c>
      <c r="E372" t="s">
        <v>1886</v>
      </c>
      <c r="F372" t="s">
        <v>1886</v>
      </c>
    </row>
    <row r="373" spans="1:6" x14ac:dyDescent="0.2">
      <c r="A373" t="s">
        <v>1213</v>
      </c>
      <c r="B373" t="s">
        <v>1875</v>
      </c>
      <c r="C373" t="s">
        <v>1234</v>
      </c>
      <c r="D373" t="s">
        <v>1233</v>
      </c>
      <c r="E373" t="s">
        <v>1887</v>
      </c>
      <c r="F373" t="s">
        <v>1887</v>
      </c>
    </row>
    <row r="374" spans="1:6" x14ac:dyDescent="0.2">
      <c r="A374" t="s">
        <v>1213</v>
      </c>
      <c r="B374" t="s">
        <v>1875</v>
      </c>
      <c r="C374" t="s">
        <v>1242</v>
      </c>
      <c r="D374" t="s">
        <v>1241</v>
      </c>
      <c r="E374" t="s">
        <v>1888</v>
      </c>
      <c r="F374" t="s">
        <v>1889</v>
      </c>
    </row>
    <row r="375" spans="1:6" x14ac:dyDescent="0.2">
      <c r="A375" t="s">
        <v>1213</v>
      </c>
      <c r="B375" t="s">
        <v>1875</v>
      </c>
      <c r="C375" t="s">
        <v>1242</v>
      </c>
      <c r="D375" t="s">
        <v>1241</v>
      </c>
      <c r="E375" t="s">
        <v>1890</v>
      </c>
      <c r="F375" t="s">
        <v>1891</v>
      </c>
    </row>
    <row r="376" spans="1:6" x14ac:dyDescent="0.2">
      <c r="A376" t="s">
        <v>1213</v>
      </c>
      <c r="B376" t="s">
        <v>1875</v>
      </c>
      <c r="C376" t="s">
        <v>1248</v>
      </c>
      <c r="D376" t="s">
        <v>1247</v>
      </c>
      <c r="E376" t="s">
        <v>1892</v>
      </c>
      <c r="F376" t="s">
        <v>1892</v>
      </c>
    </row>
    <row r="377" spans="1:6" x14ac:dyDescent="0.2">
      <c r="A377" t="s">
        <v>1213</v>
      </c>
      <c r="B377" t="s">
        <v>1875</v>
      </c>
      <c r="C377" t="s">
        <v>1248</v>
      </c>
      <c r="D377" t="s">
        <v>1247</v>
      </c>
      <c r="E377" t="s">
        <v>1893</v>
      </c>
      <c r="F377" t="s">
        <v>1893</v>
      </c>
    </row>
    <row r="378" spans="1:6" x14ac:dyDescent="0.2">
      <c r="A378" t="s">
        <v>1213</v>
      </c>
      <c r="B378" t="s">
        <v>1875</v>
      </c>
      <c r="C378" t="s">
        <v>1252</v>
      </c>
      <c r="D378" t="s">
        <v>1251</v>
      </c>
      <c r="E378" t="s">
        <v>1894</v>
      </c>
      <c r="F378" t="s">
        <v>1894</v>
      </c>
    </row>
    <row r="379" spans="1:6" x14ac:dyDescent="0.2">
      <c r="A379" t="s">
        <v>1213</v>
      </c>
      <c r="B379" t="s">
        <v>1875</v>
      </c>
      <c r="C379" t="s">
        <v>1252</v>
      </c>
      <c r="D379" t="s">
        <v>1251</v>
      </c>
      <c r="E379" t="s">
        <v>1895</v>
      </c>
      <c r="F379" t="s">
        <v>1895</v>
      </c>
    </row>
    <row r="380" spans="1:6" x14ac:dyDescent="0.2">
      <c r="A380" t="s">
        <v>1213</v>
      </c>
      <c r="B380" t="s">
        <v>1875</v>
      </c>
      <c r="C380" t="s">
        <v>1256</v>
      </c>
      <c r="D380" t="s">
        <v>1255</v>
      </c>
      <c r="E380" t="s">
        <v>1896</v>
      </c>
      <c r="F380" t="s">
        <v>1896</v>
      </c>
    </row>
    <row r="381" spans="1:6" x14ac:dyDescent="0.2">
      <c r="A381" t="s">
        <v>1213</v>
      </c>
      <c r="B381" t="s">
        <v>1875</v>
      </c>
      <c r="C381" t="s">
        <v>1256</v>
      </c>
      <c r="D381" t="s">
        <v>1255</v>
      </c>
      <c r="E381" t="s">
        <v>1897</v>
      </c>
      <c r="F381" t="s">
        <v>1897</v>
      </c>
    </row>
    <row r="382" spans="1:6" x14ac:dyDescent="0.2">
      <c r="A382" t="s">
        <v>1213</v>
      </c>
      <c r="B382" t="s">
        <v>1875</v>
      </c>
      <c r="C382" t="s">
        <v>1259</v>
      </c>
      <c r="D382" t="s">
        <v>1258</v>
      </c>
      <c r="E382" t="s">
        <v>1898</v>
      </c>
      <c r="F382" t="s">
        <v>1899</v>
      </c>
    </row>
    <row r="383" spans="1:6" x14ac:dyDescent="0.2">
      <c r="A383" t="s">
        <v>1213</v>
      </c>
      <c r="B383" t="s">
        <v>1875</v>
      </c>
      <c r="C383" t="s">
        <v>1259</v>
      </c>
      <c r="D383" t="s">
        <v>1258</v>
      </c>
      <c r="E383" t="s">
        <v>1900</v>
      </c>
      <c r="F383" t="s">
        <v>1901</v>
      </c>
    </row>
    <row r="384" spans="1:6" x14ac:dyDescent="0.2">
      <c r="A384" t="s">
        <v>1213</v>
      </c>
      <c r="B384" t="s">
        <v>1875</v>
      </c>
      <c r="C384" t="s">
        <v>1262</v>
      </c>
      <c r="D384" t="s">
        <v>2072</v>
      </c>
      <c r="E384" t="s">
        <v>1902</v>
      </c>
      <c r="F384" t="s">
        <v>1903</v>
      </c>
    </row>
    <row r="385" spans="1:6" x14ac:dyDescent="0.2">
      <c r="A385" t="s">
        <v>1213</v>
      </c>
      <c r="B385" t="s">
        <v>1875</v>
      </c>
      <c r="C385" t="s">
        <v>1262</v>
      </c>
      <c r="D385" t="s">
        <v>2072</v>
      </c>
      <c r="E385" t="s">
        <v>1904</v>
      </c>
      <c r="F385" t="s">
        <v>1905</v>
      </c>
    </row>
    <row r="386" spans="1:6" x14ac:dyDescent="0.2">
      <c r="A386" t="s">
        <v>1213</v>
      </c>
      <c r="B386" t="s">
        <v>1875</v>
      </c>
      <c r="C386" t="s">
        <v>1266</v>
      </c>
      <c r="D386" t="s">
        <v>1265</v>
      </c>
      <c r="E386" t="s">
        <v>1906</v>
      </c>
      <c r="F386" t="s">
        <v>1907</v>
      </c>
    </row>
    <row r="387" spans="1:6" x14ac:dyDescent="0.2">
      <c r="A387" t="s">
        <v>1213</v>
      </c>
      <c r="B387" t="s">
        <v>1875</v>
      </c>
      <c r="C387" t="s">
        <v>1266</v>
      </c>
      <c r="D387" t="s">
        <v>1265</v>
      </c>
      <c r="E387" t="s">
        <v>1908</v>
      </c>
      <c r="F387" t="s">
        <v>1909</v>
      </c>
    </row>
    <row r="388" spans="1:6" x14ac:dyDescent="0.2">
      <c r="A388" t="s">
        <v>1213</v>
      </c>
      <c r="B388" t="s">
        <v>1875</v>
      </c>
      <c r="C388" t="s">
        <v>1268</v>
      </c>
      <c r="D388" t="s">
        <v>1267</v>
      </c>
      <c r="E388" t="s">
        <v>1910</v>
      </c>
      <c r="F388" t="s">
        <v>1910</v>
      </c>
    </row>
    <row r="389" spans="1:6" x14ac:dyDescent="0.2">
      <c r="A389" t="s">
        <v>1213</v>
      </c>
      <c r="B389" t="s">
        <v>1875</v>
      </c>
      <c r="C389" t="s">
        <v>1274</v>
      </c>
      <c r="D389" t="s">
        <v>1273</v>
      </c>
      <c r="E389" t="s">
        <v>1911</v>
      </c>
      <c r="F389" t="s">
        <v>1911</v>
      </c>
    </row>
    <row r="390" spans="1:6" x14ac:dyDescent="0.2">
      <c r="A390" t="s">
        <v>1213</v>
      </c>
      <c r="B390" t="s">
        <v>1875</v>
      </c>
      <c r="C390" t="s">
        <v>1238</v>
      </c>
      <c r="D390" t="s">
        <v>2066</v>
      </c>
      <c r="E390" t="s">
        <v>1912</v>
      </c>
      <c r="F390" t="s">
        <v>1912</v>
      </c>
    </row>
    <row r="391" spans="1:6" x14ac:dyDescent="0.2">
      <c r="A391" t="s">
        <v>1213</v>
      </c>
      <c r="B391" t="s">
        <v>1875</v>
      </c>
      <c r="C391" t="s">
        <v>1238</v>
      </c>
      <c r="D391" t="s">
        <v>2066</v>
      </c>
      <c r="E391" t="s">
        <v>1913</v>
      </c>
      <c r="F391" t="s">
        <v>1913</v>
      </c>
    </row>
    <row r="392" spans="1:6" x14ac:dyDescent="0.2">
      <c r="A392" t="s">
        <v>1213</v>
      </c>
      <c r="B392" t="s">
        <v>1875</v>
      </c>
      <c r="C392" t="s">
        <v>1289</v>
      </c>
      <c r="D392" t="s">
        <v>1288</v>
      </c>
      <c r="E392" t="s">
        <v>1914</v>
      </c>
      <c r="F392" t="s">
        <v>1915</v>
      </c>
    </row>
    <row r="393" spans="1:6" x14ac:dyDescent="0.2">
      <c r="A393" t="s">
        <v>1213</v>
      </c>
      <c r="B393" t="s">
        <v>1875</v>
      </c>
      <c r="C393" t="s">
        <v>1295</v>
      </c>
      <c r="D393" t="s">
        <v>1294</v>
      </c>
      <c r="E393" t="s">
        <v>1916</v>
      </c>
      <c r="F393" t="s">
        <v>1916</v>
      </c>
    </row>
    <row r="394" spans="1:6" x14ac:dyDescent="0.2">
      <c r="A394" t="s">
        <v>1213</v>
      </c>
      <c r="B394" t="s">
        <v>1875</v>
      </c>
      <c r="C394" t="s">
        <v>1300</v>
      </c>
      <c r="D394" t="s">
        <v>1299</v>
      </c>
      <c r="E394" t="s">
        <v>1917</v>
      </c>
      <c r="F394" t="s">
        <v>1917</v>
      </c>
    </row>
    <row r="395" spans="1:6" x14ac:dyDescent="0.2">
      <c r="A395" t="s">
        <v>1213</v>
      </c>
      <c r="B395" t="s">
        <v>1875</v>
      </c>
      <c r="C395" t="s">
        <v>1305</v>
      </c>
      <c r="D395" t="s">
        <v>1304</v>
      </c>
      <c r="E395" t="s">
        <v>1918</v>
      </c>
      <c r="F395" t="s">
        <v>1918</v>
      </c>
    </row>
    <row r="396" spans="1:6" x14ac:dyDescent="0.2">
      <c r="A396" t="s">
        <v>1213</v>
      </c>
      <c r="B396" t="s">
        <v>1875</v>
      </c>
      <c r="C396" t="s">
        <v>1309</v>
      </c>
      <c r="D396" t="s">
        <v>2076</v>
      </c>
      <c r="E396" t="s">
        <v>1919</v>
      </c>
      <c r="F396" t="s">
        <v>1919</v>
      </c>
    </row>
    <row r="397" spans="1:6" x14ac:dyDescent="0.2">
      <c r="A397" t="s">
        <v>1213</v>
      </c>
      <c r="B397" t="s">
        <v>1875</v>
      </c>
      <c r="C397" t="s">
        <v>1314</v>
      </c>
      <c r="D397" t="s">
        <v>1313</v>
      </c>
      <c r="E397" t="s">
        <v>1920</v>
      </c>
      <c r="F397" t="s">
        <v>1921</v>
      </c>
    </row>
    <row r="398" spans="1:6" x14ac:dyDescent="0.2">
      <c r="A398" t="s">
        <v>1213</v>
      </c>
      <c r="B398" t="s">
        <v>1875</v>
      </c>
      <c r="C398" t="s">
        <v>1317</v>
      </c>
      <c r="D398" t="s">
        <v>1316</v>
      </c>
      <c r="E398" t="s">
        <v>1317</v>
      </c>
      <c r="F398" t="s">
        <v>1922</v>
      </c>
    </row>
    <row r="399" spans="1:6" x14ac:dyDescent="0.2">
      <c r="A399" t="s">
        <v>1320</v>
      </c>
      <c r="B399" t="s">
        <v>1923</v>
      </c>
      <c r="C399" t="s">
        <v>1322</v>
      </c>
      <c r="D399" t="s">
        <v>1321</v>
      </c>
      <c r="E399" t="s">
        <v>1924</v>
      </c>
      <c r="F399" t="s">
        <v>1925</v>
      </c>
    </row>
    <row r="400" spans="1:6" x14ac:dyDescent="0.2">
      <c r="A400" t="s">
        <v>1320</v>
      </c>
      <c r="B400" t="s">
        <v>1923</v>
      </c>
      <c r="C400" t="s">
        <v>1328</v>
      </c>
      <c r="D400" t="s">
        <v>1327</v>
      </c>
      <c r="E400" t="s">
        <v>1926</v>
      </c>
      <c r="F400" t="s">
        <v>1927</v>
      </c>
    </row>
    <row r="401" spans="1:6" x14ac:dyDescent="0.2">
      <c r="A401" t="s">
        <v>1320</v>
      </c>
      <c r="B401" t="s">
        <v>1923</v>
      </c>
      <c r="C401" t="s">
        <v>1333</v>
      </c>
      <c r="D401" t="s">
        <v>1332</v>
      </c>
      <c r="E401" t="s">
        <v>1333</v>
      </c>
      <c r="F401" t="s">
        <v>1333</v>
      </c>
    </row>
    <row r="402" spans="1:6" x14ac:dyDescent="0.2">
      <c r="A402" t="s">
        <v>1320</v>
      </c>
      <c r="B402" t="s">
        <v>1923</v>
      </c>
      <c r="C402" t="s">
        <v>1337</v>
      </c>
      <c r="D402" t="s">
        <v>1336</v>
      </c>
      <c r="E402" t="s">
        <v>1928</v>
      </c>
      <c r="F402" t="s">
        <v>1929</v>
      </c>
    </row>
    <row r="403" spans="1:6" x14ac:dyDescent="0.2">
      <c r="A403" t="s">
        <v>1320</v>
      </c>
      <c r="B403" t="s">
        <v>1923</v>
      </c>
      <c r="C403" t="s">
        <v>1342</v>
      </c>
      <c r="D403" t="s">
        <v>1342</v>
      </c>
      <c r="E403" t="s">
        <v>1930</v>
      </c>
      <c r="F403" t="s">
        <v>1931</v>
      </c>
    </row>
    <row r="404" spans="1:6" x14ac:dyDescent="0.2">
      <c r="A404" t="s">
        <v>1320</v>
      </c>
      <c r="B404" t="s">
        <v>1923</v>
      </c>
      <c r="C404" t="s">
        <v>1347</v>
      </c>
      <c r="D404" t="s">
        <v>1346</v>
      </c>
      <c r="E404" t="s">
        <v>1932</v>
      </c>
      <c r="F404" t="s">
        <v>1933</v>
      </c>
    </row>
    <row r="405" spans="1:6" x14ac:dyDescent="0.2">
      <c r="A405" t="s">
        <v>1320</v>
      </c>
      <c r="B405" t="s">
        <v>1923</v>
      </c>
      <c r="C405" t="s">
        <v>1357</v>
      </c>
      <c r="D405" t="s">
        <v>1356</v>
      </c>
      <c r="E405" t="s">
        <v>1934</v>
      </c>
      <c r="F405" t="s">
        <v>1934</v>
      </c>
    </row>
    <row r="406" spans="1:6" x14ac:dyDescent="0.2">
      <c r="A406" t="s">
        <v>1320</v>
      </c>
      <c r="B406" t="s">
        <v>1923</v>
      </c>
      <c r="C406" t="s">
        <v>1357</v>
      </c>
      <c r="D406" t="s">
        <v>1356</v>
      </c>
      <c r="E406" t="s">
        <v>1935</v>
      </c>
      <c r="F406" t="s">
        <v>1935</v>
      </c>
    </row>
    <row r="407" spans="1:6" x14ac:dyDescent="0.2">
      <c r="A407" t="s">
        <v>1320</v>
      </c>
      <c r="B407" t="s">
        <v>1923</v>
      </c>
      <c r="C407" t="s">
        <v>1352</v>
      </c>
      <c r="D407" t="s">
        <v>1351</v>
      </c>
      <c r="E407" t="s">
        <v>1936</v>
      </c>
      <c r="F407" t="s">
        <v>1937</v>
      </c>
    </row>
    <row r="408" spans="1:6" x14ac:dyDescent="0.2">
      <c r="A408" t="s">
        <v>1320</v>
      </c>
      <c r="B408" t="s">
        <v>1923</v>
      </c>
      <c r="C408" t="s">
        <v>1352</v>
      </c>
      <c r="D408" t="s">
        <v>1351</v>
      </c>
      <c r="E408" t="s">
        <v>1938</v>
      </c>
      <c r="F408" t="s">
        <v>1939</v>
      </c>
    </row>
    <row r="409" spans="1:6" x14ac:dyDescent="0.2">
      <c r="A409" t="s">
        <v>1320</v>
      </c>
      <c r="B409" t="s">
        <v>1923</v>
      </c>
      <c r="C409" t="s">
        <v>1365</v>
      </c>
      <c r="D409" t="s">
        <v>2078</v>
      </c>
      <c r="E409" t="s">
        <v>1940</v>
      </c>
      <c r="F409" t="s">
        <v>1940</v>
      </c>
    </row>
    <row r="410" spans="1:6" x14ac:dyDescent="0.2">
      <c r="A410" t="s">
        <v>1320</v>
      </c>
      <c r="B410" t="s">
        <v>1923</v>
      </c>
      <c r="C410" t="s">
        <v>1365</v>
      </c>
      <c r="D410" t="s">
        <v>2078</v>
      </c>
      <c r="E410" t="s">
        <v>1941</v>
      </c>
      <c r="F410" t="s">
        <v>1941</v>
      </c>
    </row>
    <row r="411" spans="1:6" x14ac:dyDescent="0.2">
      <c r="A411" t="s">
        <v>1320</v>
      </c>
      <c r="B411" t="s">
        <v>1923</v>
      </c>
      <c r="C411" t="s">
        <v>1362</v>
      </c>
      <c r="D411" t="s">
        <v>1361</v>
      </c>
      <c r="E411" t="s">
        <v>1942</v>
      </c>
      <c r="F411" t="s">
        <v>1942</v>
      </c>
    </row>
    <row r="412" spans="1:6" x14ac:dyDescent="0.2">
      <c r="A412" t="s">
        <v>1320</v>
      </c>
      <c r="B412" t="s">
        <v>1923</v>
      </c>
      <c r="C412" t="s">
        <v>1362</v>
      </c>
      <c r="D412" t="s">
        <v>1361</v>
      </c>
      <c r="E412" t="s">
        <v>1943</v>
      </c>
      <c r="F412" t="s">
        <v>1943</v>
      </c>
    </row>
  </sheetData>
  <sheetProtection algorithmName="SHA-512" hashValue="ptFEzCtx18M1/jK5VlzrvaHNV/NoxaTPWTGsuhm45FdcGFoOA4Fp/NTLdJnOlxieMKlZ6w7y3+8Dz2af7JPZhA==" saltValue="8DrZXLEWyoG0deTtogLcMQ=="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20"/>
  <sheetViews>
    <sheetView workbookViewId="0">
      <selection activeCell="C9" sqref="C9:D9"/>
    </sheetView>
  </sheetViews>
  <sheetFormatPr baseColWidth="10" defaultColWidth="11.5" defaultRowHeight="15" x14ac:dyDescent="0.2"/>
  <cols>
    <col min="1" max="1" width="15.33203125" bestFit="1" customWidth="1"/>
    <col min="2" max="2" width="38.5" bestFit="1" customWidth="1"/>
    <col min="3" max="3" width="9.6640625" bestFit="1" customWidth="1"/>
    <col min="4" max="4" width="84.5" bestFit="1" customWidth="1"/>
    <col min="5" max="5" width="47.1640625" bestFit="1" customWidth="1"/>
  </cols>
  <sheetData>
    <row r="1" spans="1:5" s="7" customFormat="1" x14ac:dyDescent="0.2">
      <c r="A1" s="7" t="s">
        <v>1944</v>
      </c>
      <c r="B1" s="7" t="s">
        <v>1945</v>
      </c>
      <c r="C1" s="7" t="s">
        <v>1946</v>
      </c>
      <c r="D1" s="7" t="s">
        <v>1947</v>
      </c>
      <c r="E1" s="7" t="s">
        <v>1948</v>
      </c>
    </row>
    <row r="2" spans="1:5" x14ac:dyDescent="0.2">
      <c r="A2" t="s">
        <v>177</v>
      </c>
      <c r="B2" t="s">
        <v>1372</v>
      </c>
      <c r="C2" t="s">
        <v>1949</v>
      </c>
      <c r="D2" t="s">
        <v>1950</v>
      </c>
      <c r="E2" t="s">
        <v>1951</v>
      </c>
    </row>
    <row r="3" spans="1:5" x14ac:dyDescent="0.2">
      <c r="A3" t="s">
        <v>482</v>
      </c>
      <c r="B3" t="s">
        <v>1537</v>
      </c>
      <c r="C3" t="s">
        <v>1952</v>
      </c>
      <c r="D3" t="s">
        <v>1953</v>
      </c>
      <c r="E3" t="s">
        <v>1954</v>
      </c>
    </row>
    <row r="4" spans="1:5" x14ac:dyDescent="0.2">
      <c r="A4" t="s">
        <v>550</v>
      </c>
      <c r="B4" t="s">
        <v>1561</v>
      </c>
      <c r="C4" t="s">
        <v>1955</v>
      </c>
      <c r="D4" t="s">
        <v>1956</v>
      </c>
      <c r="E4" t="s">
        <v>1957</v>
      </c>
    </row>
    <row r="5" spans="1:5" x14ac:dyDescent="0.2">
      <c r="A5" t="s">
        <v>564</v>
      </c>
      <c r="B5" t="s">
        <v>1567</v>
      </c>
      <c r="C5" t="s">
        <v>1958</v>
      </c>
      <c r="D5" t="s">
        <v>1959</v>
      </c>
      <c r="E5" t="s">
        <v>1960</v>
      </c>
    </row>
    <row r="6" spans="1:5" x14ac:dyDescent="0.2">
      <c r="A6" t="s">
        <v>602</v>
      </c>
      <c r="B6" t="s">
        <v>1593</v>
      </c>
      <c r="C6" t="s">
        <v>1961</v>
      </c>
      <c r="D6" t="s">
        <v>1962</v>
      </c>
      <c r="E6" t="s">
        <v>1963</v>
      </c>
    </row>
    <row r="7" spans="1:5" x14ac:dyDescent="0.2">
      <c r="A7" t="s">
        <v>602</v>
      </c>
      <c r="B7" t="s">
        <v>1598</v>
      </c>
      <c r="C7" t="s">
        <v>1964</v>
      </c>
      <c r="D7" t="s">
        <v>1965</v>
      </c>
      <c r="E7" t="s">
        <v>1966</v>
      </c>
    </row>
    <row r="8" spans="1:5" x14ac:dyDescent="0.2">
      <c r="A8" t="s">
        <v>753</v>
      </c>
      <c r="B8" t="s">
        <v>1681</v>
      </c>
      <c r="C8" t="s">
        <v>1967</v>
      </c>
      <c r="D8" t="s">
        <v>1968</v>
      </c>
      <c r="E8" t="s">
        <v>1969</v>
      </c>
    </row>
    <row r="9" spans="1:5" x14ac:dyDescent="0.2">
      <c r="A9" t="s">
        <v>829</v>
      </c>
      <c r="B9" t="s">
        <v>1741</v>
      </c>
      <c r="C9" t="s">
        <v>1970</v>
      </c>
      <c r="D9" t="s">
        <v>1971</v>
      </c>
      <c r="E9" t="s">
        <v>1972</v>
      </c>
    </row>
    <row r="10" spans="1:5" x14ac:dyDescent="0.2">
      <c r="A10" t="s">
        <v>829</v>
      </c>
      <c r="B10" t="s">
        <v>1749</v>
      </c>
      <c r="C10" t="s">
        <v>1970</v>
      </c>
      <c r="D10" t="s">
        <v>1973</v>
      </c>
      <c r="E10" t="s">
        <v>1974</v>
      </c>
    </row>
    <row r="11" spans="1:5" x14ac:dyDescent="0.2">
      <c r="A11" t="s">
        <v>829</v>
      </c>
      <c r="B11" t="s">
        <v>1738</v>
      </c>
      <c r="C11" t="s">
        <v>1975</v>
      </c>
      <c r="D11" t="s">
        <v>1976</v>
      </c>
      <c r="E11" t="s">
        <v>1977</v>
      </c>
    </row>
    <row r="12" spans="1:5" x14ac:dyDescent="0.2">
      <c r="A12" t="s">
        <v>829</v>
      </c>
      <c r="B12" t="s">
        <v>1744</v>
      </c>
      <c r="C12" t="s">
        <v>1978</v>
      </c>
      <c r="D12" t="s">
        <v>1979</v>
      </c>
      <c r="E12" t="s">
        <v>1980</v>
      </c>
    </row>
    <row r="13" spans="1:5" x14ac:dyDescent="0.2">
      <c r="A13" t="s">
        <v>829</v>
      </c>
      <c r="B13" t="s">
        <v>1763</v>
      </c>
      <c r="C13" t="s">
        <v>1981</v>
      </c>
      <c r="D13" t="s">
        <v>1982</v>
      </c>
      <c r="E13" t="s">
        <v>1983</v>
      </c>
    </row>
    <row r="14" spans="1:5" x14ac:dyDescent="0.2">
      <c r="A14" t="s">
        <v>984</v>
      </c>
      <c r="B14" t="s">
        <v>1812</v>
      </c>
      <c r="C14" t="s">
        <v>1984</v>
      </c>
      <c r="D14" t="s">
        <v>1985</v>
      </c>
      <c r="E14" t="s">
        <v>1986</v>
      </c>
    </row>
    <row r="15" spans="1:5" x14ac:dyDescent="0.2">
      <c r="A15" t="s">
        <v>1007</v>
      </c>
      <c r="B15" t="s">
        <v>1825</v>
      </c>
      <c r="C15" t="s">
        <v>1987</v>
      </c>
      <c r="D15" t="s">
        <v>1988</v>
      </c>
      <c r="E15" t="s">
        <v>1989</v>
      </c>
    </row>
    <row r="16" spans="1:5" x14ac:dyDescent="0.2">
      <c r="A16" t="s">
        <v>1179</v>
      </c>
      <c r="B16" t="s">
        <v>1860</v>
      </c>
      <c r="C16" t="s">
        <v>1990</v>
      </c>
      <c r="D16" t="s">
        <v>1991</v>
      </c>
      <c r="E16" t="s">
        <v>1992</v>
      </c>
    </row>
    <row r="17" spans="1:5" x14ac:dyDescent="0.2">
      <c r="A17" t="s">
        <v>1199</v>
      </c>
      <c r="B17" t="s">
        <v>1867</v>
      </c>
      <c r="C17" t="s">
        <v>1993</v>
      </c>
      <c r="D17" t="s">
        <v>1994</v>
      </c>
      <c r="E17" t="s">
        <v>1995</v>
      </c>
    </row>
    <row r="18" spans="1:5" x14ac:dyDescent="0.2">
      <c r="A18" t="s">
        <v>1202</v>
      </c>
      <c r="B18" t="s">
        <v>1870</v>
      </c>
      <c r="C18" t="s">
        <v>1996</v>
      </c>
      <c r="D18" t="s">
        <v>1997</v>
      </c>
      <c r="E18" t="s">
        <v>1998</v>
      </c>
    </row>
    <row r="19" spans="1:5" x14ac:dyDescent="0.2">
      <c r="A19" t="s">
        <v>1213</v>
      </c>
      <c r="B19" t="s">
        <v>1875</v>
      </c>
      <c r="C19" t="s">
        <v>1999</v>
      </c>
      <c r="D19" t="s">
        <v>2000</v>
      </c>
      <c r="E19" t="s">
        <v>2001</v>
      </c>
    </row>
    <row r="20" spans="1:5" x14ac:dyDescent="0.2">
      <c r="A20" t="s">
        <v>1320</v>
      </c>
      <c r="B20" t="s">
        <v>1923</v>
      </c>
      <c r="C20" t="s">
        <v>2002</v>
      </c>
      <c r="D20" t="s">
        <v>2003</v>
      </c>
      <c r="E20" t="s">
        <v>2004</v>
      </c>
    </row>
  </sheetData>
  <sheetProtection algorithmName="SHA-512" hashValue="NoOiDvJfscVtODyJqYweWi4aTKu1oVRvymjQPYs5264LJi092u6MWaaAQXQzNUKU9OTfe18gvViF58RKTQYdrg==" saltValue="eBBS5H6BMCocMijQKfOskQ==" spinCount="100000" sheet="1" formatCells="0" formatColumns="0" formatRows="0"/>
  <protectedRanges>
    <protectedRange sqref="C2:D20"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C9" sqref="C9:D9"/>
    </sheetView>
  </sheetViews>
  <sheetFormatPr baseColWidth="10" defaultColWidth="11.5" defaultRowHeight="15" x14ac:dyDescent="0.2"/>
  <cols>
    <col min="2" max="2" width="60.5" bestFit="1" customWidth="1"/>
  </cols>
  <sheetData>
    <row r="1" spans="1:2" s="7" customFormat="1" x14ac:dyDescent="0.2">
      <c r="A1" s="7" t="s">
        <v>2005</v>
      </c>
      <c r="B1" s="7" t="s">
        <v>2006</v>
      </c>
    </row>
    <row r="2" spans="1:2" x14ac:dyDescent="0.2">
      <c r="A2" t="s">
        <v>2159</v>
      </c>
      <c r="B2" t="s">
        <v>2160</v>
      </c>
    </row>
    <row r="3" spans="1:2" x14ac:dyDescent="0.2">
      <c r="A3" t="s">
        <v>2007</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ac6a7113620f568f0779c9f4ff752e37">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a5633148554a513ce4f40b0898baf91a"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customXml/itemProps2.xml><?xml version="1.0" encoding="utf-8"?>
<ds:datastoreItem xmlns:ds="http://schemas.openxmlformats.org/officeDocument/2006/customXml" ds:itemID="{E6345CA7-FD24-4692-93DA-82F7C3B9D22E}">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customXml/itemProps3.xml><?xml version="1.0" encoding="utf-8"?>
<ds:datastoreItem xmlns:ds="http://schemas.openxmlformats.org/officeDocument/2006/customXml" ds:itemID="{C25A74DB-7EE9-4922-93D4-86E86087D67D}">
  <ds:schemaRefs>
    <ds:schemaRef ds:uri="http://schemas.microsoft.com/sharepoint/v3/contenttype/forms"/>
  </ds:schemaRefs>
</ds:datastoreItem>
</file>

<file path=customXml/itemProps4.xml><?xml version="1.0" encoding="utf-8"?>
<ds:datastoreItem xmlns:ds="http://schemas.openxmlformats.org/officeDocument/2006/customXml" ds:itemID="{00EAEDEF-C92A-4B84-BECD-DE5D5DF072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Mickael Montassier</cp:lastModifiedBy>
  <cp:revision/>
  <dcterms:created xsi:type="dcterms:W3CDTF">2012-06-21T15:41:37Z</dcterms:created>
  <dcterms:modified xsi:type="dcterms:W3CDTF">2026-03-12T11:09:21Z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