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updateLinks="always" codeName="ThisWorkbook"/>
  <mc:AlternateContent xmlns:mc="http://schemas.openxmlformats.org/markup-compatibility/2006">
    <mc:Choice Requires="x15">
      <x15ac:absPath xmlns:x15ac="http://schemas.microsoft.com/office/spreadsheetml/2010/11/ac" url="/Users/montassier/Desktop/alternance/"/>
    </mc:Choice>
  </mc:AlternateContent>
  <xr:revisionPtr revIDLastSave="0" documentId="13_ncr:1_{4E3E2842-DECB-D04A-94F2-B64D920E22C7}" xr6:coauthVersionLast="47" xr6:coauthVersionMax="47" xr10:uidLastSave="{00000000-0000-0000-0000-000000000000}"/>
  <bookViews>
    <workbookView xWindow="0" yWindow="500" windowWidth="28800" windowHeight="16220" activeTab="3" xr2:uid="{00000000-000D-0000-FFFF-FFFF00000000}"/>
  </bookViews>
  <sheets>
    <sheet name="Lisez-moi" sheetId="28" r:id="rId1"/>
    <sheet name="Fiche formation" sheetId="12" r:id="rId2"/>
    <sheet name="Calendrier 2025-2026" sheetId="7" r:id="rId3"/>
    <sheet name="Calendrier 2026-2027" sheetId="13" r:id="rId4"/>
    <sheet name="Fériés" sheetId="21" state="hidden" r:id="rId5"/>
    <sheet name="Sites" sheetId="20" state="hidden" r:id="rId6"/>
    <sheet name="listes" sheetId="8" state="hidden" r:id="rId7"/>
    <sheet name="Import" sheetId="27" state="hidden" r:id="rId8"/>
    <sheet name="Salle" sheetId="23" state="hidden" r:id="rId9"/>
  </sheets>
  <externalReferences>
    <externalReference r:id="rId10"/>
    <externalReference r:id="rId11"/>
    <externalReference r:id="rId12"/>
    <externalReference r:id="rId13"/>
  </externalReferences>
  <definedNames>
    <definedName name="agro">Sites!$E$1:$E$2</definedName>
    <definedName name="An" localSheetId="3">'Calendrier 2026-2027'!$C$5</definedName>
    <definedName name="An" localSheetId="1">[1]Calendrier!$C$5</definedName>
    <definedName name="An" localSheetId="7">'[2]Calendrier 2025-2026'!$C$5</definedName>
    <definedName name="An" localSheetId="0">'[3]Calendrier 2025-2026'!$C$5</definedName>
    <definedName name="An" localSheetId="5">'[4]Calendrier 2025-2026'!$C$5</definedName>
    <definedName name="An">'Calendrier 2025-2026'!$C$5</definedName>
    <definedName name="CHOIX" localSheetId="2">'Calendrier 2025-2026'!$H$7:$H$37,'Calendrier 2025-2026'!$K$7:$K$37,'Calendrier 2025-2026'!$N$7:$N$37,'Calendrier 2025-2026'!$Q$7:$Q$37,'Calendrier 2025-2026'!$T$7:$T$37,'Calendrier 2025-2026'!$W$7:$W$37,'Calendrier 2025-2026'!$Z$7:$Z$37,'Calendrier 2025-2026'!$AC$7:$AC$37,'Calendrier 2025-2026'!$AF$7:$AF$37,'Calendrier 2025-2026'!$AI$7:$AI$37,'Calendrier 2025-2026'!$AL$7:$AL$37,'Calendrier 2025-2026'!$AO$7:$AO$37,'Calendrier 2025-2026'!#REF!,'Calendrier 2025-2026'!#REF!,'Calendrier 2025-2026'!#REF!,'Calendrier 2025-2026'!#REF!,'Calendrier 2025-2026'!#REF!,'Calendrier 2025-2026'!#REF!,'Calendrier 2025-2026'!#REF!</definedName>
    <definedName name="CHOIX" localSheetId="3">'Calendrier 2026-2027'!$E$7:$E$37,'Calendrier 2026-2027'!$H$7:$H$37,'Calendrier 2026-2027'!$K$7:$K$37,'Calendrier 2026-2027'!$N$7:$N$37,'Calendrier 2026-2027'!$Q$7:$Q$37,'Calendrier 2026-2027'!$T$7:$T$37,'Calendrier 2026-2027'!$W$7:$W$37,'Calendrier 2026-2027'!$Z$7:$Z$37,'Calendrier 2026-2027'!$AC$7:$AC$37,'Calendrier 2026-2027'!$AF$7:$AF$37,'Calendrier 2026-2027'!$AI$7:$AI$37,'Calendrier 2026-2027'!$AL$7:$AL$37,'Calendrier 2026-2027'!#REF!,'Calendrier 2026-2027'!#REF!,'Calendrier 2026-2027'!#REF!,'Calendrier 2026-2027'!#REF!,'Calendrier 2026-2027'!#REF!,'Calendrier 2026-2027'!#REF!,'Calendrier 2026-2027'!#REF!</definedName>
    <definedName name="colvac" localSheetId="2">'Calendrier 2025-2026'!$F$7:$F$37,'Calendrier 2025-2026'!$I$7:$I$34,'Calendrier 2025-2026'!$I$35,'Calendrier 2025-2026'!$L$7:$L$37,'Calendrier 2025-2026'!$O$7:$O$36,'Calendrier 2025-2026'!$R$7:$R$37,'Calendrier 2025-2026'!$U$7:$U$36,'Calendrier 2025-2026'!$X$7:$X$37,'Calendrier 2025-2026'!$AA$7:$AA$37,'Calendrier 2025-2026'!$AD$7:$AD$36,'Calendrier 2025-2026'!$AG$7:$AG$37,'Calendrier 2025-2026'!$AJ$7:$AJ$36,'Calendrier 2025-2026'!$AM$7:$AM$37,'Calendrier 2025-2026'!#REF!</definedName>
    <definedName name="colvac" localSheetId="3">'Calendrier 2026-2027'!$C$7:$C$37,'Calendrier 2026-2027'!$F$7:$F$34,'Calendrier 2026-2027'!$F$35,'Calendrier 2026-2027'!$I$7:$I$37,'Calendrier 2026-2027'!$L$7:$L$36,'Calendrier 2026-2027'!$O$7:$O$37,'Calendrier 2026-2027'!$R$7:$R$36,'Calendrier 2026-2027'!$U$7:$U$37,'Calendrier 2026-2027'!$X$7:$X$37,'Calendrier 2026-2027'!$AA$7:$AA$36,'Calendrier 2026-2027'!$AD$7:$AD$37,'Calendrier 2026-2027'!$AG$7:$AG$36,'Calendrier 2026-2027'!$AJ$7:$AJ$37,'Calendrier 2026-2027'!#REF!</definedName>
    <definedName name="DVac" localSheetId="1">[1]BD_CAL!$E$5:$E$38</definedName>
    <definedName name="DVac" localSheetId="7">#REF!</definedName>
    <definedName name="DVac" localSheetId="0">#REF!</definedName>
    <definedName name="DVac" localSheetId="5">[4]BD_CAL!$E$5:$E$38</definedName>
    <definedName name="DVac">#REF!</definedName>
    <definedName name="enscm">Sites!$F$1</definedName>
    <definedName name="Fériés" localSheetId="1">[1]BD_CAL!$J$3:$J$58</definedName>
    <definedName name="Fériés" localSheetId="7">[2]Fériés!$A$2:$A$31</definedName>
    <definedName name="Fériés" localSheetId="0">[3]Fériés!$A$2:$A$31</definedName>
    <definedName name="FVac" localSheetId="1">[1]BD_CAL!$G$5:$G$38</definedName>
    <definedName name="FVac" localSheetId="7">#REF!</definedName>
    <definedName name="FVac" localSheetId="0">#REF!</definedName>
    <definedName name="FVac" localSheetId="5">[4]BD_CAL!$G$5:$G$38</definedName>
    <definedName name="FVac">#REF!</definedName>
    <definedName name="JrFeries">Fériés!$A$2:$A$38</definedName>
    <definedName name="nimes">Sites!$D$1:$D$3</definedName>
    <definedName name="onglets" localSheetId="1">[1]BD_CAL!$I$1:$I$12</definedName>
    <definedName name="onglets" localSheetId="7">#REF!</definedName>
    <definedName name="onglets" localSheetId="0">#REF!</definedName>
    <definedName name="onglets" localSheetId="5">[4]BD_CAL!$I$1:$I$12</definedName>
    <definedName name="onglets">#REF!</definedName>
    <definedName name="um">Sites!$A$1:$A$19</definedName>
    <definedName name="umpv">Sites!$C$1:$C$3</definedName>
    <definedName name="upvd">Sites!$B$1:$B$7</definedName>
    <definedName name="vacances" localSheetId="2">'Calendrier 2025-2026'!$F$7:$F$37,'Calendrier 2025-2026'!$I$7:$I$35,'Calendrier 2025-2026'!$L$7:$L$37,'Calendrier 2025-2026'!$O$7:$O$36,'Calendrier 2025-2026'!$R$7:$R$37,'Calendrier 2025-2026'!$U$7:$U$36,'Calendrier 2025-2026'!$X$7:$X$37,'Calendrier 2025-2026'!$AA$7:$AA$37,'Calendrier 2025-2026'!$AD$7:$AD$36,'Calendrier 2025-2026'!$AG$7:$AG$37,'Calendrier 2025-2026'!$AJ$7:$AJ$36,'Calendrier 2025-2026'!$AM$7:$AM$37,'Calendrier 2025-2026'!#REF!,'Calendrier 2025-2026'!#REF!,'Calendrier 2025-2026'!#REF!,'Calendrier 2025-2026'!#REF!,'Calendrier 2025-2026'!#REF!,'Calendrier 2025-2026'!#REF!,'Calendrier 2025-2026'!#REF!</definedName>
    <definedName name="vacances" localSheetId="3">'Calendrier 2026-2027'!$C$7:$C$37,'Calendrier 2026-2027'!$F$7:$F$35,'Calendrier 2026-2027'!$I$7:$I$37,'Calendrier 2026-2027'!$L$7:$L$36,'Calendrier 2026-2027'!$O$7:$O$37,'Calendrier 2026-2027'!$R$7:$R$36,'Calendrier 2026-2027'!$U$7:$U$37,'Calendrier 2026-2027'!$X$7:$X$37,'Calendrier 2026-2027'!$AA$7:$AA$36,'Calendrier 2026-2027'!$AD$7:$AD$37,'Calendrier 2026-2027'!$AG$7:$AG$36,'Calendrier 2026-2027'!$AJ$7:$AJ$37,'Calendrier 2026-2027'!#REF!,'Calendrier 2026-2027'!#REF!,'Calendrier 2026-2027'!#REF!,'Calendrier 2026-2027'!#REF!,'Calendrier 2026-2027'!#REF!,'Calendrier 2026-2027'!#REF!,'Calendrier 2026-2027'!#REF!</definedName>
    <definedName name="_xlnm.Print_Area" localSheetId="2">'Calendrier 2025-2026'!$F$3:$AO$38</definedName>
    <definedName name="_xlnm.Print_Area" localSheetId="3">'Calendrier 2026-2027'!$C$3:$AL$38</definedName>
    <definedName name="_xlnm.Print_Area" localSheetId="1">'Fiche formation'!$A$1:$F$44</definedName>
    <definedName name="_xlnm.Print_Area" localSheetId="0">'Lisez-moi'!$A$1:$C$15</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583" i="27" l="1"/>
  <c r="H1583" i="27" s="1"/>
  <c r="G1583" i="27"/>
  <c r="L30" i="12"/>
  <c r="I30" i="12"/>
  <c r="C4" i="13"/>
  <c r="C4" i="7"/>
  <c r="C3" i="7"/>
  <c r="F1583" i="27" l="1"/>
  <c r="G8" i="12"/>
  <c r="B3" i="27" l="1"/>
  <c r="C3" i="27"/>
  <c r="B4" i="27"/>
  <c r="C4" i="27"/>
  <c r="B5" i="27"/>
  <c r="C5" i="27"/>
  <c r="B6" i="27"/>
  <c r="C6" i="27"/>
  <c r="B7" i="27"/>
  <c r="C7" i="27"/>
  <c r="B8" i="27"/>
  <c r="C8" i="27"/>
  <c r="B9" i="27"/>
  <c r="C9" i="27"/>
  <c r="B10" i="27"/>
  <c r="C10" i="27"/>
  <c r="B11" i="27"/>
  <c r="C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C2" i="27"/>
  <c r="B2" i="27"/>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K853" i="27"/>
  <c r="K793" i="27"/>
  <c r="B793" i="27" s="1"/>
  <c r="K731" i="27"/>
  <c r="B731" i="27" s="1"/>
  <c r="K669" i="27"/>
  <c r="B669" i="27" s="1"/>
  <c r="K547" i="27"/>
  <c r="B547" i="27" s="1"/>
  <c r="K487" i="27"/>
  <c r="B487" i="27" s="1"/>
  <c r="K245" i="27"/>
  <c r="B245" i="27" s="1"/>
  <c r="G63" i="27"/>
  <c r="K2" i="27"/>
  <c r="D2" i="27" s="1"/>
  <c r="K3" i="27"/>
  <c r="D3" i="27" s="1"/>
  <c r="K4" i="27"/>
  <c r="D4" i="27" s="1"/>
  <c r="K5" i="27"/>
  <c r="D5" i="27" s="1"/>
  <c r="K6" i="27"/>
  <c r="D6" i="27" s="1"/>
  <c r="K7" i="27"/>
  <c r="D7" i="27" s="1"/>
  <c r="K8" i="27"/>
  <c r="E8" i="27" s="1"/>
  <c r="K9" i="27"/>
  <c r="D9" i="27" s="1"/>
  <c r="K10" i="27"/>
  <c r="D10" i="27" s="1"/>
  <c r="K11" i="27"/>
  <c r="D11" i="27" s="1"/>
  <c r="K12" i="27"/>
  <c r="E12" i="27" s="1"/>
  <c r="K13" i="27"/>
  <c r="D13" i="27" s="1"/>
  <c r="K14" i="27"/>
  <c r="D14" i="27" s="1"/>
  <c r="K15" i="27"/>
  <c r="D15" i="27" s="1"/>
  <c r="K16" i="27"/>
  <c r="D16" i="27" s="1"/>
  <c r="K17" i="27"/>
  <c r="D17" i="27" s="1"/>
  <c r="K18" i="27"/>
  <c r="D18" i="27" s="1"/>
  <c r="K19" i="27"/>
  <c r="D19" i="27" s="1"/>
  <c r="K20" i="27"/>
  <c r="D20" i="27" s="1"/>
  <c r="K21" i="27"/>
  <c r="D21" i="27" s="1"/>
  <c r="K22" i="27"/>
  <c r="D22" i="27" s="1"/>
  <c r="K23" i="27"/>
  <c r="D23" i="27" s="1"/>
  <c r="K24" i="27"/>
  <c r="E24" i="27" s="1"/>
  <c r="K25" i="27"/>
  <c r="D25" i="27" s="1"/>
  <c r="K26" i="27"/>
  <c r="D26" i="27" s="1"/>
  <c r="K27" i="27"/>
  <c r="D27" i="27" s="1"/>
  <c r="K28" i="27"/>
  <c r="D28" i="27" s="1"/>
  <c r="K29" i="27"/>
  <c r="D29" i="27" s="1"/>
  <c r="K30" i="27"/>
  <c r="D30" i="27" s="1"/>
  <c r="K31" i="27"/>
  <c r="D31" i="27" s="1"/>
  <c r="K32" i="27"/>
  <c r="E32" i="27" s="1"/>
  <c r="K33" i="27"/>
  <c r="D33" i="27" s="1"/>
  <c r="K34" i="27"/>
  <c r="D34" i="27" s="1"/>
  <c r="K35" i="27"/>
  <c r="D35" i="27" s="1"/>
  <c r="K36" i="27"/>
  <c r="E36" i="27" s="1"/>
  <c r="K37" i="27"/>
  <c r="D37" i="27" s="1"/>
  <c r="K38" i="27"/>
  <c r="D38" i="27" s="1"/>
  <c r="K39" i="27"/>
  <c r="D39" i="27" s="1"/>
  <c r="K40" i="27"/>
  <c r="E40" i="27" s="1"/>
  <c r="K41" i="27"/>
  <c r="D41" i="27" s="1"/>
  <c r="K42" i="27"/>
  <c r="D42" i="27" s="1"/>
  <c r="K43" i="27"/>
  <c r="D43" i="27" s="1"/>
  <c r="K44" i="27"/>
  <c r="D44" i="27" s="1"/>
  <c r="K45" i="27"/>
  <c r="D45" i="27" s="1"/>
  <c r="K46" i="27"/>
  <c r="D46" i="27" s="1"/>
  <c r="K47" i="27"/>
  <c r="D47" i="27" s="1"/>
  <c r="K48" i="27"/>
  <c r="E48" i="27" s="1"/>
  <c r="K49" i="27"/>
  <c r="D49" i="27" s="1"/>
  <c r="K50" i="27"/>
  <c r="D50" i="27" s="1"/>
  <c r="K51" i="27"/>
  <c r="D51" i="27" s="1"/>
  <c r="K52" i="27"/>
  <c r="E52" i="27" s="1"/>
  <c r="K53" i="27"/>
  <c r="D53" i="27" s="1"/>
  <c r="K54" i="27"/>
  <c r="D54" i="27" s="1"/>
  <c r="K55" i="27"/>
  <c r="D55" i="27" s="1"/>
  <c r="K56" i="27"/>
  <c r="D56" i="27" s="1"/>
  <c r="K57" i="27"/>
  <c r="D57" i="27" s="1"/>
  <c r="K58" i="27"/>
  <c r="D58" i="27" s="1"/>
  <c r="K59" i="27"/>
  <c r="D59" i="27" s="1"/>
  <c r="K60" i="27"/>
  <c r="D60" i="27" s="1"/>
  <c r="K61" i="27"/>
  <c r="D61" i="27" s="1"/>
  <c r="K62" i="27"/>
  <c r="D62" i="27" s="1"/>
  <c r="K63" i="27"/>
  <c r="F2" i="27"/>
  <c r="G2" i="27"/>
  <c r="H2" i="27"/>
  <c r="F3" i="27"/>
  <c r="G3" i="27"/>
  <c r="H3" i="27"/>
  <c r="F4" i="27"/>
  <c r="G4" i="27"/>
  <c r="H4" i="27"/>
  <c r="F5" i="27"/>
  <c r="G5" i="27"/>
  <c r="H5" i="27"/>
  <c r="F6" i="27"/>
  <c r="G6" i="27"/>
  <c r="H6" i="27"/>
  <c r="F7" i="27"/>
  <c r="G7" i="27"/>
  <c r="H7" i="27"/>
  <c r="F8" i="27"/>
  <c r="G8" i="27"/>
  <c r="H8" i="27"/>
  <c r="F9" i="27"/>
  <c r="G9" i="27"/>
  <c r="H9" i="27"/>
  <c r="F10" i="27"/>
  <c r="G10" i="27"/>
  <c r="H10" i="27"/>
  <c r="F11" i="27"/>
  <c r="G11" i="27"/>
  <c r="H11" i="27"/>
  <c r="F12" i="27"/>
  <c r="G12" i="27"/>
  <c r="H12" i="27"/>
  <c r="F13" i="27"/>
  <c r="G13" i="27"/>
  <c r="H13" i="27"/>
  <c r="F14" i="27"/>
  <c r="G14" i="27"/>
  <c r="H14" i="27"/>
  <c r="F15" i="27"/>
  <c r="G15" i="27"/>
  <c r="H15" i="27"/>
  <c r="F16" i="27"/>
  <c r="G16" i="27"/>
  <c r="H16" i="27"/>
  <c r="F17" i="27"/>
  <c r="G17" i="27"/>
  <c r="H17" i="27"/>
  <c r="F18" i="27"/>
  <c r="G18" i="27"/>
  <c r="H18" i="27"/>
  <c r="F19" i="27"/>
  <c r="G19" i="27"/>
  <c r="H19" i="27"/>
  <c r="F20" i="27"/>
  <c r="G20" i="27"/>
  <c r="H20" i="27"/>
  <c r="F21" i="27"/>
  <c r="G21" i="27"/>
  <c r="H21" i="27"/>
  <c r="F22" i="27"/>
  <c r="G22" i="27"/>
  <c r="H22" i="27"/>
  <c r="F23" i="27"/>
  <c r="G23" i="27"/>
  <c r="H23" i="27"/>
  <c r="F24" i="27"/>
  <c r="G24" i="27"/>
  <c r="H24" i="27"/>
  <c r="F25" i="27"/>
  <c r="G25" i="27"/>
  <c r="H25" i="27"/>
  <c r="F26" i="27"/>
  <c r="G26" i="27"/>
  <c r="H26" i="27"/>
  <c r="F27" i="27"/>
  <c r="G27" i="27"/>
  <c r="H27" i="27"/>
  <c r="F28" i="27"/>
  <c r="G28" i="27"/>
  <c r="H28" i="27"/>
  <c r="F29" i="27"/>
  <c r="G29" i="27"/>
  <c r="H29" i="27"/>
  <c r="F30" i="27"/>
  <c r="G30" i="27"/>
  <c r="H30" i="27"/>
  <c r="F31" i="27"/>
  <c r="G31" i="27"/>
  <c r="H31" i="27"/>
  <c r="F32" i="27"/>
  <c r="G32" i="27"/>
  <c r="H32" i="27"/>
  <c r="F33" i="27"/>
  <c r="G33" i="27"/>
  <c r="H33" i="27"/>
  <c r="F34" i="27"/>
  <c r="G34" i="27"/>
  <c r="H34" i="27"/>
  <c r="F35" i="27"/>
  <c r="G35" i="27"/>
  <c r="H35" i="27"/>
  <c r="F36" i="27"/>
  <c r="G36" i="27"/>
  <c r="H36" i="27"/>
  <c r="F37" i="27"/>
  <c r="G37" i="27"/>
  <c r="H37" i="27"/>
  <c r="F38" i="27"/>
  <c r="G38" i="27"/>
  <c r="H38" i="27"/>
  <c r="F39" i="27"/>
  <c r="G39" i="27"/>
  <c r="H39" i="27"/>
  <c r="F40" i="27"/>
  <c r="G40" i="27"/>
  <c r="H40" i="27"/>
  <c r="F41" i="27"/>
  <c r="G41" i="27"/>
  <c r="H41" i="27"/>
  <c r="F42" i="27"/>
  <c r="G42" i="27"/>
  <c r="H42" i="27"/>
  <c r="F43" i="27"/>
  <c r="G43" i="27"/>
  <c r="H43" i="27"/>
  <c r="F44" i="27"/>
  <c r="G44" i="27"/>
  <c r="H44" i="27"/>
  <c r="F45" i="27"/>
  <c r="G45" i="27"/>
  <c r="H45" i="27"/>
  <c r="F46" i="27"/>
  <c r="G46" i="27"/>
  <c r="H46" i="27"/>
  <c r="F47" i="27"/>
  <c r="G47" i="27"/>
  <c r="H47" i="27"/>
  <c r="F48" i="27"/>
  <c r="G48" i="27"/>
  <c r="H48" i="27"/>
  <c r="F49" i="27"/>
  <c r="G49" i="27"/>
  <c r="H49" i="27"/>
  <c r="F50" i="27"/>
  <c r="G50" i="27"/>
  <c r="H50" i="27"/>
  <c r="F51" i="27"/>
  <c r="G51" i="27"/>
  <c r="H51" i="27"/>
  <c r="F52" i="27"/>
  <c r="G52" i="27"/>
  <c r="H52" i="27"/>
  <c r="F53" i="27"/>
  <c r="G53" i="27"/>
  <c r="H53" i="27"/>
  <c r="F54" i="27"/>
  <c r="G54" i="27"/>
  <c r="H54" i="27"/>
  <c r="F55" i="27"/>
  <c r="G55" i="27"/>
  <c r="H55" i="27"/>
  <c r="F56" i="27"/>
  <c r="G56" i="27"/>
  <c r="H56" i="27"/>
  <c r="F57" i="27"/>
  <c r="G57" i="27"/>
  <c r="H57" i="27"/>
  <c r="F58" i="27"/>
  <c r="G58" i="27"/>
  <c r="H58" i="27"/>
  <c r="F59" i="27"/>
  <c r="G59" i="27"/>
  <c r="H59" i="27"/>
  <c r="F60" i="27"/>
  <c r="G60" i="27"/>
  <c r="H60" i="27"/>
  <c r="F61" i="27"/>
  <c r="G61" i="27"/>
  <c r="H61" i="27"/>
  <c r="F62" i="27"/>
  <c r="G62" i="27"/>
  <c r="H62" i="27"/>
  <c r="A64" i="27"/>
  <c r="A4" i="27"/>
  <c r="A5" i="27" s="1"/>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2" i="27"/>
  <c r="A3" i="27" s="1"/>
  <c r="D7" i="7"/>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C3" i="13"/>
  <c r="B853" i="27" l="1"/>
  <c r="C853" i="27"/>
  <c r="C793" i="27"/>
  <c r="C731" i="27"/>
  <c r="C547" i="27"/>
  <c r="C487" i="27"/>
  <c r="C245" i="27"/>
  <c r="C669" i="27"/>
  <c r="E61" i="27"/>
  <c r="E2" i="27"/>
  <c r="E58" i="27"/>
  <c r="E45" i="27"/>
  <c r="E42" i="27"/>
  <c r="E41" i="27"/>
  <c r="E25" i="27"/>
  <c r="E21" i="27"/>
  <c r="E62" i="27"/>
  <c r="E18" i="27"/>
  <c r="E57" i="27"/>
  <c r="E37" i="27"/>
  <c r="E17" i="27"/>
  <c r="E54" i="27"/>
  <c r="E34" i="27"/>
  <c r="E13" i="27"/>
  <c r="E53" i="27"/>
  <c r="E33" i="27"/>
  <c r="E10" i="27"/>
  <c r="E50" i="27"/>
  <c r="E29" i="27"/>
  <c r="E9" i="27"/>
  <c r="E49" i="27"/>
  <c r="E26" i="27"/>
  <c r="E5" i="27"/>
  <c r="E56" i="27"/>
  <c r="E20" i="27"/>
  <c r="E4" i="27"/>
  <c r="E60" i="27"/>
  <c r="E44" i="27"/>
  <c r="E28" i="27"/>
  <c r="E16" i="27"/>
  <c r="D52" i="27"/>
  <c r="D48" i="27"/>
  <c r="D40" i="27"/>
  <c r="D36" i="27"/>
  <c r="D32" i="27"/>
  <c r="D24" i="27"/>
  <c r="D12" i="27"/>
  <c r="D8" i="27"/>
  <c r="E59" i="27"/>
  <c r="E55" i="27"/>
  <c r="E51" i="27"/>
  <c r="E47" i="27"/>
  <c r="E43" i="27"/>
  <c r="E39" i="27"/>
  <c r="E35" i="27"/>
  <c r="E31" i="27"/>
  <c r="E27" i="27"/>
  <c r="E23" i="27"/>
  <c r="E19" i="27"/>
  <c r="E15" i="27"/>
  <c r="E11" i="27"/>
  <c r="E7" i="27"/>
  <c r="E3" i="27"/>
  <c r="E46" i="27"/>
  <c r="E38" i="27"/>
  <c r="E30" i="27"/>
  <c r="E22" i="27"/>
  <c r="E14" i="27"/>
  <c r="E6" i="27"/>
  <c r="G42" i="12"/>
  <c r="G64" i="27" l="1"/>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0" i="27"/>
  <c r="G221" i="27"/>
  <c r="G222" i="27"/>
  <c r="G223" i="27"/>
  <c r="G224" i="27"/>
  <c r="G225" i="27"/>
  <c r="G226" i="27"/>
  <c r="G227" i="27"/>
  <c r="G228"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G261" i="27"/>
  <c r="G262" i="27"/>
  <c r="G263" i="27"/>
  <c r="G264" i="27"/>
  <c r="G265" i="27"/>
  <c r="G266" i="27"/>
  <c r="G267" i="27"/>
  <c r="G268" i="27"/>
  <c r="G269" i="27"/>
  <c r="G270" i="27"/>
  <c r="G271" i="27"/>
  <c r="G272" i="27"/>
  <c r="G273" i="27"/>
  <c r="G274" i="27"/>
  <c r="G275" i="27"/>
  <c r="G276" i="27"/>
  <c r="G277" i="27"/>
  <c r="G278" i="27"/>
  <c r="G279" i="27"/>
  <c r="G280" i="27"/>
  <c r="G281" i="27"/>
  <c r="G282" i="27"/>
  <c r="G283" i="27"/>
  <c r="G284" i="27"/>
  <c r="G285" i="27"/>
  <c r="G286" i="27"/>
  <c r="G287" i="27"/>
  <c r="G288" i="27"/>
  <c r="G289" i="27"/>
  <c r="G290" i="27"/>
  <c r="G291" i="27"/>
  <c r="G292" i="27"/>
  <c r="G293" i="27"/>
  <c r="G294" i="27"/>
  <c r="G295" i="27"/>
  <c r="G296" i="27"/>
  <c r="G297" i="27"/>
  <c r="G298" i="27"/>
  <c r="G299" i="27"/>
  <c r="G300" i="27"/>
  <c r="G301" i="27"/>
  <c r="G302" i="27"/>
  <c r="G303" i="27"/>
  <c r="G304" i="27"/>
  <c r="G305" i="27"/>
  <c r="G306" i="27"/>
  <c r="G307" i="27"/>
  <c r="G308" i="27"/>
  <c r="G309" i="27"/>
  <c r="G310" i="27"/>
  <c r="G311" i="27"/>
  <c r="G312" i="27"/>
  <c r="G313" i="27"/>
  <c r="G314" i="27"/>
  <c r="G315" i="27"/>
  <c r="G316" i="27"/>
  <c r="G317" i="27"/>
  <c r="G318" i="27"/>
  <c r="G319" i="27"/>
  <c r="G320" i="27"/>
  <c r="G321" i="27"/>
  <c r="G322" i="27"/>
  <c r="G323" i="27"/>
  <c r="G324" i="27"/>
  <c r="G325" i="27"/>
  <c r="G326" i="27"/>
  <c r="G327" i="27"/>
  <c r="G328" i="27"/>
  <c r="G329" i="27"/>
  <c r="G330" i="27"/>
  <c r="G331" i="27"/>
  <c r="G332" i="27"/>
  <c r="G333" i="27"/>
  <c r="G334" i="27"/>
  <c r="G335" i="27"/>
  <c r="G336" i="27"/>
  <c r="G337" i="27"/>
  <c r="G338" i="27"/>
  <c r="G339" i="27"/>
  <c r="G340" i="27"/>
  <c r="G341" i="27"/>
  <c r="G342" i="27"/>
  <c r="G343" i="27"/>
  <c r="G344" i="27"/>
  <c r="G345" i="27"/>
  <c r="G346" i="27"/>
  <c r="G347" i="27"/>
  <c r="G348" i="27"/>
  <c r="G349" i="27"/>
  <c r="G350" i="27"/>
  <c r="G351" i="27"/>
  <c r="G352" i="27"/>
  <c r="G353" i="27"/>
  <c r="G354" i="27"/>
  <c r="G355" i="27"/>
  <c r="G356" i="27"/>
  <c r="G357" i="27"/>
  <c r="G358" i="27"/>
  <c r="G359" i="27"/>
  <c r="G360" i="27"/>
  <c r="G361" i="27"/>
  <c r="G362" i="27"/>
  <c r="G363" i="27"/>
  <c r="G364" i="27"/>
  <c r="G365" i="27"/>
  <c r="G366" i="27"/>
  <c r="G367" i="27"/>
  <c r="G368" i="27"/>
  <c r="G369" i="27"/>
  <c r="G370" i="27"/>
  <c r="G371" i="27"/>
  <c r="G372" i="27"/>
  <c r="G373" i="27"/>
  <c r="G374" i="27"/>
  <c r="G375" i="27"/>
  <c r="G376" i="27"/>
  <c r="G377" i="27"/>
  <c r="G378" i="27"/>
  <c r="G379" i="27"/>
  <c r="G380" i="27"/>
  <c r="G381" i="27"/>
  <c r="G382" i="27"/>
  <c r="G383" i="27"/>
  <c r="G384" i="27"/>
  <c r="G385" i="27"/>
  <c r="G386" i="27"/>
  <c r="G387" i="27"/>
  <c r="G388" i="27"/>
  <c r="G389" i="27"/>
  <c r="G390" i="27"/>
  <c r="G391" i="27"/>
  <c r="G392" i="27"/>
  <c r="G393" i="27"/>
  <c r="G394" i="27"/>
  <c r="G395" i="27"/>
  <c r="G396" i="27"/>
  <c r="G397" i="27"/>
  <c r="G398" i="27"/>
  <c r="G399" i="27"/>
  <c r="G400" i="27"/>
  <c r="G401" i="27"/>
  <c r="G402" i="27"/>
  <c r="G403" i="27"/>
  <c r="G404" i="27"/>
  <c r="G405" i="27"/>
  <c r="G406" i="27"/>
  <c r="G407" i="27"/>
  <c r="G408" i="27"/>
  <c r="G409" i="27"/>
  <c r="G410" i="27"/>
  <c r="G411" i="27"/>
  <c r="G412" i="27"/>
  <c r="G413" i="27"/>
  <c r="G414" i="27"/>
  <c r="G415" i="27"/>
  <c r="G416" i="27"/>
  <c r="G417" i="27"/>
  <c r="G418" i="27"/>
  <c r="G419" i="27"/>
  <c r="G420" i="27"/>
  <c r="G421" i="27"/>
  <c r="G422" i="27"/>
  <c r="G423" i="27"/>
  <c r="G424" i="27"/>
  <c r="G425" i="27"/>
  <c r="G426" i="27"/>
  <c r="G427" i="27"/>
  <c r="G428" i="27"/>
  <c r="G429" i="27"/>
  <c r="G430" i="27"/>
  <c r="G431" i="27"/>
  <c r="G432" i="27"/>
  <c r="G433" i="27"/>
  <c r="G434" i="27"/>
  <c r="G435" i="27"/>
  <c r="G436" i="27"/>
  <c r="G437" i="27"/>
  <c r="G438" i="27"/>
  <c r="G439" i="27"/>
  <c r="G440" i="27"/>
  <c r="G441" i="27"/>
  <c r="G442" i="27"/>
  <c r="G443" i="27"/>
  <c r="G444" i="27"/>
  <c r="G445" i="27"/>
  <c r="G446" i="27"/>
  <c r="G447" i="27"/>
  <c r="G448" i="27"/>
  <c r="G449" i="27"/>
  <c r="G450" i="27"/>
  <c r="G451" i="27"/>
  <c r="G452" i="27"/>
  <c r="G453" i="27"/>
  <c r="G454" i="27"/>
  <c r="G455" i="27"/>
  <c r="G456" i="27"/>
  <c r="G457" i="27"/>
  <c r="G458" i="27"/>
  <c r="G459" i="27"/>
  <c r="G460" i="27"/>
  <c r="G461" i="27"/>
  <c r="G462" i="27"/>
  <c r="G463" i="27"/>
  <c r="G464" i="27"/>
  <c r="G465" i="27"/>
  <c r="G466" i="27"/>
  <c r="G467" i="27"/>
  <c r="G468" i="27"/>
  <c r="G469" i="27"/>
  <c r="G470" i="27"/>
  <c r="G471" i="27"/>
  <c r="G472" i="27"/>
  <c r="G473" i="27"/>
  <c r="G474" i="27"/>
  <c r="G475" i="27"/>
  <c r="G476" i="27"/>
  <c r="G477" i="27"/>
  <c r="G478" i="27"/>
  <c r="G479" i="27"/>
  <c r="G480" i="27"/>
  <c r="G481" i="27"/>
  <c r="G482" i="27"/>
  <c r="G483" i="27"/>
  <c r="G484" i="27"/>
  <c r="G485" i="27"/>
  <c r="G486" i="27"/>
  <c r="G487" i="27"/>
  <c r="G488" i="27"/>
  <c r="G489" i="27"/>
  <c r="G490" i="27"/>
  <c r="G491" i="27"/>
  <c r="G492" i="27"/>
  <c r="G493" i="27"/>
  <c r="G494" i="27"/>
  <c r="G495" i="27"/>
  <c r="G496" i="27"/>
  <c r="G497" i="27"/>
  <c r="G498" i="27"/>
  <c r="G499" i="27"/>
  <c r="G500" i="27"/>
  <c r="G501" i="27"/>
  <c r="G502" i="27"/>
  <c r="G503" i="27"/>
  <c r="G504" i="27"/>
  <c r="G505" i="27"/>
  <c r="G506" i="27"/>
  <c r="G507" i="27"/>
  <c r="G508" i="27"/>
  <c r="G509" i="27"/>
  <c r="G510" i="27"/>
  <c r="G511" i="27"/>
  <c r="G512" i="27"/>
  <c r="G513" i="27"/>
  <c r="G514" i="27"/>
  <c r="G515" i="27"/>
  <c r="G516" i="27"/>
  <c r="G517" i="27"/>
  <c r="G518" i="27"/>
  <c r="G519" i="27"/>
  <c r="G520" i="27"/>
  <c r="G521" i="27"/>
  <c r="G522" i="27"/>
  <c r="G523" i="27"/>
  <c r="G524" i="27"/>
  <c r="G525" i="27"/>
  <c r="G526" i="27"/>
  <c r="G527" i="27"/>
  <c r="G528" i="27"/>
  <c r="G529" i="27"/>
  <c r="G530" i="27"/>
  <c r="G531" i="27"/>
  <c r="G532" i="27"/>
  <c r="G533" i="27"/>
  <c r="G534" i="27"/>
  <c r="G535" i="27"/>
  <c r="G536" i="27"/>
  <c r="G537" i="27"/>
  <c r="G538" i="27"/>
  <c r="G539" i="27"/>
  <c r="G540" i="27"/>
  <c r="G541" i="27"/>
  <c r="G542" i="27"/>
  <c r="G543" i="27"/>
  <c r="G544" i="27"/>
  <c r="G545" i="27"/>
  <c r="G546" i="27"/>
  <c r="G547" i="27"/>
  <c r="G548" i="27"/>
  <c r="G549" i="27"/>
  <c r="G550" i="27"/>
  <c r="G551" i="27"/>
  <c r="G552" i="27"/>
  <c r="G553" i="27"/>
  <c r="G554" i="27"/>
  <c r="G555" i="27"/>
  <c r="G556" i="27"/>
  <c r="G557" i="27"/>
  <c r="G558" i="27"/>
  <c r="G559" i="27"/>
  <c r="G560" i="27"/>
  <c r="G561" i="27"/>
  <c r="G562" i="27"/>
  <c r="G563" i="27"/>
  <c r="G564" i="27"/>
  <c r="G565" i="27"/>
  <c r="G566" i="27"/>
  <c r="G567" i="27"/>
  <c r="G568" i="27"/>
  <c r="G569" i="27"/>
  <c r="G570" i="27"/>
  <c r="G571" i="27"/>
  <c r="G572" i="27"/>
  <c r="G573" i="27"/>
  <c r="G574" i="27"/>
  <c r="G575" i="27"/>
  <c r="G576" i="27"/>
  <c r="G577" i="27"/>
  <c r="G578" i="27"/>
  <c r="G579" i="27"/>
  <c r="G580" i="27"/>
  <c r="G581" i="27"/>
  <c r="G582" i="27"/>
  <c r="G583" i="27"/>
  <c r="G584" i="27"/>
  <c r="G585" i="27"/>
  <c r="G586" i="27"/>
  <c r="G587" i="27"/>
  <c r="G588" i="27"/>
  <c r="G589" i="27"/>
  <c r="G590" i="27"/>
  <c r="G591" i="27"/>
  <c r="G592" i="27"/>
  <c r="G593" i="27"/>
  <c r="G594" i="27"/>
  <c r="G595" i="27"/>
  <c r="G596" i="27"/>
  <c r="G597" i="27"/>
  <c r="G598" i="27"/>
  <c r="G599" i="27"/>
  <c r="G600" i="27"/>
  <c r="G601" i="27"/>
  <c r="G602" i="27"/>
  <c r="G603" i="27"/>
  <c r="G604" i="27"/>
  <c r="G605" i="27"/>
  <c r="G606" i="27"/>
  <c r="G607" i="27"/>
  <c r="G608" i="27"/>
  <c r="G609" i="27"/>
  <c r="G610" i="27"/>
  <c r="G611" i="27"/>
  <c r="G612" i="27"/>
  <c r="G613" i="27"/>
  <c r="G614" i="27"/>
  <c r="G615" i="27"/>
  <c r="G616" i="27"/>
  <c r="G617" i="27"/>
  <c r="G618" i="27"/>
  <c r="G619" i="27"/>
  <c r="G620" i="27"/>
  <c r="G621" i="27"/>
  <c r="G622" i="27"/>
  <c r="G623" i="27"/>
  <c r="G624" i="27"/>
  <c r="G625" i="27"/>
  <c r="G626" i="27"/>
  <c r="G627" i="27"/>
  <c r="G628" i="27"/>
  <c r="G629" i="27"/>
  <c r="G630" i="27"/>
  <c r="G631" i="27"/>
  <c r="G632" i="27"/>
  <c r="G633" i="27"/>
  <c r="G634" i="27"/>
  <c r="G635" i="27"/>
  <c r="G636" i="27"/>
  <c r="G637" i="27"/>
  <c r="G638" i="27"/>
  <c r="G639" i="27"/>
  <c r="G640" i="27"/>
  <c r="G641" i="27"/>
  <c r="G642" i="27"/>
  <c r="G643" i="27"/>
  <c r="G644" i="27"/>
  <c r="G645" i="27"/>
  <c r="G646" i="27"/>
  <c r="G647" i="27"/>
  <c r="G648" i="27"/>
  <c r="G649" i="27"/>
  <c r="G650" i="27"/>
  <c r="G651" i="27"/>
  <c r="G652" i="27"/>
  <c r="G653" i="27"/>
  <c r="G654" i="27"/>
  <c r="G655" i="27"/>
  <c r="G656" i="27"/>
  <c r="G657" i="27"/>
  <c r="G658" i="27"/>
  <c r="G659" i="27"/>
  <c r="G660" i="27"/>
  <c r="G661" i="27"/>
  <c r="G662" i="27"/>
  <c r="G663" i="27"/>
  <c r="G664" i="27"/>
  <c r="G665" i="27"/>
  <c r="G666" i="27"/>
  <c r="G667" i="27"/>
  <c r="G668" i="27"/>
  <c r="G669" i="27"/>
  <c r="G670" i="27"/>
  <c r="G671" i="27"/>
  <c r="G672" i="27"/>
  <c r="G673" i="27"/>
  <c r="G674" i="27"/>
  <c r="G675" i="27"/>
  <c r="G676" i="27"/>
  <c r="G677" i="27"/>
  <c r="G678" i="27"/>
  <c r="G679" i="27"/>
  <c r="G680" i="27"/>
  <c r="G681" i="27"/>
  <c r="G682" i="27"/>
  <c r="G683" i="27"/>
  <c r="G684" i="27"/>
  <c r="G685" i="27"/>
  <c r="G686" i="27"/>
  <c r="G687" i="27"/>
  <c r="G688" i="27"/>
  <c r="G689" i="27"/>
  <c r="G690" i="27"/>
  <c r="G691" i="27"/>
  <c r="G692" i="27"/>
  <c r="G693" i="27"/>
  <c r="G694" i="27"/>
  <c r="G695" i="27"/>
  <c r="G696" i="27"/>
  <c r="G697" i="27"/>
  <c r="G698" i="27"/>
  <c r="G699" i="27"/>
  <c r="G700" i="27"/>
  <c r="G701" i="27"/>
  <c r="G702" i="27"/>
  <c r="G703" i="27"/>
  <c r="G704" i="27"/>
  <c r="G705" i="27"/>
  <c r="G706" i="27"/>
  <c r="G707" i="27"/>
  <c r="G708" i="27"/>
  <c r="G709" i="27"/>
  <c r="G710" i="27"/>
  <c r="G711" i="27"/>
  <c r="G712" i="27"/>
  <c r="G713" i="27"/>
  <c r="G714" i="27"/>
  <c r="G715" i="27"/>
  <c r="G716" i="27"/>
  <c r="G717" i="27"/>
  <c r="G718" i="27"/>
  <c r="G719" i="27"/>
  <c r="G720" i="27"/>
  <c r="G721" i="27"/>
  <c r="G722" i="27"/>
  <c r="G723" i="27"/>
  <c r="G724" i="27"/>
  <c r="G725" i="27"/>
  <c r="G726" i="27"/>
  <c r="G727" i="27"/>
  <c r="G728" i="27"/>
  <c r="G729" i="27"/>
  <c r="G730" i="27"/>
  <c r="G731" i="27"/>
  <c r="G732" i="27"/>
  <c r="G733" i="27"/>
  <c r="G734" i="27"/>
  <c r="G735" i="27"/>
  <c r="G736" i="27"/>
  <c r="G737" i="27"/>
  <c r="G738" i="27"/>
  <c r="G739" i="27"/>
  <c r="G740" i="27"/>
  <c r="G741" i="27"/>
  <c r="G742" i="27"/>
  <c r="G743" i="27"/>
  <c r="G744" i="27"/>
  <c r="G745" i="27"/>
  <c r="G746" i="27"/>
  <c r="G747" i="27"/>
  <c r="G748" i="27"/>
  <c r="G749" i="27"/>
  <c r="G750" i="27"/>
  <c r="G751" i="27"/>
  <c r="G752" i="27"/>
  <c r="G753" i="27"/>
  <c r="G754" i="27"/>
  <c r="G755" i="27"/>
  <c r="G756" i="27"/>
  <c r="G757" i="27"/>
  <c r="G758" i="27"/>
  <c r="G759" i="27"/>
  <c r="G760" i="27"/>
  <c r="G761" i="27"/>
  <c r="G762" i="27"/>
  <c r="G763" i="27"/>
  <c r="G764" i="27"/>
  <c r="G765" i="27"/>
  <c r="G766" i="27"/>
  <c r="G767" i="27"/>
  <c r="G768" i="27"/>
  <c r="G769" i="27"/>
  <c r="G770" i="27"/>
  <c r="G771" i="27"/>
  <c r="G772" i="27"/>
  <c r="G773" i="27"/>
  <c r="G774" i="27"/>
  <c r="G775" i="27"/>
  <c r="G776" i="27"/>
  <c r="G777" i="27"/>
  <c r="G778" i="27"/>
  <c r="G779" i="27"/>
  <c r="G780" i="27"/>
  <c r="G781" i="27"/>
  <c r="G782" i="27"/>
  <c r="G783" i="27"/>
  <c r="G784" i="27"/>
  <c r="G785" i="27"/>
  <c r="G786" i="27"/>
  <c r="G787" i="27"/>
  <c r="G788" i="27"/>
  <c r="G789" i="27"/>
  <c r="G790" i="27"/>
  <c r="G791" i="27"/>
  <c r="G792" i="27"/>
  <c r="G793" i="27"/>
  <c r="G794" i="27"/>
  <c r="G795" i="27"/>
  <c r="G796" i="27"/>
  <c r="G797" i="27"/>
  <c r="G798" i="27"/>
  <c r="G799" i="27"/>
  <c r="G800" i="27"/>
  <c r="G801" i="27"/>
  <c r="G802" i="27"/>
  <c r="G803" i="27"/>
  <c r="G804" i="27"/>
  <c r="G805" i="27"/>
  <c r="G806" i="27"/>
  <c r="G807" i="27"/>
  <c r="G808" i="27"/>
  <c r="G809" i="27"/>
  <c r="G810" i="27"/>
  <c r="G811" i="27"/>
  <c r="G812" i="27"/>
  <c r="G813" i="27"/>
  <c r="G814" i="27"/>
  <c r="G815" i="27"/>
  <c r="G816" i="27"/>
  <c r="G817" i="27"/>
  <c r="G818" i="27"/>
  <c r="G819" i="27"/>
  <c r="G820" i="27"/>
  <c r="G821" i="27"/>
  <c r="G822" i="27"/>
  <c r="G823" i="27"/>
  <c r="G824" i="27"/>
  <c r="G825" i="27"/>
  <c r="G826" i="27"/>
  <c r="G827" i="27"/>
  <c r="G828" i="27"/>
  <c r="G829" i="27"/>
  <c r="G830" i="27"/>
  <c r="G831" i="27"/>
  <c r="G832" i="27"/>
  <c r="G833" i="27"/>
  <c r="G834" i="27"/>
  <c r="G835" i="27"/>
  <c r="G836" i="27"/>
  <c r="G837" i="27"/>
  <c r="G838" i="27"/>
  <c r="G839" i="27"/>
  <c r="G840" i="27"/>
  <c r="G841" i="27"/>
  <c r="G842" i="27"/>
  <c r="G843" i="27"/>
  <c r="G844" i="27"/>
  <c r="G845" i="27"/>
  <c r="G846" i="27"/>
  <c r="G847" i="27"/>
  <c r="G848" i="27"/>
  <c r="G849" i="27"/>
  <c r="G850" i="27"/>
  <c r="G851" i="27"/>
  <c r="G852" i="27"/>
  <c r="G853" i="27"/>
  <c r="G854" i="27"/>
  <c r="G855" i="27"/>
  <c r="G856" i="27"/>
  <c r="G857" i="27"/>
  <c r="G858" i="27"/>
  <c r="G859" i="27"/>
  <c r="G860" i="27"/>
  <c r="G861" i="27"/>
  <c r="G862" i="27"/>
  <c r="G863" i="27"/>
  <c r="G864" i="27"/>
  <c r="G865" i="27"/>
  <c r="G866" i="27"/>
  <c r="G867" i="27"/>
  <c r="G868" i="27"/>
  <c r="G869" i="27"/>
  <c r="G870" i="27"/>
  <c r="G871" i="27"/>
  <c r="G872" i="27"/>
  <c r="G873" i="27"/>
  <c r="G874" i="27"/>
  <c r="G875" i="27"/>
  <c r="G876" i="27"/>
  <c r="G877" i="27"/>
  <c r="G878" i="27"/>
  <c r="G879" i="27"/>
  <c r="G880" i="27"/>
  <c r="G881" i="27"/>
  <c r="G882" i="27"/>
  <c r="G883" i="27"/>
  <c r="G884" i="27"/>
  <c r="G885" i="27"/>
  <c r="G886" i="27"/>
  <c r="G887" i="27"/>
  <c r="G888" i="27"/>
  <c r="G889" i="27"/>
  <c r="G890" i="27"/>
  <c r="G891" i="27"/>
  <c r="G892" i="27"/>
  <c r="G893" i="27"/>
  <c r="G894" i="27"/>
  <c r="G895" i="27"/>
  <c r="G896" i="27"/>
  <c r="G897" i="27"/>
  <c r="G898" i="27"/>
  <c r="G899" i="27"/>
  <c r="G900" i="27"/>
  <c r="G901" i="27"/>
  <c r="G902" i="27"/>
  <c r="G903" i="27"/>
  <c r="G904" i="27"/>
  <c r="G905" i="27"/>
  <c r="G906" i="27"/>
  <c r="G907" i="27"/>
  <c r="G908" i="27"/>
  <c r="G909" i="27"/>
  <c r="G910" i="27"/>
  <c r="G911" i="27"/>
  <c r="G912" i="27"/>
  <c r="G913" i="27"/>
  <c r="G914" i="27"/>
  <c r="G915" i="27"/>
  <c r="G916" i="27"/>
  <c r="G917" i="27"/>
  <c r="G918" i="27"/>
  <c r="G919" i="27"/>
  <c r="G920" i="27"/>
  <c r="G921" i="27"/>
  <c r="G922" i="27"/>
  <c r="G923" i="27"/>
  <c r="G924" i="27"/>
  <c r="G925" i="27"/>
  <c r="G926" i="27"/>
  <c r="G927" i="27"/>
  <c r="G928" i="27"/>
  <c r="G929" i="27"/>
  <c r="G930" i="27"/>
  <c r="G931" i="27"/>
  <c r="G932" i="27"/>
  <c r="G933" i="27"/>
  <c r="G934" i="27"/>
  <c r="G935" i="27"/>
  <c r="G936" i="27"/>
  <c r="G937" i="27"/>
  <c r="G938" i="27"/>
  <c r="G939" i="27"/>
  <c r="G940" i="27"/>
  <c r="G941" i="27"/>
  <c r="G942" i="27"/>
  <c r="G943" i="27"/>
  <c r="G944" i="27"/>
  <c r="G945" i="27"/>
  <c r="G946" i="27"/>
  <c r="G947" i="27"/>
  <c r="G948" i="27"/>
  <c r="G949" i="27"/>
  <c r="G950" i="27"/>
  <c r="G951" i="27"/>
  <c r="G952" i="27"/>
  <c r="G953" i="27"/>
  <c r="G954" i="27"/>
  <c r="G955" i="27"/>
  <c r="G956" i="27"/>
  <c r="G957" i="27"/>
  <c r="G958" i="27"/>
  <c r="G959" i="27"/>
  <c r="G960" i="27"/>
  <c r="G961" i="27"/>
  <c r="G962" i="27"/>
  <c r="G963" i="27"/>
  <c r="G964" i="27"/>
  <c r="G965" i="27"/>
  <c r="G966" i="27"/>
  <c r="G967" i="27"/>
  <c r="G968" i="27"/>
  <c r="G969" i="27"/>
  <c r="G970" i="27"/>
  <c r="G971" i="27"/>
  <c r="G972" i="27"/>
  <c r="G973" i="27"/>
  <c r="G974" i="27"/>
  <c r="G975" i="27"/>
  <c r="G976" i="27"/>
  <c r="G977" i="27"/>
  <c r="G978" i="27"/>
  <c r="G979" i="27"/>
  <c r="G980" i="27"/>
  <c r="G981" i="27"/>
  <c r="G982" i="27"/>
  <c r="G983" i="27"/>
  <c r="G984" i="27"/>
  <c r="G985" i="27"/>
  <c r="G986" i="27"/>
  <c r="G987" i="27"/>
  <c r="G988" i="27"/>
  <c r="G989" i="27"/>
  <c r="G990" i="27"/>
  <c r="G991" i="27"/>
  <c r="G992" i="27"/>
  <c r="G993" i="27"/>
  <c r="G994" i="27"/>
  <c r="G995" i="27"/>
  <c r="G996" i="27"/>
  <c r="G997" i="27"/>
  <c r="G998" i="27"/>
  <c r="G999" i="27"/>
  <c r="G1000" i="27"/>
  <c r="G1001" i="27"/>
  <c r="G1002" i="27"/>
  <c r="G1003" i="27"/>
  <c r="G1004" i="27"/>
  <c r="G1005" i="27"/>
  <c r="G1006" i="27"/>
  <c r="G1007" i="27"/>
  <c r="G1008" i="27"/>
  <c r="G1009" i="27"/>
  <c r="G1010" i="27"/>
  <c r="G1011" i="27"/>
  <c r="G1012" i="27"/>
  <c r="G1013" i="27"/>
  <c r="G1014" i="27"/>
  <c r="G1015" i="27"/>
  <c r="G1016" i="27"/>
  <c r="G1017" i="27"/>
  <c r="G1018" i="27"/>
  <c r="G1019" i="27"/>
  <c r="G1020" i="27"/>
  <c r="G1021" i="27"/>
  <c r="G1022" i="27"/>
  <c r="G1023" i="27"/>
  <c r="G1024" i="27"/>
  <c r="G1025" i="27"/>
  <c r="G1026" i="27"/>
  <c r="G1027" i="27"/>
  <c r="G1028" i="27"/>
  <c r="G1029" i="27"/>
  <c r="G1030" i="27"/>
  <c r="G1031" i="27"/>
  <c r="G1032" i="27"/>
  <c r="G1033" i="27"/>
  <c r="G1034" i="27"/>
  <c r="G1035" i="27"/>
  <c r="G1036" i="27"/>
  <c r="G1037" i="27"/>
  <c r="G1038" i="27"/>
  <c r="G1039" i="27"/>
  <c r="G1040" i="27"/>
  <c r="G1041" i="27"/>
  <c r="G1042" i="27"/>
  <c r="G1043" i="27"/>
  <c r="G1044" i="27"/>
  <c r="G1045" i="27"/>
  <c r="G1046" i="27"/>
  <c r="G1047" i="27"/>
  <c r="G1048" i="27"/>
  <c r="G1049" i="27"/>
  <c r="G1050" i="27"/>
  <c r="G1051" i="27"/>
  <c r="G1052" i="27"/>
  <c r="G1053" i="27"/>
  <c r="G1054" i="27"/>
  <c r="G1055" i="27"/>
  <c r="G1056" i="27"/>
  <c r="G1057" i="27"/>
  <c r="G1058" i="27"/>
  <c r="G1059" i="27"/>
  <c r="G1060" i="27"/>
  <c r="G1061" i="27"/>
  <c r="G1062" i="27"/>
  <c r="G1063" i="27"/>
  <c r="G1064" i="27"/>
  <c r="G1065" i="27"/>
  <c r="G1066" i="27"/>
  <c r="G1067" i="27"/>
  <c r="G1068" i="27"/>
  <c r="G1069" i="27"/>
  <c r="G1070" i="27"/>
  <c r="G1071" i="27"/>
  <c r="G1072" i="27"/>
  <c r="G1073" i="27"/>
  <c r="G1074" i="27"/>
  <c r="G1075" i="27"/>
  <c r="G1076" i="27"/>
  <c r="G1077" i="27"/>
  <c r="G1078" i="27"/>
  <c r="G1079" i="27"/>
  <c r="G1080" i="27"/>
  <c r="G1081" i="27"/>
  <c r="G1082" i="27"/>
  <c r="G1083" i="27"/>
  <c r="G1084" i="27"/>
  <c r="G1085" i="27"/>
  <c r="G1086" i="27"/>
  <c r="G1087" i="27"/>
  <c r="G1088" i="27"/>
  <c r="G1089" i="27"/>
  <c r="G1090" i="27"/>
  <c r="G1091" i="27"/>
  <c r="G1092" i="27"/>
  <c r="G1093" i="27"/>
  <c r="G1094" i="27"/>
  <c r="G1095" i="27"/>
  <c r="G1096" i="27"/>
  <c r="G1097" i="27"/>
  <c r="G1098" i="27"/>
  <c r="G1099" i="27"/>
  <c r="G1100" i="27"/>
  <c r="G1101" i="27"/>
  <c r="G1102" i="27"/>
  <c r="G1103" i="27"/>
  <c r="G1104" i="27"/>
  <c r="G1105" i="27"/>
  <c r="G1106" i="27"/>
  <c r="G1107" i="27"/>
  <c r="G1108" i="27"/>
  <c r="G1109" i="27"/>
  <c r="G1110" i="27"/>
  <c r="G1111" i="27"/>
  <c r="G1112" i="27"/>
  <c r="G1113" i="27"/>
  <c r="G1114" i="27"/>
  <c r="G1115" i="27"/>
  <c r="G1116" i="27"/>
  <c r="G1117" i="27"/>
  <c r="G1118" i="27"/>
  <c r="G1119" i="27"/>
  <c r="G1120" i="27"/>
  <c r="G1121" i="27"/>
  <c r="G1122" i="27"/>
  <c r="G1123" i="27"/>
  <c r="G1124" i="27"/>
  <c r="G1125" i="27"/>
  <c r="G1126" i="27"/>
  <c r="G1127" i="27"/>
  <c r="G1128" i="27"/>
  <c r="G1129" i="27"/>
  <c r="G1130" i="27"/>
  <c r="G1131" i="27"/>
  <c r="G1132" i="27"/>
  <c r="G1133" i="27"/>
  <c r="G1134" i="27"/>
  <c r="G1135" i="27"/>
  <c r="G1136" i="27"/>
  <c r="G1137" i="27"/>
  <c r="G1138" i="27"/>
  <c r="G1139" i="27"/>
  <c r="G1140" i="27"/>
  <c r="G1141" i="27"/>
  <c r="G1142" i="27"/>
  <c r="G1143" i="27"/>
  <c r="G1144" i="27"/>
  <c r="G1145" i="27"/>
  <c r="G1146" i="27"/>
  <c r="G1147" i="27"/>
  <c r="G1148" i="27"/>
  <c r="G1149" i="27"/>
  <c r="G1150" i="27"/>
  <c r="G1151" i="27"/>
  <c r="G1152" i="27"/>
  <c r="G1153" i="27"/>
  <c r="G1154" i="27"/>
  <c r="G1155" i="27"/>
  <c r="G1156" i="27"/>
  <c r="G1157" i="27"/>
  <c r="G1158" i="27"/>
  <c r="G1159" i="27"/>
  <c r="G1160" i="27"/>
  <c r="G1161" i="27"/>
  <c r="G1162" i="27"/>
  <c r="G1163" i="27"/>
  <c r="G1164" i="27"/>
  <c r="G1165" i="27"/>
  <c r="G1166" i="27"/>
  <c r="G1167" i="27"/>
  <c r="G1168" i="27"/>
  <c r="G1169" i="27"/>
  <c r="G1170" i="27"/>
  <c r="G1171" i="27"/>
  <c r="G1172" i="27"/>
  <c r="G1173" i="27"/>
  <c r="G1174" i="27"/>
  <c r="G1175" i="27"/>
  <c r="G1176" i="27"/>
  <c r="G1177" i="27"/>
  <c r="G1178" i="27"/>
  <c r="G1179" i="27"/>
  <c r="G1180" i="27"/>
  <c r="G1181" i="27"/>
  <c r="G1182" i="27"/>
  <c r="G1183" i="27"/>
  <c r="G1184" i="27"/>
  <c r="G1185" i="27"/>
  <c r="G1186" i="27"/>
  <c r="G1187" i="27"/>
  <c r="G1188" i="27"/>
  <c r="G1189" i="27"/>
  <c r="G1190" i="27"/>
  <c r="G1191" i="27"/>
  <c r="G1192" i="27"/>
  <c r="G1193" i="27"/>
  <c r="G1194" i="27"/>
  <c r="G1195" i="27"/>
  <c r="G1196" i="27"/>
  <c r="G1197" i="27"/>
  <c r="G1198" i="27"/>
  <c r="G1199" i="27"/>
  <c r="G1200" i="27"/>
  <c r="G1201" i="27"/>
  <c r="G1202" i="27"/>
  <c r="G1203" i="27"/>
  <c r="G1204" i="27"/>
  <c r="G1205" i="27"/>
  <c r="G1206" i="27"/>
  <c r="G1207" i="27"/>
  <c r="G1208" i="27"/>
  <c r="G1209" i="27"/>
  <c r="G1210" i="27"/>
  <c r="G1211" i="27"/>
  <c r="G1212" i="27"/>
  <c r="G1213" i="27"/>
  <c r="G1214" i="27"/>
  <c r="G1215" i="27"/>
  <c r="G1216" i="27"/>
  <c r="G1217" i="27"/>
  <c r="G1218" i="27"/>
  <c r="G1219" i="27"/>
  <c r="G1220" i="27"/>
  <c r="G1221" i="27"/>
  <c r="G1222" i="27"/>
  <c r="G1223" i="27"/>
  <c r="G1224" i="27"/>
  <c r="G1225" i="27"/>
  <c r="G1226" i="27"/>
  <c r="G1227" i="27"/>
  <c r="G1228" i="27"/>
  <c r="G1229" i="27"/>
  <c r="G1230" i="27"/>
  <c r="G1231" i="27"/>
  <c r="G1232" i="27"/>
  <c r="G1233" i="27"/>
  <c r="G1234" i="27"/>
  <c r="G1235" i="27"/>
  <c r="G1236" i="27"/>
  <c r="G1237" i="27"/>
  <c r="G1238" i="27"/>
  <c r="G1239" i="27"/>
  <c r="G1240" i="27"/>
  <c r="G1241" i="27"/>
  <c r="G1242" i="27"/>
  <c r="G1243" i="27"/>
  <c r="G1244" i="27"/>
  <c r="G1245" i="27"/>
  <c r="G1246" i="27"/>
  <c r="G1247" i="27"/>
  <c r="G1248" i="27"/>
  <c r="G1249" i="27"/>
  <c r="G1250" i="27"/>
  <c r="G1251" i="27"/>
  <c r="G1252" i="27"/>
  <c r="G1253" i="27"/>
  <c r="G1254" i="27"/>
  <c r="G1255" i="27"/>
  <c r="G1256" i="27"/>
  <c r="G1257" i="27"/>
  <c r="G1258" i="27"/>
  <c r="G1259" i="27"/>
  <c r="G1260" i="27"/>
  <c r="G1261" i="27"/>
  <c r="G1262" i="27"/>
  <c r="G1263" i="27"/>
  <c r="G1264" i="27"/>
  <c r="G1265" i="27"/>
  <c r="G1266" i="27"/>
  <c r="G1267" i="27"/>
  <c r="G1268" i="27"/>
  <c r="G1269" i="27"/>
  <c r="G1270" i="27"/>
  <c r="G1271" i="27"/>
  <c r="G1272" i="27"/>
  <c r="G1273" i="27"/>
  <c r="G1274" i="27"/>
  <c r="G1275" i="27"/>
  <c r="G1276" i="27"/>
  <c r="G1277" i="27"/>
  <c r="G1278" i="27"/>
  <c r="G1279" i="27"/>
  <c r="G1280" i="27"/>
  <c r="G1281" i="27"/>
  <c r="G1282" i="27"/>
  <c r="G1283" i="27"/>
  <c r="G1284" i="27"/>
  <c r="G1285" i="27"/>
  <c r="G1286" i="27"/>
  <c r="G1287" i="27"/>
  <c r="G1288" i="27"/>
  <c r="G1289" i="27"/>
  <c r="G1290" i="27"/>
  <c r="G1291" i="27"/>
  <c r="G1292" i="27"/>
  <c r="G1293" i="27"/>
  <c r="G1294" i="27"/>
  <c r="G1295" i="27"/>
  <c r="G1296" i="27"/>
  <c r="G1297" i="27"/>
  <c r="G1298" i="27"/>
  <c r="G1299" i="27"/>
  <c r="G1300" i="27"/>
  <c r="G1301" i="27"/>
  <c r="G1302" i="27"/>
  <c r="G1303" i="27"/>
  <c r="G1304" i="27"/>
  <c r="G1305" i="27"/>
  <c r="G1306" i="27"/>
  <c r="G1307" i="27"/>
  <c r="G1308" i="27"/>
  <c r="G1309" i="27"/>
  <c r="G1310" i="27"/>
  <c r="G1311" i="27"/>
  <c r="G1312" i="27"/>
  <c r="G1313" i="27"/>
  <c r="G1314" i="27"/>
  <c r="G1315" i="27"/>
  <c r="G1316" i="27"/>
  <c r="G1317" i="27"/>
  <c r="G1318" i="27"/>
  <c r="G1319" i="27"/>
  <c r="G1320" i="27"/>
  <c r="G1321" i="27"/>
  <c r="G1322" i="27"/>
  <c r="G1323" i="27"/>
  <c r="G1324" i="27"/>
  <c r="G1325" i="27"/>
  <c r="G1326" i="27"/>
  <c r="G1327" i="27"/>
  <c r="G1328" i="27"/>
  <c r="G1329" i="27"/>
  <c r="G1330" i="27"/>
  <c r="G1331" i="27"/>
  <c r="G1332" i="27"/>
  <c r="G1333" i="27"/>
  <c r="G1334" i="27"/>
  <c r="G1335" i="27"/>
  <c r="G1336" i="27"/>
  <c r="G1337" i="27"/>
  <c r="G1338" i="27"/>
  <c r="G1339" i="27"/>
  <c r="G1340" i="27"/>
  <c r="G1341" i="27"/>
  <c r="G1342" i="27"/>
  <c r="G1343" i="27"/>
  <c r="G1344" i="27"/>
  <c r="G1345" i="27"/>
  <c r="G1346" i="27"/>
  <c r="G1347" i="27"/>
  <c r="G1348" i="27"/>
  <c r="G1349" i="27"/>
  <c r="G1350" i="27"/>
  <c r="G1351" i="27"/>
  <c r="G1352" i="27"/>
  <c r="G1353" i="27"/>
  <c r="G1354" i="27"/>
  <c r="G1355" i="27"/>
  <c r="G1356" i="27"/>
  <c r="G1357" i="27"/>
  <c r="G1358" i="27"/>
  <c r="G1359" i="27"/>
  <c r="G1360" i="27"/>
  <c r="G1361" i="27"/>
  <c r="G1362" i="27"/>
  <c r="G1363" i="27"/>
  <c r="G1364" i="27"/>
  <c r="G1365" i="27"/>
  <c r="G1366" i="27"/>
  <c r="G1367" i="27"/>
  <c r="G1368" i="27"/>
  <c r="G1369" i="27"/>
  <c r="G1370" i="27"/>
  <c r="G1371" i="27"/>
  <c r="G1372" i="27"/>
  <c r="G1373" i="27"/>
  <c r="G1374" i="27"/>
  <c r="G1375" i="27"/>
  <c r="G1376" i="27"/>
  <c r="G1377" i="27"/>
  <c r="G1378" i="27"/>
  <c r="G1379" i="27"/>
  <c r="G1380" i="27"/>
  <c r="G1381" i="27"/>
  <c r="G1382" i="27"/>
  <c r="G1383" i="27"/>
  <c r="G1384" i="27"/>
  <c r="G1385" i="27"/>
  <c r="G1386" i="27"/>
  <c r="G1387" i="27"/>
  <c r="G1388" i="27"/>
  <c r="G1389" i="27"/>
  <c r="G1390" i="27"/>
  <c r="G1391" i="27"/>
  <c r="G1392" i="27"/>
  <c r="G1393" i="27"/>
  <c r="G1394" i="27"/>
  <c r="G1395" i="27"/>
  <c r="G1396" i="27"/>
  <c r="G1397" i="27"/>
  <c r="G1398" i="27"/>
  <c r="G1399" i="27"/>
  <c r="G1400" i="27"/>
  <c r="G1401" i="27"/>
  <c r="G1402" i="27"/>
  <c r="G1403" i="27"/>
  <c r="G1404" i="27"/>
  <c r="G1405" i="27"/>
  <c r="G1406" i="27"/>
  <c r="G1407" i="27"/>
  <c r="G1408" i="27"/>
  <c r="G1409" i="27"/>
  <c r="G1410" i="27"/>
  <c r="G1411" i="27"/>
  <c r="G1412" i="27"/>
  <c r="G1413" i="27"/>
  <c r="G1414" i="27"/>
  <c r="G1415" i="27"/>
  <c r="G1416" i="27"/>
  <c r="G1417" i="27"/>
  <c r="G1418" i="27"/>
  <c r="G1419" i="27"/>
  <c r="G1420" i="27"/>
  <c r="G1421" i="27"/>
  <c r="G1422" i="27"/>
  <c r="G1423" i="27"/>
  <c r="G1424" i="27"/>
  <c r="G1425" i="27"/>
  <c r="G1426" i="27"/>
  <c r="G1427" i="27"/>
  <c r="G1428" i="27"/>
  <c r="G1429" i="27"/>
  <c r="G1430" i="27"/>
  <c r="G1431" i="27"/>
  <c r="G1432" i="27"/>
  <c r="G1433" i="27"/>
  <c r="G1434" i="27"/>
  <c r="G1435" i="27"/>
  <c r="G1436" i="27"/>
  <c r="G1437" i="27"/>
  <c r="G1438" i="27"/>
  <c r="G1439" i="27"/>
  <c r="G1440" i="27"/>
  <c r="G1441" i="27"/>
  <c r="G1442" i="27"/>
  <c r="G1443" i="27"/>
  <c r="G1444" i="27"/>
  <c r="G1445" i="27"/>
  <c r="G1446" i="27"/>
  <c r="G1447" i="27"/>
  <c r="G1448" i="27"/>
  <c r="G1449" i="27"/>
  <c r="G1450" i="27"/>
  <c r="G1451" i="27"/>
  <c r="G1452" i="27"/>
  <c r="G1453" i="27"/>
  <c r="G1454" i="27"/>
  <c r="G1455" i="27"/>
  <c r="G1456" i="27"/>
  <c r="G1457" i="27"/>
  <c r="G1458" i="27"/>
  <c r="G1459" i="27"/>
  <c r="G1460" i="27"/>
  <c r="G1461" i="27"/>
  <c r="G1462" i="27"/>
  <c r="G1463" i="27"/>
  <c r="G1464" i="27"/>
  <c r="G1465" i="27"/>
  <c r="G1466" i="27"/>
  <c r="G1467" i="27"/>
  <c r="G1468" i="27"/>
  <c r="G1469" i="27"/>
  <c r="G1470" i="27"/>
  <c r="G1471" i="27"/>
  <c r="G1472" i="27"/>
  <c r="G1473" i="27"/>
  <c r="G1474" i="27"/>
  <c r="G1475" i="27"/>
  <c r="G1476" i="27"/>
  <c r="G1477" i="27"/>
  <c r="G1478" i="27"/>
  <c r="G1479" i="27"/>
  <c r="G1480" i="27"/>
  <c r="G1481" i="27"/>
  <c r="G1482" i="27"/>
  <c r="G1483" i="27"/>
  <c r="G1484" i="27"/>
  <c r="G1485" i="27"/>
  <c r="G1486" i="27"/>
  <c r="G1487" i="27"/>
  <c r="G1488" i="27"/>
  <c r="G1489" i="27"/>
  <c r="G1490" i="27"/>
  <c r="G1491" i="27"/>
  <c r="G1492" i="27"/>
  <c r="G1493" i="27"/>
  <c r="G1494" i="27"/>
  <c r="G1495" i="27"/>
  <c r="G1496" i="27"/>
  <c r="G1497" i="27"/>
  <c r="G1498" i="27"/>
  <c r="G1499" i="27"/>
  <c r="G1500" i="27"/>
  <c r="G1501" i="27"/>
  <c r="G1502" i="27"/>
  <c r="G1503" i="27"/>
  <c r="G1504" i="27"/>
  <c r="G1505" i="27"/>
  <c r="G1506" i="27"/>
  <c r="G1507" i="27"/>
  <c r="G1508" i="27"/>
  <c r="G1509" i="27"/>
  <c r="G1510" i="27"/>
  <c r="G1511" i="27"/>
  <c r="G1512" i="27"/>
  <c r="G1513" i="27"/>
  <c r="G1514" i="27"/>
  <c r="G1515" i="27"/>
  <c r="G1516" i="27"/>
  <c r="G1517" i="27"/>
  <c r="G1518" i="27"/>
  <c r="G1519" i="27"/>
  <c r="G1520" i="27"/>
  <c r="G1521" i="27"/>
  <c r="G1522" i="27"/>
  <c r="G1523" i="27"/>
  <c r="G1524" i="27"/>
  <c r="G1525" i="27"/>
  <c r="G1526" i="27"/>
  <c r="G1527" i="27"/>
  <c r="G1528" i="27"/>
  <c r="G1529" i="27"/>
  <c r="G1530" i="27"/>
  <c r="G1531" i="27"/>
  <c r="G1532" i="27"/>
  <c r="G1533" i="27"/>
  <c r="G1534" i="27"/>
  <c r="G1535" i="27"/>
  <c r="G1536" i="27"/>
  <c r="G1537" i="27"/>
  <c r="G1538" i="27"/>
  <c r="G1539" i="27"/>
  <c r="G1540" i="27"/>
  <c r="G1541" i="27"/>
  <c r="G1542" i="27"/>
  <c r="G1543" i="27"/>
  <c r="G1544" i="27"/>
  <c r="G1545" i="27"/>
  <c r="G1546" i="27"/>
  <c r="G1547" i="27"/>
  <c r="G1548" i="27"/>
  <c r="G1549" i="27"/>
  <c r="G1550" i="27"/>
  <c r="G1551" i="27"/>
  <c r="G1552" i="27"/>
  <c r="G1553" i="27"/>
  <c r="G1554" i="27"/>
  <c r="G1555" i="27"/>
  <c r="G1556" i="27"/>
  <c r="G1557" i="27"/>
  <c r="G1558" i="27"/>
  <c r="G1559" i="27"/>
  <c r="G1560" i="27"/>
  <c r="G1561" i="27"/>
  <c r="G1562" i="27"/>
  <c r="G1563" i="27"/>
  <c r="G1564" i="27"/>
  <c r="G1565" i="27"/>
  <c r="G1566" i="27"/>
  <c r="G1567" i="27"/>
  <c r="G1568" i="27"/>
  <c r="G1569" i="27"/>
  <c r="G1570" i="27"/>
  <c r="G1571" i="27"/>
  <c r="G1572" i="27"/>
  <c r="G1573" i="27"/>
  <c r="G1574" i="27"/>
  <c r="G1575" i="27"/>
  <c r="G1576" i="27"/>
  <c r="G1577" i="27"/>
  <c r="G1578" i="27"/>
  <c r="G1579" i="27"/>
  <c r="G1580" i="27"/>
  <c r="G1581" i="27"/>
  <c r="G1582" i="27"/>
  <c r="D7" i="13" l="1"/>
  <c r="D8" i="13" s="1"/>
  <c r="D9" i="13" s="1"/>
  <c r="G6" i="13"/>
  <c r="F6" i="13" s="1"/>
  <c r="C6" i="13"/>
  <c r="G7" i="13" l="1"/>
  <c r="F7" i="13" s="1"/>
  <c r="C8" i="13"/>
  <c r="C7" i="13"/>
  <c r="D10" i="13"/>
  <c r="C9" i="13"/>
  <c r="J6" i="13"/>
  <c r="J6" i="7"/>
  <c r="M6" i="7" s="1"/>
  <c r="F6" i="7"/>
  <c r="G7" i="7"/>
  <c r="F63" i="27" l="1"/>
  <c r="H63" i="27"/>
  <c r="J7" i="13"/>
  <c r="G8" i="13"/>
  <c r="I6" i="13"/>
  <c r="M6" i="13"/>
  <c r="D11" i="13"/>
  <c r="C10" i="13"/>
  <c r="F7" i="7"/>
  <c r="L6" i="7"/>
  <c r="P6" i="7"/>
  <c r="S6" i="7" s="1"/>
  <c r="V6" i="7" s="1"/>
  <c r="I6" i="7"/>
  <c r="J7" i="7"/>
  <c r="G8" i="7"/>
  <c r="I7" i="13" l="1"/>
  <c r="G9" i="13"/>
  <c r="F64" i="27"/>
  <c r="D63" i="27"/>
  <c r="E63" i="27"/>
  <c r="M7" i="13"/>
  <c r="H64" i="27"/>
  <c r="K64" i="27"/>
  <c r="A65" i="27"/>
  <c r="J8" i="13"/>
  <c r="J9" i="13" s="1"/>
  <c r="F8" i="13"/>
  <c r="F9" i="13"/>
  <c r="G10" i="13"/>
  <c r="C11" i="13"/>
  <c r="D12" i="13"/>
  <c r="L6" i="13"/>
  <c r="P6" i="13"/>
  <c r="P7" i="13" s="1"/>
  <c r="F8" i="7"/>
  <c r="G9" i="7"/>
  <c r="I7" i="7"/>
  <c r="J8" i="7"/>
  <c r="S7" i="7"/>
  <c r="M7" i="7"/>
  <c r="O6" i="7"/>
  <c r="S5" i="7"/>
  <c r="U6" i="7"/>
  <c r="Y6" i="7"/>
  <c r="L7" i="13" l="1"/>
  <c r="C64" i="27"/>
  <c r="B64" i="27"/>
  <c r="F65" i="27"/>
  <c r="E64" i="27"/>
  <c r="D64" i="27"/>
  <c r="M8" i="13"/>
  <c r="L8" i="13" s="1"/>
  <c r="I8" i="13"/>
  <c r="H65" i="27"/>
  <c r="A66" i="27"/>
  <c r="K65" i="27"/>
  <c r="P8" i="13"/>
  <c r="P9" i="13" s="1"/>
  <c r="P10" i="13" s="1"/>
  <c r="P11" i="13" s="1"/>
  <c r="P12" i="13" s="1"/>
  <c r="P13" i="13" s="1"/>
  <c r="P14" i="13" s="1"/>
  <c r="P15" i="13" s="1"/>
  <c r="P16" i="13" s="1"/>
  <c r="P17" i="13" s="1"/>
  <c r="P18" i="13" s="1"/>
  <c r="P19" i="13" s="1"/>
  <c r="P20" i="13" s="1"/>
  <c r="P21" i="13" s="1"/>
  <c r="P22" i="13" s="1"/>
  <c r="P23" i="13" s="1"/>
  <c r="P24" i="13" s="1"/>
  <c r="P25" i="13" s="1"/>
  <c r="P26" i="13" s="1"/>
  <c r="P27" i="13" s="1"/>
  <c r="P28" i="13" s="1"/>
  <c r="P29" i="13" s="1"/>
  <c r="P30" i="13" s="1"/>
  <c r="P31" i="13" s="1"/>
  <c r="P32" i="13" s="1"/>
  <c r="P33" i="13" s="1"/>
  <c r="P34" i="13" s="1"/>
  <c r="P35" i="13" s="1"/>
  <c r="P36" i="13" s="1"/>
  <c r="P37" i="13" s="1"/>
  <c r="G11" i="13"/>
  <c r="F10" i="13"/>
  <c r="I9" i="13"/>
  <c r="J10" i="13"/>
  <c r="P5" i="13"/>
  <c r="S6" i="13"/>
  <c r="S7" i="13" s="1"/>
  <c r="C12" i="13"/>
  <c r="D13" i="13"/>
  <c r="V7" i="7"/>
  <c r="P7" i="7"/>
  <c r="F9" i="7"/>
  <c r="G10" i="7"/>
  <c r="S8" i="7"/>
  <c r="I8" i="7"/>
  <c r="J9" i="7"/>
  <c r="L7" i="7"/>
  <c r="M8" i="7"/>
  <c r="X6" i="7"/>
  <c r="AB6" i="7"/>
  <c r="K1099" i="27" l="1"/>
  <c r="C65" i="27"/>
  <c r="B65" i="27"/>
  <c r="F66" i="27"/>
  <c r="D65" i="27"/>
  <c r="M9" i="13"/>
  <c r="L9" i="13" s="1"/>
  <c r="E65" i="27"/>
  <c r="H66" i="27"/>
  <c r="A67" i="27"/>
  <c r="K66" i="27"/>
  <c r="P8" i="7"/>
  <c r="P9" i="7" s="1"/>
  <c r="V8" i="7"/>
  <c r="S8" i="13"/>
  <c r="R7" i="13"/>
  <c r="G12" i="13"/>
  <c r="F11" i="13"/>
  <c r="J11" i="13"/>
  <c r="I10" i="13"/>
  <c r="D14" i="13"/>
  <c r="C13" i="13"/>
  <c r="V6" i="13"/>
  <c r="R6" i="13"/>
  <c r="Y7" i="7"/>
  <c r="G11" i="7"/>
  <c r="G12" i="7" s="1"/>
  <c r="O7" i="7"/>
  <c r="U7" i="7"/>
  <c r="F10" i="7"/>
  <c r="S9" i="7"/>
  <c r="J10" i="7"/>
  <c r="I9" i="7"/>
  <c r="M9" i="7"/>
  <c r="L8" i="7"/>
  <c r="AA6" i="7"/>
  <c r="AE6" i="7"/>
  <c r="B1099" i="27" l="1"/>
  <c r="C1099" i="27"/>
  <c r="C66" i="27"/>
  <c r="B66" i="27"/>
  <c r="F67" i="27"/>
  <c r="O8" i="7"/>
  <c r="E66" i="27"/>
  <c r="D66" i="27"/>
  <c r="M10" i="13"/>
  <c r="H67" i="27"/>
  <c r="K67" i="27"/>
  <c r="A68" i="27"/>
  <c r="U8" i="7"/>
  <c r="V9" i="7"/>
  <c r="V10" i="7" s="1"/>
  <c r="F12" i="13"/>
  <c r="G13" i="13"/>
  <c r="R8" i="13"/>
  <c r="S9" i="13"/>
  <c r="V7" i="13"/>
  <c r="I11" i="13"/>
  <c r="J12" i="13"/>
  <c r="Y6" i="13"/>
  <c r="U6" i="13"/>
  <c r="C14" i="13"/>
  <c r="D15" i="13"/>
  <c r="F11" i="7"/>
  <c r="AB7" i="7"/>
  <c r="Y8" i="7"/>
  <c r="Y9" i="7" s="1"/>
  <c r="X7" i="7"/>
  <c r="S10" i="7"/>
  <c r="M10" i="7"/>
  <c r="L9" i="7"/>
  <c r="O9" i="7"/>
  <c r="P10" i="7"/>
  <c r="I10" i="7"/>
  <c r="J11" i="7"/>
  <c r="AH6" i="7"/>
  <c r="AD6" i="7"/>
  <c r="F12" i="7"/>
  <c r="G13" i="7"/>
  <c r="L10" i="13" l="1"/>
  <c r="B67" i="27"/>
  <c r="C67" i="27"/>
  <c r="F68" i="27"/>
  <c r="D67" i="27"/>
  <c r="M11" i="13"/>
  <c r="U9" i="7"/>
  <c r="E67" i="27"/>
  <c r="H68" i="27"/>
  <c r="A69" i="27"/>
  <c r="K68" i="27"/>
  <c r="V8" i="13"/>
  <c r="U7" i="13"/>
  <c r="R9" i="13"/>
  <c r="S10" i="13"/>
  <c r="F13" i="13"/>
  <c r="G14" i="13"/>
  <c r="Y7" i="13"/>
  <c r="L11" i="13"/>
  <c r="M12" i="13"/>
  <c r="I12" i="13"/>
  <c r="J13" i="13"/>
  <c r="X6" i="13"/>
  <c r="AB6" i="13"/>
  <c r="C15" i="13"/>
  <c r="D16" i="13"/>
  <c r="X8" i="7"/>
  <c r="AE7" i="7"/>
  <c r="AB8" i="7"/>
  <c r="AA8" i="7" s="1"/>
  <c r="AA7" i="7"/>
  <c r="U10" i="7"/>
  <c r="V11" i="7"/>
  <c r="S11" i="7"/>
  <c r="P11" i="7"/>
  <c r="O10" i="7"/>
  <c r="I11" i="7"/>
  <c r="J12" i="7"/>
  <c r="M11" i="7"/>
  <c r="L10" i="7"/>
  <c r="X9" i="7"/>
  <c r="Y10" i="7"/>
  <c r="F13" i="7"/>
  <c r="G14" i="7"/>
  <c r="AG6" i="7"/>
  <c r="AK6" i="7"/>
  <c r="AN6" i="7" s="1"/>
  <c r="C68" i="27" l="1"/>
  <c r="B68" i="27"/>
  <c r="F69" i="27"/>
  <c r="E68" i="27"/>
  <c r="D68" i="27"/>
  <c r="H69" i="27"/>
  <c r="K69" i="27"/>
  <c r="A70" i="27"/>
  <c r="AE8" i="7"/>
  <c r="AB7" i="13"/>
  <c r="AA7" i="13" s="1"/>
  <c r="F14" i="13"/>
  <c r="G15" i="13"/>
  <c r="R10" i="13"/>
  <c r="S11" i="13"/>
  <c r="X7" i="13"/>
  <c r="Y8" i="13"/>
  <c r="U8" i="13"/>
  <c r="V9" i="13"/>
  <c r="M13" i="13"/>
  <c r="L12" i="13"/>
  <c r="I13" i="13"/>
  <c r="J14" i="13"/>
  <c r="AA6" i="13"/>
  <c r="AE6" i="13"/>
  <c r="D17" i="13"/>
  <c r="C16" i="13"/>
  <c r="AB9" i="7"/>
  <c r="U11" i="7"/>
  <c r="AD7" i="7"/>
  <c r="AH7" i="7"/>
  <c r="V12" i="7"/>
  <c r="S12" i="7"/>
  <c r="I12" i="7"/>
  <c r="J13" i="7"/>
  <c r="M12" i="7"/>
  <c r="L11" i="7"/>
  <c r="P12" i="7"/>
  <c r="O11" i="7"/>
  <c r="AJ6" i="7"/>
  <c r="G15" i="7"/>
  <c r="F14" i="7"/>
  <c r="X10" i="7"/>
  <c r="Y11" i="7"/>
  <c r="B69" i="27" l="1"/>
  <c r="C69" i="27"/>
  <c r="F70" i="27"/>
  <c r="D69" i="27"/>
  <c r="E69" i="27"/>
  <c r="H70" i="27"/>
  <c r="K70" i="27"/>
  <c r="A71" i="27"/>
  <c r="V13" i="7"/>
  <c r="AE9" i="7"/>
  <c r="AD9" i="7" s="1"/>
  <c r="AD8" i="7"/>
  <c r="AH8" i="7"/>
  <c r="AH9" i="7" s="1"/>
  <c r="AB10" i="7"/>
  <c r="AB11" i="7" s="1"/>
  <c r="AE7" i="13"/>
  <c r="AB8" i="13"/>
  <c r="AA8" i="13" s="1"/>
  <c r="S12" i="13"/>
  <c r="R11" i="13"/>
  <c r="Y9" i="13"/>
  <c r="X8" i="13"/>
  <c r="G16" i="13"/>
  <c r="F15" i="13"/>
  <c r="U9" i="13"/>
  <c r="V10" i="13"/>
  <c r="I14" i="13"/>
  <c r="J15" i="13"/>
  <c r="L13" i="13"/>
  <c r="M14" i="13"/>
  <c r="D18" i="13"/>
  <c r="C17" i="13"/>
  <c r="AH6" i="13"/>
  <c r="AD6" i="13"/>
  <c r="AA9" i="7"/>
  <c r="AK7" i="7"/>
  <c r="U12" i="7"/>
  <c r="AG7" i="7"/>
  <c r="S13" i="7"/>
  <c r="M13" i="7"/>
  <c r="L12" i="7"/>
  <c r="J14" i="7"/>
  <c r="I13" i="7"/>
  <c r="P13" i="7"/>
  <c r="O12" i="7"/>
  <c r="G16" i="7"/>
  <c r="F15" i="7"/>
  <c r="AM6" i="7"/>
  <c r="Y12" i="7"/>
  <c r="X11" i="7"/>
  <c r="AE8" i="13" l="1"/>
  <c r="C70" i="27"/>
  <c r="B70" i="27"/>
  <c r="AE10" i="7"/>
  <c r="AE11" i="7" s="1"/>
  <c r="AE12" i="7" s="1"/>
  <c r="F71" i="27"/>
  <c r="AG8" i="7"/>
  <c r="E70" i="27"/>
  <c r="D70" i="27"/>
  <c r="AA10" i="7"/>
  <c r="H71" i="27"/>
  <c r="K71" i="27"/>
  <c r="A72" i="27"/>
  <c r="U13" i="7"/>
  <c r="V14" i="7"/>
  <c r="U14" i="7" s="1"/>
  <c r="AB9" i="13"/>
  <c r="AB10" i="13" s="1"/>
  <c r="AH7" i="13"/>
  <c r="AD7" i="13"/>
  <c r="X9" i="13"/>
  <c r="Y10" i="13"/>
  <c r="F16" i="13"/>
  <c r="G17" i="13"/>
  <c r="U10" i="13"/>
  <c r="V11" i="13"/>
  <c r="R12" i="13"/>
  <c r="S13" i="13"/>
  <c r="AE9" i="13"/>
  <c r="AD8" i="13"/>
  <c r="L14" i="13"/>
  <c r="M15" i="13"/>
  <c r="I15" i="13"/>
  <c r="J16" i="13"/>
  <c r="C18" i="13"/>
  <c r="D19" i="13"/>
  <c r="AK6" i="13"/>
  <c r="AN6" i="13" s="1"/>
  <c r="AG6" i="13"/>
  <c r="S14" i="7"/>
  <c r="AN7" i="7"/>
  <c r="AJ7" i="7"/>
  <c r="AK8" i="7"/>
  <c r="AJ8" i="7" s="1"/>
  <c r="AH10" i="7"/>
  <c r="AG9" i="7"/>
  <c r="J15" i="7"/>
  <c r="I14" i="7"/>
  <c r="O13" i="7"/>
  <c r="P14" i="7"/>
  <c r="L13" i="7"/>
  <c r="M14" i="7"/>
  <c r="AA11" i="7"/>
  <c r="AB12" i="7"/>
  <c r="AD11" i="7"/>
  <c r="Y13" i="7"/>
  <c r="X12" i="7"/>
  <c r="F16" i="7"/>
  <c r="G17" i="7"/>
  <c r="AA9" i="13" l="1"/>
  <c r="AH8" i="13"/>
  <c r="D71" i="27"/>
  <c r="B71" i="27"/>
  <c r="C71" i="27"/>
  <c r="AD10" i="7"/>
  <c r="F72" i="27"/>
  <c r="V15" i="7"/>
  <c r="V16" i="7" s="1"/>
  <c r="E71" i="27"/>
  <c r="H72" i="27"/>
  <c r="K72" i="27"/>
  <c r="A73" i="27"/>
  <c r="AM6" i="13"/>
  <c r="S15" i="7"/>
  <c r="S16" i="7" s="1"/>
  <c r="AG10" i="7"/>
  <c r="AK7" i="13"/>
  <c r="AG7" i="13"/>
  <c r="AM7" i="7"/>
  <c r="AD9" i="13"/>
  <c r="AE10" i="13"/>
  <c r="X10" i="13"/>
  <c r="Y11" i="13"/>
  <c r="G18" i="13"/>
  <c r="F17" i="13"/>
  <c r="R13" i="13"/>
  <c r="S14" i="13"/>
  <c r="AA10" i="13"/>
  <c r="AB11" i="13"/>
  <c r="U11" i="13"/>
  <c r="V12" i="13"/>
  <c r="AG8" i="13"/>
  <c r="AH9" i="13"/>
  <c r="I16" i="13"/>
  <c r="J17" i="13"/>
  <c r="L15" i="13"/>
  <c r="M16" i="13"/>
  <c r="AJ6" i="13"/>
  <c r="C19" i="13"/>
  <c r="D20" i="13"/>
  <c r="AN8" i="7"/>
  <c r="AK9" i="7"/>
  <c r="AH11" i="7"/>
  <c r="L14" i="7"/>
  <c r="M15" i="7"/>
  <c r="P15" i="7"/>
  <c r="O14" i="7"/>
  <c r="I15" i="7"/>
  <c r="J16" i="7"/>
  <c r="G18" i="7"/>
  <c r="F17" i="7"/>
  <c r="AB13" i="7"/>
  <c r="AA12" i="7"/>
  <c r="X13" i="7"/>
  <c r="Y14" i="7"/>
  <c r="AE13" i="7"/>
  <c r="AD12" i="7"/>
  <c r="AJ7" i="13" l="1"/>
  <c r="C72" i="27"/>
  <c r="B72" i="27"/>
  <c r="U15" i="7"/>
  <c r="F73" i="27"/>
  <c r="E72" i="27"/>
  <c r="D72" i="27"/>
  <c r="AN7" i="13"/>
  <c r="H73" i="27"/>
  <c r="K73" i="27"/>
  <c r="A74" i="27"/>
  <c r="AJ9" i="7"/>
  <c r="AK8" i="13"/>
  <c r="AJ8" i="13" s="1"/>
  <c r="V13" i="13"/>
  <c r="U12" i="13"/>
  <c r="F18" i="13"/>
  <c r="G19" i="13"/>
  <c r="AA11" i="13"/>
  <c r="AB12" i="13"/>
  <c r="AE11" i="13"/>
  <c r="AD10" i="13"/>
  <c r="Y12" i="13"/>
  <c r="X11" i="13"/>
  <c r="R14" i="13"/>
  <c r="S15" i="13"/>
  <c r="AG9" i="13"/>
  <c r="AH10" i="13"/>
  <c r="L16" i="13"/>
  <c r="M17" i="13"/>
  <c r="I17" i="13"/>
  <c r="J18" i="13"/>
  <c r="D21" i="13"/>
  <c r="C20" i="13"/>
  <c r="AK10" i="7"/>
  <c r="AH12" i="7"/>
  <c r="AG11" i="7"/>
  <c r="AN9" i="7"/>
  <c r="AM8" i="7"/>
  <c r="O15" i="7"/>
  <c r="P16" i="7"/>
  <c r="J17" i="7"/>
  <c r="I16" i="7"/>
  <c r="M16" i="7"/>
  <c r="L15" i="7"/>
  <c r="Y15" i="7"/>
  <c r="X14" i="7"/>
  <c r="U16" i="7"/>
  <c r="V17" i="7"/>
  <c r="S17" i="7"/>
  <c r="AE14" i="7"/>
  <c r="AD13" i="7"/>
  <c r="AA13" i="7"/>
  <c r="AB14" i="7"/>
  <c r="G19" i="7"/>
  <c r="F18" i="7"/>
  <c r="B73" i="27" l="1"/>
  <c r="C73" i="27"/>
  <c r="F74" i="27"/>
  <c r="E73" i="27"/>
  <c r="D73" i="27"/>
  <c r="H74" i="27"/>
  <c r="K74" i="27"/>
  <c r="A75" i="27"/>
  <c r="AM7" i="13"/>
  <c r="AN8" i="13"/>
  <c r="AH13" i="7"/>
  <c r="AH14" i="7" s="1"/>
  <c r="AK11" i="7"/>
  <c r="AK12" i="7" s="1"/>
  <c r="AK9" i="13"/>
  <c r="AK10" i="13" s="1"/>
  <c r="AD11" i="13"/>
  <c r="AE12" i="13"/>
  <c r="AG10" i="13"/>
  <c r="AH11" i="13"/>
  <c r="AA12" i="13"/>
  <c r="AB13" i="13"/>
  <c r="G20" i="13"/>
  <c r="F19" i="13"/>
  <c r="S16" i="13"/>
  <c r="R15" i="13"/>
  <c r="X12" i="13"/>
  <c r="Y13" i="13"/>
  <c r="U13" i="13"/>
  <c r="V14" i="13"/>
  <c r="L17" i="13"/>
  <c r="M18" i="13"/>
  <c r="I18" i="13"/>
  <c r="J19" i="13"/>
  <c r="D22" i="13"/>
  <c r="C21" i="13"/>
  <c r="AJ10" i="7"/>
  <c r="AG12" i="7"/>
  <c r="AN10" i="7"/>
  <c r="AM9" i="7"/>
  <c r="J18" i="7"/>
  <c r="I17" i="7"/>
  <c r="O16" i="7"/>
  <c r="P17" i="7"/>
  <c r="M17" i="7"/>
  <c r="L16" i="7"/>
  <c r="U17" i="7"/>
  <c r="V18" i="7"/>
  <c r="AB15" i="7"/>
  <c r="AA14" i="7"/>
  <c r="G20" i="7"/>
  <c r="F19" i="7"/>
  <c r="AD14" i="7"/>
  <c r="AE15" i="7"/>
  <c r="S18" i="7"/>
  <c r="X15" i="7"/>
  <c r="Y16" i="7"/>
  <c r="C74" i="27" l="1"/>
  <c r="B74" i="27"/>
  <c r="AG13" i="7"/>
  <c r="F75" i="27"/>
  <c r="E74" i="27"/>
  <c r="D74" i="27"/>
  <c r="AM8" i="13"/>
  <c r="AN9" i="13"/>
  <c r="AJ11" i="7"/>
  <c r="H75" i="27"/>
  <c r="K75" i="27"/>
  <c r="A76" i="27"/>
  <c r="AJ9" i="13"/>
  <c r="AJ10" i="13"/>
  <c r="AK11" i="13"/>
  <c r="Y14" i="13"/>
  <c r="X13" i="13"/>
  <c r="AB14" i="13"/>
  <c r="AA13" i="13"/>
  <c r="AH12" i="13"/>
  <c r="AG11" i="13"/>
  <c r="R16" i="13"/>
  <c r="S17" i="13"/>
  <c r="U14" i="13"/>
  <c r="V15" i="13"/>
  <c r="AD12" i="13"/>
  <c r="AE13" i="13"/>
  <c r="F20" i="13"/>
  <c r="G21" i="13"/>
  <c r="L18" i="13"/>
  <c r="M19" i="13"/>
  <c r="I19" i="13"/>
  <c r="J20" i="13"/>
  <c r="C22" i="13"/>
  <c r="D23" i="13"/>
  <c r="AM10" i="7"/>
  <c r="AN11" i="7"/>
  <c r="AH15" i="7"/>
  <c r="O17" i="7"/>
  <c r="P18" i="7"/>
  <c r="L17" i="7"/>
  <c r="M18" i="7"/>
  <c r="J19" i="7"/>
  <c r="I18" i="7"/>
  <c r="V19" i="7"/>
  <c r="U18" i="7"/>
  <c r="AG14" i="7"/>
  <c r="AJ12" i="7"/>
  <c r="AK13" i="7"/>
  <c r="AD15" i="7"/>
  <c r="AE16" i="7"/>
  <c r="X16" i="7"/>
  <c r="Y17" i="7"/>
  <c r="S19" i="7"/>
  <c r="F20" i="7"/>
  <c r="G21" i="7"/>
  <c r="AA15" i="7"/>
  <c r="AB16" i="7"/>
  <c r="B75" i="27" l="1"/>
  <c r="C75" i="27"/>
  <c r="F76" i="27"/>
  <c r="E75" i="27"/>
  <c r="D75" i="27"/>
  <c r="AN10" i="13"/>
  <c r="AM9" i="13"/>
  <c r="H76" i="27"/>
  <c r="A77" i="27"/>
  <c r="K76" i="27"/>
  <c r="AD13" i="13"/>
  <c r="AE14" i="13"/>
  <c r="U15" i="13"/>
  <c r="V16" i="13"/>
  <c r="AA14" i="13"/>
  <c r="AB15" i="13"/>
  <c r="X14" i="13"/>
  <c r="Y15" i="13"/>
  <c r="R17" i="13"/>
  <c r="S18" i="13"/>
  <c r="F21" i="13"/>
  <c r="G22" i="13"/>
  <c r="AK12" i="13"/>
  <c r="AG12" i="13"/>
  <c r="AH13" i="13"/>
  <c r="L19" i="13"/>
  <c r="M20" i="13"/>
  <c r="I20" i="13"/>
  <c r="J21" i="13"/>
  <c r="C23" i="13"/>
  <c r="D24" i="13"/>
  <c r="AM11" i="7"/>
  <c r="AN12" i="7"/>
  <c r="AH16" i="7"/>
  <c r="M19" i="7"/>
  <c r="L18" i="7"/>
  <c r="P19" i="7"/>
  <c r="O18" i="7"/>
  <c r="J20" i="7"/>
  <c r="I19" i="7"/>
  <c r="AE17" i="7"/>
  <c r="AD16" i="7"/>
  <c r="X17" i="7"/>
  <c r="Y18" i="7"/>
  <c r="F21" i="7"/>
  <c r="G22" i="7"/>
  <c r="AG15" i="7"/>
  <c r="AB17" i="7"/>
  <c r="AA16" i="7"/>
  <c r="AJ13" i="7"/>
  <c r="AK14" i="7"/>
  <c r="S20" i="7"/>
  <c r="V20" i="7"/>
  <c r="U19" i="7"/>
  <c r="C76" i="27" l="1"/>
  <c r="B76" i="27"/>
  <c r="F77" i="27"/>
  <c r="E76" i="27"/>
  <c r="D76" i="27"/>
  <c r="AM10" i="13"/>
  <c r="AN11" i="13"/>
  <c r="H77" i="27"/>
  <c r="A78" i="27"/>
  <c r="K77" i="27"/>
  <c r="AJ12" i="13"/>
  <c r="AK13" i="13"/>
  <c r="Y16" i="13"/>
  <c r="X15" i="13"/>
  <c r="F22" i="13"/>
  <c r="G23" i="13"/>
  <c r="AA15" i="13"/>
  <c r="AB16" i="13"/>
  <c r="U16" i="13"/>
  <c r="V17" i="13"/>
  <c r="AG13" i="13"/>
  <c r="AH14" i="13"/>
  <c r="R18" i="13"/>
  <c r="S19" i="13"/>
  <c r="AE15" i="13"/>
  <c r="AD14" i="13"/>
  <c r="I21" i="13"/>
  <c r="J22" i="13"/>
  <c r="L20" i="13"/>
  <c r="M21" i="13"/>
  <c r="D25" i="13"/>
  <c r="C24" i="13"/>
  <c r="AN13" i="7"/>
  <c r="AM12" i="7"/>
  <c r="AH17" i="7"/>
  <c r="O19" i="7"/>
  <c r="P20" i="7"/>
  <c r="J21" i="7"/>
  <c r="I20" i="7"/>
  <c r="L19" i="7"/>
  <c r="M20" i="7"/>
  <c r="X18" i="7"/>
  <c r="Y19" i="7"/>
  <c r="S21" i="7"/>
  <c r="G23" i="7"/>
  <c r="F22" i="7"/>
  <c r="AG16" i="7"/>
  <c r="AE18" i="7"/>
  <c r="AD17" i="7"/>
  <c r="AK15" i="7"/>
  <c r="AJ14" i="7"/>
  <c r="U20" i="7"/>
  <c r="V21" i="7"/>
  <c r="AB18" i="7"/>
  <c r="AA17" i="7"/>
  <c r="B77" i="27" l="1"/>
  <c r="C77" i="27"/>
  <c r="F78" i="27"/>
  <c r="E77" i="27"/>
  <c r="D77" i="27"/>
  <c r="H78" i="27"/>
  <c r="A79" i="27"/>
  <c r="K78" i="27"/>
  <c r="AM11" i="13"/>
  <c r="AN12" i="13"/>
  <c r="AH15" i="13"/>
  <c r="AG14" i="13"/>
  <c r="F23" i="13"/>
  <c r="G24" i="13"/>
  <c r="R19" i="13"/>
  <c r="S20" i="13"/>
  <c r="V18" i="13"/>
  <c r="U17" i="13"/>
  <c r="X16" i="13"/>
  <c r="Y17" i="13"/>
  <c r="AJ13" i="13"/>
  <c r="AK14" i="13"/>
  <c r="AA16" i="13"/>
  <c r="AB17" i="13"/>
  <c r="AE16" i="13"/>
  <c r="AD15" i="13"/>
  <c r="L21" i="13"/>
  <c r="M22" i="13"/>
  <c r="I22" i="13"/>
  <c r="J23" i="13"/>
  <c r="C25" i="13"/>
  <c r="D26" i="13"/>
  <c r="AM13" i="7"/>
  <c r="AN14" i="7"/>
  <c r="I21" i="7"/>
  <c r="J22" i="7"/>
  <c r="O20" i="7"/>
  <c r="P21" i="7"/>
  <c r="M21" i="7"/>
  <c r="L20" i="7"/>
  <c r="U21" i="7"/>
  <c r="V22" i="7"/>
  <c r="Y20" i="7"/>
  <c r="X19" i="7"/>
  <c r="AJ15" i="7"/>
  <c r="AK16" i="7"/>
  <c r="AG17" i="7"/>
  <c r="AH18" i="7"/>
  <c r="AA18" i="7"/>
  <c r="AB19" i="7"/>
  <c r="AE19" i="7"/>
  <c r="AD18" i="7"/>
  <c r="G24" i="7"/>
  <c r="F23" i="7"/>
  <c r="S22" i="7"/>
  <c r="C78" i="27" l="1"/>
  <c r="B78" i="27"/>
  <c r="F79" i="27"/>
  <c r="E78" i="27"/>
  <c r="D78" i="27"/>
  <c r="H79" i="27"/>
  <c r="A80" i="27"/>
  <c r="K79" i="27"/>
  <c r="AN13" i="13"/>
  <c r="AM12" i="13"/>
  <c r="AD16" i="13"/>
  <c r="AE17" i="13"/>
  <c r="U18" i="13"/>
  <c r="V19" i="13"/>
  <c r="AJ14" i="13"/>
  <c r="AK15" i="13"/>
  <c r="G25" i="13"/>
  <c r="F24" i="13"/>
  <c r="AA17" i="13"/>
  <c r="AB18" i="13"/>
  <c r="R20" i="13"/>
  <c r="S21" i="13"/>
  <c r="X17" i="13"/>
  <c r="Y18" i="13"/>
  <c r="AG15" i="13"/>
  <c r="AH16" i="13"/>
  <c r="I23" i="13"/>
  <c r="J24" i="13"/>
  <c r="L22" i="13"/>
  <c r="M23" i="13"/>
  <c r="D27" i="13"/>
  <c r="C26" i="13"/>
  <c r="AM14" i="7"/>
  <c r="AN15" i="7"/>
  <c r="O21" i="7"/>
  <c r="P22" i="7"/>
  <c r="I22" i="7"/>
  <c r="J23" i="7"/>
  <c r="M22" i="7"/>
  <c r="L21" i="7"/>
  <c r="F24" i="7"/>
  <c r="G25" i="7"/>
  <c r="Y21" i="7"/>
  <c r="X20" i="7"/>
  <c r="AB20" i="7"/>
  <c r="AA19" i="7"/>
  <c r="AH19" i="7"/>
  <c r="AG18" i="7"/>
  <c r="U22" i="7"/>
  <c r="V23" i="7"/>
  <c r="S23" i="7"/>
  <c r="AD19" i="7"/>
  <c r="AE20" i="7"/>
  <c r="AK17" i="7"/>
  <c r="AJ16" i="7"/>
  <c r="B79" i="27" l="1"/>
  <c r="C79" i="27"/>
  <c r="F80" i="27"/>
  <c r="E79" i="27"/>
  <c r="D79" i="27"/>
  <c r="AM13" i="13"/>
  <c r="AN14" i="13"/>
  <c r="H80" i="27"/>
  <c r="A81" i="27"/>
  <c r="K80" i="27"/>
  <c r="F25" i="13"/>
  <c r="G26" i="13"/>
  <c r="AJ15" i="13"/>
  <c r="AK16" i="13"/>
  <c r="X18" i="13"/>
  <c r="Y19" i="13"/>
  <c r="R21" i="13"/>
  <c r="S22" i="13"/>
  <c r="U19" i="13"/>
  <c r="V20" i="13"/>
  <c r="AG16" i="13"/>
  <c r="AH17" i="13"/>
  <c r="AB19" i="13"/>
  <c r="AA18" i="13"/>
  <c r="AD17" i="13"/>
  <c r="AE18" i="13"/>
  <c r="L23" i="13"/>
  <c r="M24" i="13"/>
  <c r="I24" i="13"/>
  <c r="J25" i="13"/>
  <c r="C27" i="13"/>
  <c r="D28" i="13"/>
  <c r="AN16" i="7"/>
  <c r="AM15" i="7"/>
  <c r="O22" i="7"/>
  <c r="P23" i="7"/>
  <c r="I23" i="7"/>
  <c r="J24" i="7"/>
  <c r="L22" i="7"/>
  <c r="M23" i="7"/>
  <c r="F25" i="7"/>
  <c r="G26" i="7"/>
  <c r="AK18" i="7"/>
  <c r="AJ17" i="7"/>
  <c r="S24" i="7"/>
  <c r="AG19" i="7"/>
  <c r="AH20" i="7"/>
  <c r="AB21" i="7"/>
  <c r="AA20" i="7"/>
  <c r="AD20" i="7"/>
  <c r="AE21" i="7"/>
  <c r="V24" i="7"/>
  <c r="U23" i="7"/>
  <c r="Y22" i="7"/>
  <c r="X21" i="7"/>
  <c r="C80" i="27" l="1"/>
  <c r="B80" i="27"/>
  <c r="F81" i="27"/>
  <c r="E80" i="27"/>
  <c r="D80" i="27"/>
  <c r="H81" i="27"/>
  <c r="A82" i="27"/>
  <c r="K81" i="27"/>
  <c r="AM14" i="13"/>
  <c r="AN15" i="13"/>
  <c r="AA19" i="13"/>
  <c r="AB20" i="13"/>
  <c r="AG17" i="13"/>
  <c r="AH18" i="13"/>
  <c r="X19" i="13"/>
  <c r="Y20" i="13"/>
  <c r="V21" i="13"/>
  <c r="U20" i="13"/>
  <c r="AJ16" i="13"/>
  <c r="AK17" i="13"/>
  <c r="AE19" i="13"/>
  <c r="AD18" i="13"/>
  <c r="R22" i="13"/>
  <c r="S23" i="13"/>
  <c r="G27" i="13"/>
  <c r="F26" i="13"/>
  <c r="L24" i="13"/>
  <c r="M25" i="13"/>
  <c r="I25" i="13"/>
  <c r="J26" i="13"/>
  <c r="D29" i="13"/>
  <c r="C28" i="13"/>
  <c r="AM16" i="7"/>
  <c r="AN17" i="7"/>
  <c r="P24" i="7"/>
  <c r="O23" i="7"/>
  <c r="I24" i="7"/>
  <c r="J25" i="7"/>
  <c r="L23" i="7"/>
  <c r="M24" i="7"/>
  <c r="AK19" i="7"/>
  <c r="AJ18" i="7"/>
  <c r="G27" i="7"/>
  <c r="F26" i="7"/>
  <c r="Y23" i="7"/>
  <c r="X22" i="7"/>
  <c r="V25" i="7"/>
  <c r="U24" i="7"/>
  <c r="AB22" i="7"/>
  <c r="AA21" i="7"/>
  <c r="S25" i="7"/>
  <c r="AD21" i="7"/>
  <c r="AE22" i="7"/>
  <c r="AH21" i="7"/>
  <c r="AG20" i="7"/>
  <c r="B81" i="27" l="1"/>
  <c r="C81" i="27"/>
  <c r="F82" i="27"/>
  <c r="E81" i="27"/>
  <c r="D81" i="27"/>
  <c r="AM15" i="13"/>
  <c r="AN16" i="13"/>
  <c r="H82" i="27"/>
  <c r="K82" i="27"/>
  <c r="A83" i="27"/>
  <c r="AG18" i="13"/>
  <c r="AH19" i="13"/>
  <c r="AD19" i="13"/>
  <c r="AE20" i="13"/>
  <c r="S24" i="13"/>
  <c r="R23" i="13"/>
  <c r="AJ17" i="13"/>
  <c r="AK18" i="13"/>
  <c r="AA20" i="13"/>
  <c r="AB21" i="13"/>
  <c r="X20" i="13"/>
  <c r="Y21" i="13"/>
  <c r="F27" i="13"/>
  <c r="G28" i="13"/>
  <c r="U21" i="13"/>
  <c r="V22" i="13"/>
  <c r="J27" i="13"/>
  <c r="I26" i="13"/>
  <c r="L25" i="13"/>
  <c r="M26" i="13"/>
  <c r="D30" i="13"/>
  <c r="C29" i="13"/>
  <c r="AM17" i="7"/>
  <c r="AN18" i="7"/>
  <c r="I25" i="7"/>
  <c r="J26" i="7"/>
  <c r="L24" i="7"/>
  <c r="M25" i="7"/>
  <c r="O24" i="7"/>
  <c r="P25" i="7"/>
  <c r="AE23" i="7"/>
  <c r="AD22" i="7"/>
  <c r="S26" i="7"/>
  <c r="U25" i="7"/>
  <c r="V26" i="7"/>
  <c r="Y24" i="7"/>
  <c r="X23" i="7"/>
  <c r="G28" i="7"/>
  <c r="F27" i="7"/>
  <c r="AH22" i="7"/>
  <c r="AG21" i="7"/>
  <c r="AA22" i="7"/>
  <c r="AB23" i="7"/>
  <c r="AK20" i="7"/>
  <c r="AJ19" i="7"/>
  <c r="C82" i="27" l="1"/>
  <c r="B82" i="27"/>
  <c r="F83" i="27"/>
  <c r="E82" i="27"/>
  <c r="D82" i="27"/>
  <c r="H83" i="27"/>
  <c r="K83" i="27"/>
  <c r="A84" i="27"/>
  <c r="AM16" i="13"/>
  <c r="AN17" i="13"/>
  <c r="F28" i="13"/>
  <c r="G29" i="13"/>
  <c r="AJ18" i="13"/>
  <c r="AK19" i="13"/>
  <c r="R24" i="13"/>
  <c r="S25" i="13"/>
  <c r="X21" i="13"/>
  <c r="Y22" i="13"/>
  <c r="AD20" i="13"/>
  <c r="AE21" i="13"/>
  <c r="U22" i="13"/>
  <c r="V23" i="13"/>
  <c r="AB22" i="13"/>
  <c r="AA21" i="13"/>
  <c r="AG19" i="13"/>
  <c r="AH20" i="13"/>
  <c r="L26" i="13"/>
  <c r="M27" i="13"/>
  <c r="I27" i="13"/>
  <c r="J28" i="13"/>
  <c r="C30" i="13"/>
  <c r="D31" i="13"/>
  <c r="AN19" i="7"/>
  <c r="AM18" i="7"/>
  <c r="P26" i="7"/>
  <c r="O25" i="7"/>
  <c r="I26" i="7"/>
  <c r="J27" i="7"/>
  <c r="L25" i="7"/>
  <c r="M26" i="7"/>
  <c r="F28" i="7"/>
  <c r="G29" i="7"/>
  <c r="AB24" i="7"/>
  <c r="AA23" i="7"/>
  <c r="AK21" i="7"/>
  <c r="AJ20" i="7"/>
  <c r="AH23" i="7"/>
  <c r="AG22" i="7"/>
  <c r="Y25" i="7"/>
  <c r="X24" i="7"/>
  <c r="S27" i="7"/>
  <c r="AE24" i="7"/>
  <c r="AD23" i="7"/>
  <c r="V27" i="7"/>
  <c r="U26" i="7"/>
  <c r="B83" i="27" l="1"/>
  <c r="C83" i="27"/>
  <c r="F84" i="27"/>
  <c r="E83" i="27"/>
  <c r="D83" i="27"/>
  <c r="AN18" i="13"/>
  <c r="AM17" i="13"/>
  <c r="H84" i="27"/>
  <c r="K84" i="27"/>
  <c r="A85" i="27"/>
  <c r="AA22" i="13"/>
  <c r="AB23" i="13"/>
  <c r="V24" i="13"/>
  <c r="U23" i="13"/>
  <c r="AE22" i="13"/>
  <c r="AD21" i="13"/>
  <c r="AJ19" i="13"/>
  <c r="AK20" i="13"/>
  <c r="R25" i="13"/>
  <c r="S26" i="13"/>
  <c r="AG20" i="13"/>
  <c r="AH21" i="13"/>
  <c r="X22" i="13"/>
  <c r="Y23" i="13"/>
  <c r="G30" i="13"/>
  <c r="F29" i="13"/>
  <c r="L27" i="13"/>
  <c r="M28" i="13"/>
  <c r="I28" i="13"/>
  <c r="J29" i="13"/>
  <c r="C31" i="13"/>
  <c r="D32" i="13"/>
  <c r="AM19" i="7"/>
  <c r="AN20" i="7"/>
  <c r="I27" i="7"/>
  <c r="J28" i="7"/>
  <c r="L26" i="7"/>
  <c r="M27" i="7"/>
  <c r="O26" i="7"/>
  <c r="P27" i="7"/>
  <c r="F29" i="7"/>
  <c r="G30" i="7"/>
  <c r="V28" i="7"/>
  <c r="U27" i="7"/>
  <c r="AD24" i="7"/>
  <c r="AE25" i="7"/>
  <c r="Y26" i="7"/>
  <c r="X25" i="7"/>
  <c r="AJ21" i="7"/>
  <c r="AK22" i="7"/>
  <c r="AA24" i="7"/>
  <c r="AB25" i="7"/>
  <c r="S28" i="7"/>
  <c r="AH24" i="7"/>
  <c r="AG23" i="7"/>
  <c r="C84" i="27" l="1"/>
  <c r="B84" i="27"/>
  <c r="F85" i="27"/>
  <c r="E84" i="27"/>
  <c r="D84" i="27"/>
  <c r="H85" i="27"/>
  <c r="A86" i="27"/>
  <c r="K85" i="27"/>
  <c r="AN19" i="13"/>
  <c r="AM18" i="13"/>
  <c r="Y24" i="13"/>
  <c r="X23" i="13"/>
  <c r="AE23" i="13"/>
  <c r="AD22" i="13"/>
  <c r="U24" i="13"/>
  <c r="V25" i="13"/>
  <c r="AH22" i="13"/>
  <c r="AG21" i="13"/>
  <c r="R26" i="13"/>
  <c r="S27" i="13"/>
  <c r="AA23" i="13"/>
  <c r="AB24" i="13"/>
  <c r="AJ20" i="13"/>
  <c r="AK21" i="13"/>
  <c r="G31" i="13"/>
  <c r="F30" i="13"/>
  <c r="M29" i="13"/>
  <c r="L28" i="13"/>
  <c r="I29" i="13"/>
  <c r="J30" i="13"/>
  <c r="D33" i="13"/>
  <c r="C32" i="13"/>
  <c r="AN21" i="7"/>
  <c r="AM20" i="7"/>
  <c r="P28" i="7"/>
  <c r="O27" i="7"/>
  <c r="J29" i="7"/>
  <c r="I28" i="7"/>
  <c r="L27" i="7"/>
  <c r="M28" i="7"/>
  <c r="AH25" i="7"/>
  <c r="AG24" i="7"/>
  <c r="S29" i="7"/>
  <c r="AB26" i="7"/>
  <c r="AA25" i="7"/>
  <c r="Y27" i="7"/>
  <c r="X26" i="7"/>
  <c r="U28" i="7"/>
  <c r="V29" i="7"/>
  <c r="AJ22" i="7"/>
  <c r="AK23" i="7"/>
  <c r="AD25" i="7"/>
  <c r="AE26" i="7"/>
  <c r="F30" i="7"/>
  <c r="G31" i="7"/>
  <c r="B85" i="27" l="1"/>
  <c r="C85" i="27"/>
  <c r="F86" i="27"/>
  <c r="E85" i="27"/>
  <c r="D85" i="27"/>
  <c r="H86" i="27"/>
  <c r="A87" i="27"/>
  <c r="K86" i="27"/>
  <c r="AM19" i="13"/>
  <c r="AN20" i="13"/>
  <c r="X24" i="13"/>
  <c r="Y25" i="13"/>
  <c r="AG22" i="13"/>
  <c r="AH23" i="13"/>
  <c r="AJ21" i="13"/>
  <c r="AK22" i="13"/>
  <c r="G32" i="13"/>
  <c r="F31" i="13"/>
  <c r="V26" i="13"/>
  <c r="U25" i="13"/>
  <c r="AA24" i="13"/>
  <c r="AB25" i="13"/>
  <c r="AD23" i="13"/>
  <c r="AE24" i="13"/>
  <c r="R27" i="13"/>
  <c r="S28" i="13"/>
  <c r="I30" i="13"/>
  <c r="J31" i="13"/>
  <c r="L29" i="13"/>
  <c r="M30" i="13"/>
  <c r="C33" i="13"/>
  <c r="D34" i="13"/>
  <c r="D35" i="13" s="1"/>
  <c r="D36" i="13" s="1"/>
  <c r="AM21" i="7"/>
  <c r="AN22" i="7"/>
  <c r="I29" i="7"/>
  <c r="J30" i="7"/>
  <c r="L28" i="7"/>
  <c r="M29" i="7"/>
  <c r="O28" i="7"/>
  <c r="P29" i="7"/>
  <c r="G32" i="7"/>
  <c r="F31" i="7"/>
  <c r="AJ23" i="7"/>
  <c r="AK24" i="7"/>
  <c r="U29" i="7"/>
  <c r="V30" i="7"/>
  <c r="AA26" i="7"/>
  <c r="AB27" i="7"/>
  <c r="AH26" i="7"/>
  <c r="AG25" i="7"/>
  <c r="AE27" i="7"/>
  <c r="AD26" i="7"/>
  <c r="Y28" i="7"/>
  <c r="X27" i="7"/>
  <c r="S30" i="7"/>
  <c r="C86" i="27" l="1"/>
  <c r="B86" i="27"/>
  <c r="F87" i="27"/>
  <c r="E86" i="27"/>
  <c r="D86" i="27"/>
  <c r="H87" i="27"/>
  <c r="A88" i="27"/>
  <c r="K87" i="27"/>
  <c r="AM20" i="13"/>
  <c r="AN21" i="13"/>
  <c r="AD24" i="13"/>
  <c r="AE25" i="13"/>
  <c r="AJ22" i="13"/>
  <c r="AK23" i="13"/>
  <c r="AB26" i="13"/>
  <c r="AA25" i="13"/>
  <c r="AH24" i="13"/>
  <c r="AG23" i="13"/>
  <c r="U26" i="13"/>
  <c r="V27" i="13"/>
  <c r="R28" i="13"/>
  <c r="S29" i="13"/>
  <c r="X25" i="13"/>
  <c r="Y26" i="13"/>
  <c r="F32" i="13"/>
  <c r="G33" i="13"/>
  <c r="I31" i="13"/>
  <c r="J32" i="13"/>
  <c r="L30" i="13"/>
  <c r="M31" i="13"/>
  <c r="C34" i="13"/>
  <c r="AN23" i="7"/>
  <c r="AM22" i="7"/>
  <c r="M30" i="7"/>
  <c r="L29" i="7"/>
  <c r="O29" i="7"/>
  <c r="P30" i="7"/>
  <c r="I30" i="7"/>
  <c r="J31" i="7"/>
  <c r="X28" i="7"/>
  <c r="Y29" i="7"/>
  <c r="AE28" i="7"/>
  <c r="AD27" i="7"/>
  <c r="S31" i="7"/>
  <c r="V31" i="7"/>
  <c r="U30" i="7"/>
  <c r="AH27" i="7"/>
  <c r="AG26" i="7"/>
  <c r="G33" i="7"/>
  <c r="G34" i="7" s="1"/>
  <c r="G35" i="7" s="1"/>
  <c r="G36" i="7" s="1"/>
  <c r="K123" i="27" s="1"/>
  <c r="F32" i="7"/>
  <c r="AA27" i="7"/>
  <c r="AB28" i="7"/>
  <c r="AK25" i="7"/>
  <c r="AJ24" i="7"/>
  <c r="B87" i="27" l="1"/>
  <c r="C87" i="27"/>
  <c r="B123" i="27"/>
  <c r="C123" i="27"/>
  <c r="F88" i="27"/>
  <c r="E87" i="27"/>
  <c r="D87" i="27"/>
  <c r="AN22" i="13"/>
  <c r="AM21" i="13"/>
  <c r="H88" i="27"/>
  <c r="A89" i="27"/>
  <c r="K88" i="27"/>
  <c r="Y27" i="13"/>
  <c r="X26" i="13"/>
  <c r="AG24" i="13"/>
  <c r="AH25" i="13"/>
  <c r="R29" i="13"/>
  <c r="S30" i="13"/>
  <c r="AA26" i="13"/>
  <c r="AB27" i="13"/>
  <c r="V28" i="13"/>
  <c r="U27" i="13"/>
  <c r="AJ23" i="13"/>
  <c r="AK24" i="13"/>
  <c r="F33" i="13"/>
  <c r="G34" i="13"/>
  <c r="G35" i="13" s="1"/>
  <c r="G36" i="13" s="1"/>
  <c r="G37" i="13" s="1"/>
  <c r="K915" i="27" s="1"/>
  <c r="AE26" i="13"/>
  <c r="AD25" i="13"/>
  <c r="L31" i="13"/>
  <c r="M32" i="13"/>
  <c r="I32" i="13"/>
  <c r="J33" i="13"/>
  <c r="C36" i="13"/>
  <c r="C35" i="13"/>
  <c r="AM23" i="7"/>
  <c r="AN24" i="7"/>
  <c r="P31" i="7"/>
  <c r="O30" i="7"/>
  <c r="I31" i="7"/>
  <c r="J32" i="7"/>
  <c r="L30" i="7"/>
  <c r="M31" i="7"/>
  <c r="AA28" i="7"/>
  <c r="AB29" i="7"/>
  <c r="S32" i="7"/>
  <c r="X29" i="7"/>
  <c r="Y30" i="7"/>
  <c r="AK26" i="7"/>
  <c r="AJ25" i="7"/>
  <c r="F33" i="7"/>
  <c r="U31" i="7"/>
  <c r="V32" i="7"/>
  <c r="AG27" i="7"/>
  <c r="AH28" i="7"/>
  <c r="AE29" i="7"/>
  <c r="AD28" i="7"/>
  <c r="B915" i="27" l="1"/>
  <c r="C915" i="27"/>
  <c r="C88" i="27"/>
  <c r="B88" i="27"/>
  <c r="F89" i="27"/>
  <c r="E88" i="27"/>
  <c r="D88" i="27"/>
  <c r="H89" i="27"/>
  <c r="A90" i="27"/>
  <c r="K89" i="27"/>
  <c r="AM22" i="13"/>
  <c r="AN23" i="13"/>
  <c r="AB28" i="13"/>
  <c r="AA27" i="13"/>
  <c r="AD26" i="13"/>
  <c r="AE27" i="13"/>
  <c r="AJ24" i="13"/>
  <c r="AK25" i="13"/>
  <c r="AG25" i="13"/>
  <c r="AH26" i="13"/>
  <c r="F34" i="13"/>
  <c r="R30" i="13"/>
  <c r="S31" i="13"/>
  <c r="U28" i="13"/>
  <c r="V29" i="13"/>
  <c r="Y28" i="13"/>
  <c r="X27" i="13"/>
  <c r="L32" i="13"/>
  <c r="M33" i="13"/>
  <c r="J34" i="13"/>
  <c r="J35" i="13" s="1"/>
  <c r="J36" i="13" s="1"/>
  <c r="I33" i="13"/>
  <c r="AM24" i="7"/>
  <c r="AN25" i="7"/>
  <c r="I32" i="7"/>
  <c r="J33" i="7"/>
  <c r="M32" i="7"/>
  <c r="L31" i="7"/>
  <c r="O31" i="7"/>
  <c r="P32" i="7"/>
  <c r="AJ26" i="7"/>
  <c r="AK27" i="7"/>
  <c r="S33" i="7"/>
  <c r="AH29" i="7"/>
  <c r="AG28" i="7"/>
  <c r="X30" i="7"/>
  <c r="Y31" i="7"/>
  <c r="AA29" i="7"/>
  <c r="AB30" i="7"/>
  <c r="AD29" i="7"/>
  <c r="AE30" i="7"/>
  <c r="AE31" i="7" s="1"/>
  <c r="F34" i="7"/>
  <c r="U32" i="7"/>
  <c r="V33" i="7"/>
  <c r="B89" i="27" l="1"/>
  <c r="C89" i="27"/>
  <c r="F90" i="27"/>
  <c r="E89" i="27"/>
  <c r="D89" i="27"/>
  <c r="AN24" i="13"/>
  <c r="AM23" i="13"/>
  <c r="H90" i="27"/>
  <c r="A91" i="27"/>
  <c r="K90" i="27"/>
  <c r="V30" i="13"/>
  <c r="U29" i="13"/>
  <c r="AG26" i="13"/>
  <c r="AH27" i="13"/>
  <c r="S32" i="13"/>
  <c r="R31" i="13"/>
  <c r="AE28" i="13"/>
  <c r="AD27" i="13"/>
  <c r="AJ25" i="13"/>
  <c r="AK26" i="13"/>
  <c r="X28" i="13"/>
  <c r="Y29" i="13"/>
  <c r="F35" i="13"/>
  <c r="AB29" i="13"/>
  <c r="AA28" i="13"/>
  <c r="L33" i="13"/>
  <c r="M34" i="13"/>
  <c r="M35" i="13" s="1"/>
  <c r="M36" i="13" s="1"/>
  <c r="M37" i="13" s="1"/>
  <c r="K1037" i="27" s="1"/>
  <c r="I34" i="13"/>
  <c r="AN26" i="7"/>
  <c r="AM25" i="7"/>
  <c r="O32" i="7"/>
  <c r="P33" i="7"/>
  <c r="I33" i="7"/>
  <c r="J34" i="7"/>
  <c r="J35" i="7" s="1"/>
  <c r="J36" i="7" s="1"/>
  <c r="J37" i="7" s="1"/>
  <c r="K185" i="27" s="1"/>
  <c r="L32" i="7"/>
  <c r="M33" i="7"/>
  <c r="AD30" i="7"/>
  <c r="Y32" i="7"/>
  <c r="X31" i="7"/>
  <c r="S34" i="7"/>
  <c r="S35" i="7" s="1"/>
  <c r="S36" i="7" s="1"/>
  <c r="S37" i="7" s="1"/>
  <c r="K369" i="27" s="1"/>
  <c r="V34" i="7"/>
  <c r="U33" i="7"/>
  <c r="AB31" i="7"/>
  <c r="AA30" i="7"/>
  <c r="AJ27" i="7"/>
  <c r="AK28" i="7"/>
  <c r="F35" i="7"/>
  <c r="AH30" i="7"/>
  <c r="AG29" i="7"/>
  <c r="B1037" i="27" l="1"/>
  <c r="C1037" i="27"/>
  <c r="B369" i="27"/>
  <c r="C369" i="27"/>
  <c r="C90" i="27"/>
  <c r="B90" i="27"/>
  <c r="B185" i="27"/>
  <c r="C185" i="27"/>
  <c r="F91" i="27"/>
  <c r="E90" i="27"/>
  <c r="D90" i="27"/>
  <c r="H91" i="27"/>
  <c r="A92" i="27"/>
  <c r="K91" i="27"/>
  <c r="AN25" i="13"/>
  <c r="AM24" i="13"/>
  <c r="AD28" i="13"/>
  <c r="AE29" i="13"/>
  <c r="X29" i="13"/>
  <c r="Y30" i="13"/>
  <c r="R32" i="13"/>
  <c r="S33" i="13"/>
  <c r="AJ26" i="13"/>
  <c r="AK27" i="13"/>
  <c r="AG27" i="13"/>
  <c r="AH28" i="13"/>
  <c r="F36" i="13"/>
  <c r="F37" i="13"/>
  <c r="AB30" i="13"/>
  <c r="AA29" i="13"/>
  <c r="U30" i="13"/>
  <c r="V31" i="13"/>
  <c r="L34" i="13"/>
  <c r="I35" i="13"/>
  <c r="AM26" i="7"/>
  <c r="AN27" i="7"/>
  <c r="F36" i="7"/>
  <c r="I34" i="7"/>
  <c r="P34" i="7"/>
  <c r="P35" i="7" s="1"/>
  <c r="P36" i="7" s="1"/>
  <c r="P37" i="7" s="1"/>
  <c r="K307" i="27" s="1"/>
  <c r="O33" i="7"/>
  <c r="L33" i="7"/>
  <c r="M34" i="7"/>
  <c r="M35" i="7" s="1"/>
  <c r="M36" i="7" s="1"/>
  <c r="AK29" i="7"/>
  <c r="AJ28" i="7"/>
  <c r="X32" i="7"/>
  <c r="Y33" i="7"/>
  <c r="AG30" i="7"/>
  <c r="AH31" i="7"/>
  <c r="AA31" i="7"/>
  <c r="AB32" i="7"/>
  <c r="AE32" i="7"/>
  <c r="AD31" i="7"/>
  <c r="U34" i="7"/>
  <c r="V35" i="7"/>
  <c r="C307" i="27" l="1"/>
  <c r="B307" i="27"/>
  <c r="B91" i="27"/>
  <c r="C91" i="27"/>
  <c r="F92" i="27"/>
  <c r="E91" i="27"/>
  <c r="D91" i="27"/>
  <c r="AM25" i="13"/>
  <c r="AN26" i="13"/>
  <c r="H92" i="27"/>
  <c r="K92" i="27"/>
  <c r="A93" i="27"/>
  <c r="AJ27" i="13"/>
  <c r="AK28" i="13"/>
  <c r="AB31" i="13"/>
  <c r="AA30" i="13"/>
  <c r="X30" i="13"/>
  <c r="Y31" i="13"/>
  <c r="U31" i="13"/>
  <c r="V32" i="13"/>
  <c r="AH29" i="13"/>
  <c r="AG28" i="13"/>
  <c r="AD29" i="13"/>
  <c r="AE30" i="13"/>
  <c r="R33" i="13"/>
  <c r="S34" i="13"/>
  <c r="J37" i="13"/>
  <c r="K975" i="27" s="1"/>
  <c r="I36" i="13"/>
  <c r="I37" i="13" s="1"/>
  <c r="L35" i="13"/>
  <c r="AN28" i="7"/>
  <c r="AM27" i="7"/>
  <c r="O34" i="7"/>
  <c r="L34" i="7"/>
  <c r="I35" i="7"/>
  <c r="U35" i="7"/>
  <c r="V36" i="7"/>
  <c r="AD32" i="7"/>
  <c r="AE33" i="7"/>
  <c r="AB33" i="7"/>
  <c r="AA32" i="7"/>
  <c r="Y34" i="7"/>
  <c r="Y35" i="7" s="1"/>
  <c r="Y36" i="7" s="1"/>
  <c r="Y37" i="7" s="1"/>
  <c r="X33" i="7"/>
  <c r="AH32" i="7"/>
  <c r="AG31" i="7"/>
  <c r="AK30" i="7"/>
  <c r="AJ29" i="7"/>
  <c r="B975" i="27" l="1"/>
  <c r="C975" i="27"/>
  <c r="C92" i="27"/>
  <c r="B92" i="27"/>
  <c r="F93" i="27"/>
  <c r="E92" i="27"/>
  <c r="D92" i="27"/>
  <c r="H93" i="27"/>
  <c r="K93" i="27"/>
  <c r="A94" i="27"/>
  <c r="AM26" i="13"/>
  <c r="AN27" i="13"/>
  <c r="S35" i="13"/>
  <c r="R34" i="13"/>
  <c r="AE31" i="13"/>
  <c r="AD30" i="13"/>
  <c r="AH30" i="13"/>
  <c r="AG29" i="13"/>
  <c r="AA31" i="13"/>
  <c r="AB32" i="13"/>
  <c r="V33" i="13"/>
  <c r="U32" i="13"/>
  <c r="AJ28" i="13"/>
  <c r="AK29" i="13"/>
  <c r="Y32" i="13"/>
  <c r="X31" i="13"/>
  <c r="L36" i="13"/>
  <c r="L37" i="13"/>
  <c r="AM28" i="7"/>
  <c r="AN29" i="7"/>
  <c r="L35" i="7"/>
  <c r="I36" i="7"/>
  <c r="O35" i="7"/>
  <c r="V37" i="7"/>
  <c r="K425" i="27" s="1"/>
  <c r="U36" i="7"/>
  <c r="AD33" i="7"/>
  <c r="AE34" i="7"/>
  <c r="AE35" i="7" s="1"/>
  <c r="AE36" i="7" s="1"/>
  <c r="AE37" i="7" s="1"/>
  <c r="AJ30" i="7"/>
  <c r="AK31" i="7"/>
  <c r="AA33" i="7"/>
  <c r="AB34" i="7"/>
  <c r="AB35" i="7" s="1"/>
  <c r="AB36" i="7" s="1"/>
  <c r="AG32" i="7"/>
  <c r="AH33" i="7"/>
  <c r="X34" i="7"/>
  <c r="B425" i="27" l="1"/>
  <c r="C425" i="27"/>
  <c r="B93" i="27"/>
  <c r="C93" i="27"/>
  <c r="K609" i="27"/>
  <c r="F94" i="27"/>
  <c r="E93" i="27"/>
  <c r="D93" i="27"/>
  <c r="H94" i="27"/>
  <c r="K94" i="27"/>
  <c r="A95" i="27"/>
  <c r="AN28" i="13"/>
  <c r="AM27" i="13"/>
  <c r="U37" i="7"/>
  <c r="X32" i="13"/>
  <c r="Y33" i="13"/>
  <c r="AG30" i="13"/>
  <c r="AH31" i="13"/>
  <c r="AD31" i="13"/>
  <c r="AE32" i="13"/>
  <c r="AJ29" i="13"/>
  <c r="AK30" i="13"/>
  <c r="V34" i="13"/>
  <c r="V35" i="13" s="1"/>
  <c r="V36" i="13" s="1"/>
  <c r="V37" i="13" s="1"/>
  <c r="K1217" i="27" s="1"/>
  <c r="U33" i="13"/>
  <c r="AA32" i="13"/>
  <c r="AB33" i="13"/>
  <c r="R35" i="13"/>
  <c r="S36" i="13"/>
  <c r="AN30" i="7"/>
  <c r="AM29" i="7"/>
  <c r="I37" i="7"/>
  <c r="O36" i="7"/>
  <c r="M37" i="7"/>
  <c r="L36" i="7"/>
  <c r="L37" i="7" s="1"/>
  <c r="X35" i="7"/>
  <c r="AH34" i="7"/>
  <c r="AH35" i="7" s="1"/>
  <c r="AH36" i="7" s="1"/>
  <c r="AG33" i="7"/>
  <c r="AA34" i="7"/>
  <c r="AJ31" i="7"/>
  <c r="AK32" i="7"/>
  <c r="AD34" i="7"/>
  <c r="C1217" i="27" l="1"/>
  <c r="B1217" i="27"/>
  <c r="C94" i="27"/>
  <c r="B94" i="27"/>
  <c r="B609" i="27"/>
  <c r="C609" i="27"/>
  <c r="F95" i="27"/>
  <c r="E94" i="27"/>
  <c r="D94" i="27"/>
  <c r="H95" i="27"/>
  <c r="K95" i="27"/>
  <c r="A96" i="27"/>
  <c r="AM28" i="13"/>
  <c r="AN29" i="13"/>
  <c r="S37" i="13"/>
  <c r="R36" i="13"/>
  <c r="AE33" i="13"/>
  <c r="AD32" i="13"/>
  <c r="AG31" i="13"/>
  <c r="AH32" i="13"/>
  <c r="U34" i="13"/>
  <c r="AA33" i="13"/>
  <c r="AB34" i="13"/>
  <c r="AK31" i="13"/>
  <c r="AJ30" i="13"/>
  <c r="X33" i="13"/>
  <c r="Y34" i="13"/>
  <c r="Y35" i="13" s="1"/>
  <c r="Y36" i="13" s="1"/>
  <c r="K1277" i="27" s="1"/>
  <c r="AM30" i="7"/>
  <c r="AN31" i="7"/>
  <c r="O37" i="7"/>
  <c r="AA35" i="7"/>
  <c r="AJ32" i="7"/>
  <c r="AK33" i="7"/>
  <c r="AG34" i="7"/>
  <c r="AD35" i="7"/>
  <c r="X36" i="7"/>
  <c r="B1277" i="27" l="1"/>
  <c r="C1277" i="27"/>
  <c r="R37" i="13"/>
  <c r="K1155" i="27"/>
  <c r="B95" i="27"/>
  <c r="C95" i="27"/>
  <c r="AB35" i="13"/>
  <c r="AB36" i="13" s="1"/>
  <c r="AB37" i="13" s="1"/>
  <c r="K1339" i="27"/>
  <c r="F96" i="27"/>
  <c r="E95" i="27"/>
  <c r="D95" i="27"/>
  <c r="AM29" i="13"/>
  <c r="AN30" i="13"/>
  <c r="H96" i="27"/>
  <c r="K96" i="27"/>
  <c r="A97" i="27"/>
  <c r="AJ31" i="13"/>
  <c r="AK32" i="13"/>
  <c r="AD33" i="13"/>
  <c r="AE34" i="13"/>
  <c r="AE35" i="13" s="1"/>
  <c r="AE36" i="13" s="1"/>
  <c r="AA34" i="13"/>
  <c r="AH33" i="13"/>
  <c r="AG32" i="13"/>
  <c r="U35" i="13"/>
  <c r="X34" i="13"/>
  <c r="AN32" i="7"/>
  <c r="AM31" i="7"/>
  <c r="X37" i="7"/>
  <c r="AA36" i="7"/>
  <c r="AG35" i="7"/>
  <c r="AJ33" i="7"/>
  <c r="AK34" i="7"/>
  <c r="AK35" i="7" s="1"/>
  <c r="AK36" i="7" s="1"/>
  <c r="AK37" i="7" s="1"/>
  <c r="AD36" i="7"/>
  <c r="B1155" i="27" l="1"/>
  <c r="C1155" i="27"/>
  <c r="C96" i="27"/>
  <c r="B96" i="27"/>
  <c r="B1339" i="27"/>
  <c r="C1339" i="27"/>
  <c r="F97" i="27"/>
  <c r="E96" i="27"/>
  <c r="D96" i="27"/>
  <c r="AM30" i="13"/>
  <c r="AN31" i="13"/>
  <c r="H97" i="27"/>
  <c r="K97" i="27"/>
  <c r="A98" i="27"/>
  <c r="X36" i="13"/>
  <c r="X35" i="13"/>
  <c r="AA35" i="13"/>
  <c r="AD34" i="13"/>
  <c r="U36" i="13"/>
  <c r="U37" i="13"/>
  <c r="AJ32" i="13"/>
  <c r="AK33" i="13"/>
  <c r="AG33" i="13"/>
  <c r="AH34" i="13"/>
  <c r="AH35" i="13" s="1"/>
  <c r="AH36" i="13" s="1"/>
  <c r="AH37" i="13" s="1"/>
  <c r="K1461" i="27" s="1"/>
  <c r="AN33" i="7"/>
  <c r="AM32" i="7"/>
  <c r="AD37" i="7"/>
  <c r="AJ34" i="7"/>
  <c r="AH37" i="7"/>
  <c r="AG36" i="7"/>
  <c r="AG37" i="7" s="1"/>
  <c r="B1461" i="27" l="1"/>
  <c r="C1461" i="27"/>
  <c r="B97" i="27"/>
  <c r="C97" i="27"/>
  <c r="F98" i="27"/>
  <c r="E97" i="27"/>
  <c r="D97" i="27"/>
  <c r="H98" i="27"/>
  <c r="K98" i="27"/>
  <c r="A99" i="27"/>
  <c r="AN32" i="13"/>
  <c r="AM31" i="13"/>
  <c r="AA36" i="13"/>
  <c r="AA37" i="13"/>
  <c r="AD35" i="13"/>
  <c r="AG34" i="13"/>
  <c r="AJ33" i="13"/>
  <c r="AK34" i="13"/>
  <c r="AK35" i="13" s="1"/>
  <c r="AK36" i="13" s="1"/>
  <c r="AK37" i="13" s="1"/>
  <c r="K1523" i="27" s="1"/>
  <c r="AM33" i="7"/>
  <c r="AN34" i="7"/>
  <c r="AN35" i="7" s="1"/>
  <c r="AN36" i="7" s="1"/>
  <c r="AN37" i="7" s="1"/>
  <c r="AJ35" i="7"/>
  <c r="B1523" i="27" l="1"/>
  <c r="C1523" i="27"/>
  <c r="C98" i="27"/>
  <c r="B98" i="27"/>
  <c r="F99" i="27"/>
  <c r="E98" i="27"/>
  <c r="D98" i="27"/>
  <c r="AM32" i="13"/>
  <c r="AN33" i="13"/>
  <c r="H99" i="27"/>
  <c r="K99" i="27"/>
  <c r="A100" i="27"/>
  <c r="AJ34" i="13"/>
  <c r="AG35" i="13"/>
  <c r="AE37" i="13"/>
  <c r="K1399" i="27" s="1"/>
  <c r="AD36" i="13"/>
  <c r="AD37" i="13" s="1"/>
  <c r="AM34" i="7"/>
  <c r="AJ36" i="7"/>
  <c r="B1399" i="27" l="1"/>
  <c r="C1399" i="27"/>
  <c r="B99" i="27"/>
  <c r="C99" i="27"/>
  <c r="F100" i="27"/>
  <c r="E99" i="27"/>
  <c r="D99" i="27"/>
  <c r="H100" i="27"/>
  <c r="K100" i="27"/>
  <c r="A101" i="27"/>
  <c r="AM33" i="13"/>
  <c r="AN34" i="13"/>
  <c r="AG36" i="13"/>
  <c r="AG37" i="13"/>
  <c r="AJ35" i="13"/>
  <c r="AM35" i="7"/>
  <c r="AJ37" i="7"/>
  <c r="C100" i="27" l="1"/>
  <c r="B100" i="27"/>
  <c r="F101" i="27"/>
  <c r="E100" i="27"/>
  <c r="D100" i="27"/>
  <c r="AN35" i="13"/>
  <c r="AM34" i="13"/>
  <c r="H101" i="27"/>
  <c r="K101" i="27"/>
  <c r="A102" i="27"/>
  <c r="AJ36" i="13"/>
  <c r="AJ37" i="13"/>
  <c r="AM36" i="7"/>
  <c r="B101" i="27" l="1"/>
  <c r="C101" i="27"/>
  <c r="F102" i="27"/>
  <c r="E101" i="27"/>
  <c r="D101" i="27"/>
  <c r="H102" i="27"/>
  <c r="K102" i="27"/>
  <c r="A103" i="27"/>
  <c r="AN36" i="13"/>
  <c r="AM35" i="13"/>
  <c r="AM37" i="7"/>
  <c r="AM36" i="13" l="1"/>
  <c r="K1583" i="27"/>
  <c r="C102" i="27"/>
  <c r="B102" i="27"/>
  <c r="F103" i="27"/>
  <c r="E102" i="27"/>
  <c r="D102" i="27"/>
  <c r="H103" i="27"/>
  <c r="K103" i="27"/>
  <c r="A104" i="27"/>
  <c r="D1583" i="27" l="1"/>
  <c r="C1583" i="27"/>
  <c r="B1583" i="27"/>
  <c r="E1583" i="27"/>
  <c r="B103" i="27"/>
  <c r="C103" i="27"/>
  <c r="F104" i="27"/>
  <c r="E103" i="27"/>
  <c r="D103" i="27"/>
  <c r="H104" i="27"/>
  <c r="K104" i="27"/>
  <c r="A105" i="27"/>
  <c r="C104" i="27" l="1"/>
  <c r="B104" i="27"/>
  <c r="F105" i="27"/>
  <c r="E104" i="27"/>
  <c r="D104" i="27"/>
  <c r="H105" i="27"/>
  <c r="K105" i="27"/>
  <c r="A106" i="27"/>
  <c r="B105" i="27" l="1"/>
  <c r="C105" i="27"/>
  <c r="F106" i="27"/>
  <c r="E105" i="27"/>
  <c r="D105" i="27"/>
  <c r="H106" i="27"/>
  <c r="K106" i="27"/>
  <c r="A107" i="27"/>
  <c r="C106" i="27" l="1"/>
  <c r="B106" i="27"/>
  <c r="F107" i="27"/>
  <c r="E106" i="27"/>
  <c r="D106" i="27"/>
  <c r="H107" i="27"/>
  <c r="K107" i="27"/>
  <c r="A108" i="27"/>
  <c r="B107" i="27" l="1"/>
  <c r="C107" i="27"/>
  <c r="F108" i="27"/>
  <c r="E107" i="27"/>
  <c r="D107" i="27"/>
  <c r="H108" i="27"/>
  <c r="A109" i="27"/>
  <c r="K108" i="27"/>
  <c r="C108" i="27" l="1"/>
  <c r="B108" i="27"/>
  <c r="F109" i="27"/>
  <c r="E108" i="27"/>
  <c r="D108" i="27"/>
  <c r="H109" i="27"/>
  <c r="A110" i="27"/>
  <c r="K109" i="27"/>
  <c r="B109" i="27" l="1"/>
  <c r="C109" i="27"/>
  <c r="F110" i="27"/>
  <c r="E109" i="27"/>
  <c r="D109" i="27"/>
  <c r="H110" i="27"/>
  <c r="K110" i="27"/>
  <c r="A111" i="27"/>
  <c r="C110" i="27" l="1"/>
  <c r="B110" i="27"/>
  <c r="F111" i="27"/>
  <c r="E110" i="27"/>
  <c r="D110" i="27"/>
  <c r="H111" i="27"/>
  <c r="A112" i="27"/>
  <c r="K111" i="27"/>
  <c r="B111" i="27" l="1"/>
  <c r="C111" i="27"/>
  <c r="F112" i="27"/>
  <c r="E111" i="27"/>
  <c r="D111" i="27"/>
  <c r="H112" i="27"/>
  <c r="A113" i="27"/>
  <c r="K112" i="27"/>
  <c r="C112" i="27" l="1"/>
  <c r="B112" i="27"/>
  <c r="F113" i="27"/>
  <c r="E112" i="27"/>
  <c r="D112" i="27"/>
  <c r="H113" i="27"/>
  <c r="K113" i="27"/>
  <c r="A114" i="27"/>
  <c r="B113" i="27" l="1"/>
  <c r="C113" i="27"/>
  <c r="F114" i="27"/>
  <c r="E113" i="27"/>
  <c r="D113" i="27"/>
  <c r="H114" i="27"/>
  <c r="K114" i="27"/>
  <c r="A115" i="27"/>
  <c r="C114" i="27" l="1"/>
  <c r="B114" i="27"/>
  <c r="F115" i="27"/>
  <c r="E114" i="27"/>
  <c r="D114" i="27"/>
  <c r="H115" i="27"/>
  <c r="A116" i="27"/>
  <c r="K115" i="27"/>
  <c r="B115" i="27" l="1"/>
  <c r="C115" i="27"/>
  <c r="F116" i="27"/>
  <c r="E115" i="27"/>
  <c r="D115" i="27"/>
  <c r="H116" i="27"/>
  <c r="A117" i="27"/>
  <c r="K116" i="27"/>
  <c r="C116" i="27" l="1"/>
  <c r="B116" i="27"/>
  <c r="F117" i="27"/>
  <c r="E116" i="27"/>
  <c r="D116" i="27"/>
  <c r="H117" i="27"/>
  <c r="A118" i="27"/>
  <c r="K117" i="27"/>
  <c r="C117" i="27" l="1"/>
  <c r="B117" i="27"/>
  <c r="F118" i="27"/>
  <c r="E117" i="27"/>
  <c r="D117" i="27"/>
  <c r="H118" i="27"/>
  <c r="A119" i="27"/>
  <c r="K118" i="27"/>
  <c r="C118" i="27" l="1"/>
  <c r="B118" i="27"/>
  <c r="F119" i="27"/>
  <c r="E118" i="27"/>
  <c r="D118" i="27"/>
  <c r="H119" i="27"/>
  <c r="A120" i="27"/>
  <c r="K119" i="27"/>
  <c r="B119" i="27" l="1"/>
  <c r="C119" i="27"/>
  <c r="F120" i="27"/>
  <c r="E119" i="27"/>
  <c r="D119" i="27"/>
  <c r="H120" i="27"/>
  <c r="A121" i="27"/>
  <c r="K120" i="27"/>
  <c r="C120" i="27" l="1"/>
  <c r="B120" i="27"/>
  <c r="F121" i="27"/>
  <c r="E120" i="27"/>
  <c r="D120" i="27"/>
  <c r="H121" i="27"/>
  <c r="A122" i="27"/>
  <c r="K121" i="27"/>
  <c r="C121" i="27" l="1"/>
  <c r="B121" i="27"/>
  <c r="F122" i="27"/>
  <c r="E121" i="27"/>
  <c r="D121" i="27"/>
  <c r="H122" i="27"/>
  <c r="A123" i="27"/>
  <c r="K122" i="27"/>
  <c r="C122" i="27" l="1"/>
  <c r="B122" i="27"/>
  <c r="F123" i="27"/>
  <c r="E122" i="27"/>
  <c r="D122" i="27"/>
  <c r="H123" i="27"/>
  <c r="A124" i="27"/>
  <c r="F124" i="27" l="1"/>
  <c r="E123" i="27"/>
  <c r="D123" i="27"/>
  <c r="H124" i="27"/>
  <c r="A125" i="27"/>
  <c r="K124" i="27"/>
  <c r="B124" i="27" l="1"/>
  <c r="C124" i="27"/>
  <c r="F125" i="27"/>
  <c r="E124" i="27"/>
  <c r="D124" i="27"/>
  <c r="H125" i="27"/>
  <c r="K125" i="27"/>
  <c r="A126" i="27"/>
  <c r="C125" i="27" l="1"/>
  <c r="B125" i="27"/>
  <c r="F126" i="27"/>
  <c r="E125" i="27"/>
  <c r="D125" i="27"/>
  <c r="H126" i="27"/>
  <c r="K126" i="27"/>
  <c r="A127" i="27"/>
  <c r="B126" i="27" l="1"/>
  <c r="C126" i="27"/>
  <c r="F127" i="27"/>
  <c r="E126" i="27"/>
  <c r="D126" i="27"/>
  <c r="H127" i="27"/>
  <c r="K127" i="27"/>
  <c r="A128" i="27"/>
  <c r="B127" i="27" l="1"/>
  <c r="C127" i="27"/>
  <c r="F128" i="27"/>
  <c r="E127" i="27"/>
  <c r="D127" i="27"/>
  <c r="H128" i="27"/>
  <c r="A129" i="27"/>
  <c r="K128" i="27"/>
  <c r="B128" i="27" l="1"/>
  <c r="C128" i="27"/>
  <c r="F129" i="27"/>
  <c r="E128" i="27"/>
  <c r="D128" i="27"/>
  <c r="H129" i="27"/>
  <c r="K129" i="27"/>
  <c r="A130" i="27"/>
  <c r="B129" i="27" l="1"/>
  <c r="C129" i="27"/>
  <c r="F130" i="27"/>
  <c r="E129" i="27"/>
  <c r="D129" i="27"/>
  <c r="H130" i="27"/>
  <c r="A131" i="27"/>
  <c r="K130" i="27"/>
  <c r="C130" i="27" l="1"/>
  <c r="B130" i="27"/>
  <c r="F131" i="27"/>
  <c r="E130" i="27"/>
  <c r="D130" i="27"/>
  <c r="H131" i="27"/>
  <c r="A132" i="27"/>
  <c r="K131" i="27"/>
  <c r="B131" i="27" l="1"/>
  <c r="C131" i="27"/>
  <c r="F132" i="27"/>
  <c r="E131" i="27"/>
  <c r="D131" i="27"/>
  <c r="H132" i="27"/>
  <c r="K132" i="27"/>
  <c r="A133" i="27"/>
  <c r="B132" i="27" l="1"/>
  <c r="C132" i="27"/>
  <c r="F133" i="27"/>
  <c r="E132" i="27"/>
  <c r="D132" i="27"/>
  <c r="H133" i="27"/>
  <c r="K133" i="27"/>
  <c r="A134" i="27"/>
  <c r="C133" i="27" l="1"/>
  <c r="B133" i="27"/>
  <c r="F134" i="27"/>
  <c r="E133" i="27"/>
  <c r="D133" i="27"/>
  <c r="H134" i="27"/>
  <c r="A135" i="27"/>
  <c r="K134" i="27"/>
  <c r="C134" i="27" l="1"/>
  <c r="B134" i="27"/>
  <c r="F135" i="27"/>
  <c r="E134" i="27"/>
  <c r="D134" i="27"/>
  <c r="H135" i="27"/>
  <c r="A136" i="27"/>
  <c r="K135" i="27"/>
  <c r="B135" i="27" l="1"/>
  <c r="C135" i="27"/>
  <c r="F136" i="27"/>
  <c r="E135" i="27"/>
  <c r="D135" i="27"/>
  <c r="H136" i="27"/>
  <c r="K136" i="27"/>
  <c r="A137" i="27"/>
  <c r="B136" i="27" l="1"/>
  <c r="C136" i="27"/>
  <c r="F137" i="27"/>
  <c r="E136" i="27"/>
  <c r="D136" i="27"/>
  <c r="H137" i="27"/>
  <c r="K137" i="27"/>
  <c r="A138" i="27"/>
  <c r="B137" i="27" l="1"/>
  <c r="C137" i="27"/>
  <c r="F138" i="27"/>
  <c r="E137" i="27"/>
  <c r="D137" i="27"/>
  <c r="H138" i="27"/>
  <c r="A139" i="27"/>
  <c r="K138" i="27"/>
  <c r="B138" i="27" l="1"/>
  <c r="C138" i="27"/>
  <c r="F139" i="27"/>
  <c r="E138" i="27"/>
  <c r="D138" i="27"/>
  <c r="H139" i="27"/>
  <c r="K139" i="27"/>
  <c r="A140" i="27"/>
  <c r="B139" i="27" l="1"/>
  <c r="C139" i="27"/>
  <c r="F140" i="27"/>
  <c r="E139" i="27"/>
  <c r="D139" i="27"/>
  <c r="H140" i="27"/>
  <c r="K140" i="27"/>
  <c r="A141" i="27"/>
  <c r="B140" i="27" l="1"/>
  <c r="C140" i="27"/>
  <c r="F141" i="27"/>
  <c r="E140" i="27"/>
  <c r="D140" i="27"/>
  <c r="H141" i="27"/>
  <c r="K141" i="27"/>
  <c r="A142" i="27"/>
  <c r="C141" i="27" l="1"/>
  <c r="B141" i="27"/>
  <c r="F142" i="27"/>
  <c r="E141" i="27"/>
  <c r="D141" i="27"/>
  <c r="H142" i="27"/>
  <c r="K142" i="27"/>
  <c r="A143" i="27"/>
  <c r="C142" i="27" l="1"/>
  <c r="B142" i="27"/>
  <c r="F143" i="27"/>
  <c r="E142" i="27"/>
  <c r="D142" i="27"/>
  <c r="H143" i="27"/>
  <c r="A144" i="27"/>
  <c r="K143" i="27"/>
  <c r="B143" i="27" l="1"/>
  <c r="C143" i="27"/>
  <c r="F144" i="27"/>
  <c r="E143" i="27"/>
  <c r="D143" i="27"/>
  <c r="H144" i="27"/>
  <c r="A145" i="27"/>
  <c r="K144" i="27"/>
  <c r="B144" i="27" l="1"/>
  <c r="C144" i="27"/>
  <c r="F145" i="27"/>
  <c r="E144" i="27"/>
  <c r="D144" i="27"/>
  <c r="H145" i="27"/>
  <c r="A146" i="27"/>
  <c r="K145" i="27"/>
  <c r="B145" i="27" l="1"/>
  <c r="C145" i="27"/>
  <c r="F146" i="27"/>
  <c r="E145" i="27"/>
  <c r="D145" i="27"/>
  <c r="H146" i="27"/>
  <c r="K146" i="27"/>
  <c r="A147" i="27"/>
  <c r="B146" i="27" l="1"/>
  <c r="C146" i="27"/>
  <c r="F147" i="27"/>
  <c r="E146" i="27"/>
  <c r="D146" i="27"/>
  <c r="H147" i="27"/>
  <c r="K147" i="27"/>
  <c r="A148" i="27"/>
  <c r="B147" i="27" l="1"/>
  <c r="C147" i="27"/>
  <c r="F148" i="27"/>
  <c r="E147" i="27"/>
  <c r="D147" i="27"/>
  <c r="H148" i="27"/>
  <c r="A149" i="27"/>
  <c r="K148" i="27"/>
  <c r="B148" i="27" l="1"/>
  <c r="C148" i="27"/>
  <c r="F149" i="27"/>
  <c r="E148" i="27"/>
  <c r="D148" i="27"/>
  <c r="H149" i="27"/>
  <c r="A150" i="27"/>
  <c r="K149" i="27"/>
  <c r="C149" i="27" l="1"/>
  <c r="B149" i="27"/>
  <c r="F150" i="27"/>
  <c r="E149" i="27"/>
  <c r="D149" i="27"/>
  <c r="H150" i="27"/>
  <c r="A151" i="27"/>
  <c r="K150" i="27"/>
  <c r="B150" i="27" l="1"/>
  <c r="C150" i="27"/>
  <c r="F151" i="27"/>
  <c r="E150" i="27"/>
  <c r="D150" i="27"/>
  <c r="H151" i="27"/>
  <c r="A152" i="27"/>
  <c r="K151" i="27"/>
  <c r="B151" i="27" l="1"/>
  <c r="C151" i="27"/>
  <c r="F152" i="27"/>
  <c r="E151" i="27"/>
  <c r="D151" i="27"/>
  <c r="H152" i="27"/>
  <c r="K152" i="27"/>
  <c r="A153" i="27"/>
  <c r="B152" i="27" l="1"/>
  <c r="C152" i="27"/>
  <c r="F153" i="27"/>
  <c r="E152" i="27"/>
  <c r="D152" i="27"/>
  <c r="H153" i="27"/>
  <c r="K153" i="27"/>
  <c r="A154" i="27"/>
  <c r="B153" i="27" l="1"/>
  <c r="C153" i="27"/>
  <c r="F154" i="27"/>
  <c r="E153" i="27"/>
  <c r="D153" i="27"/>
  <c r="H154" i="27"/>
  <c r="A155" i="27"/>
  <c r="K154" i="27"/>
  <c r="B154" i="27" l="1"/>
  <c r="C154" i="27"/>
  <c r="F155" i="27"/>
  <c r="E154" i="27"/>
  <c r="D154" i="27"/>
  <c r="H155" i="27"/>
  <c r="K155" i="27"/>
  <c r="A156" i="27"/>
  <c r="B155" i="27" l="1"/>
  <c r="C155" i="27"/>
  <c r="F156" i="27"/>
  <c r="E155" i="27"/>
  <c r="D155" i="27"/>
  <c r="H156" i="27"/>
  <c r="K156" i="27"/>
  <c r="A157" i="27"/>
  <c r="B156" i="27" l="1"/>
  <c r="C156" i="27"/>
  <c r="F157" i="27"/>
  <c r="E156" i="27"/>
  <c r="D156" i="27"/>
  <c r="H157" i="27"/>
  <c r="K157" i="27"/>
  <c r="A158" i="27"/>
  <c r="C157" i="27" l="1"/>
  <c r="B157" i="27"/>
  <c r="F158" i="27"/>
  <c r="E157" i="27"/>
  <c r="D157" i="27"/>
  <c r="H158" i="27"/>
  <c r="A159" i="27"/>
  <c r="K158" i="27"/>
  <c r="B158" i="27" l="1"/>
  <c r="C158" i="27"/>
  <c r="F159" i="27"/>
  <c r="E158" i="27"/>
  <c r="D158" i="27"/>
  <c r="H159" i="27"/>
  <c r="A160" i="27"/>
  <c r="K159" i="27"/>
  <c r="B159" i="27" l="1"/>
  <c r="C159" i="27"/>
  <c r="F160" i="27"/>
  <c r="E159" i="27"/>
  <c r="D159" i="27"/>
  <c r="H160" i="27"/>
  <c r="K160" i="27"/>
  <c r="A161" i="27"/>
  <c r="B160" i="27" l="1"/>
  <c r="C160" i="27"/>
  <c r="F161" i="27"/>
  <c r="E160" i="27"/>
  <c r="D160" i="27"/>
  <c r="H161" i="27"/>
  <c r="K161" i="27"/>
  <c r="A162" i="27"/>
  <c r="B161" i="27" l="1"/>
  <c r="C161" i="27"/>
  <c r="F162" i="27"/>
  <c r="E161" i="27"/>
  <c r="D161" i="27"/>
  <c r="H162" i="27"/>
  <c r="K162" i="27"/>
  <c r="A163" i="27"/>
  <c r="B162" i="27" l="1"/>
  <c r="C162" i="27"/>
  <c r="F163" i="27"/>
  <c r="E162" i="27"/>
  <c r="D162" i="27"/>
  <c r="H163" i="27"/>
  <c r="A164" i="27"/>
  <c r="K163" i="27"/>
  <c r="B163" i="27" l="1"/>
  <c r="C163" i="27"/>
  <c r="F164" i="27"/>
  <c r="E163" i="27"/>
  <c r="D163" i="27"/>
  <c r="H164" i="27"/>
  <c r="K164" i="27"/>
  <c r="A165" i="27"/>
  <c r="B164" i="27" l="1"/>
  <c r="C164" i="27"/>
  <c r="F165" i="27"/>
  <c r="E164" i="27"/>
  <c r="D164" i="27"/>
  <c r="H165" i="27"/>
  <c r="K165" i="27"/>
  <c r="A166" i="27"/>
  <c r="C165" i="27" l="1"/>
  <c r="B165" i="27"/>
  <c r="F166" i="27"/>
  <c r="E165" i="27"/>
  <c r="D165" i="27"/>
  <c r="H166" i="27"/>
  <c r="A167" i="27"/>
  <c r="K166" i="27"/>
  <c r="C166" i="27" l="1"/>
  <c r="B166" i="27"/>
  <c r="F167" i="27"/>
  <c r="E166" i="27"/>
  <c r="D166" i="27"/>
  <c r="H167" i="27"/>
  <c r="A168" i="27"/>
  <c r="K167" i="27"/>
  <c r="B167" i="27" l="1"/>
  <c r="C167" i="27"/>
  <c r="F168" i="27"/>
  <c r="E167" i="27"/>
  <c r="D167" i="27"/>
  <c r="H168" i="27"/>
  <c r="K168" i="27"/>
  <c r="A169" i="27"/>
  <c r="B168" i="27" l="1"/>
  <c r="C168" i="27"/>
  <c r="F169" i="27"/>
  <c r="E168" i="27"/>
  <c r="D168" i="27"/>
  <c r="H169" i="27"/>
  <c r="K169" i="27"/>
  <c r="A170" i="27"/>
  <c r="B169" i="27" l="1"/>
  <c r="C169" i="27"/>
  <c r="F170" i="27"/>
  <c r="E169" i="27"/>
  <c r="D169" i="27"/>
  <c r="H170" i="27"/>
  <c r="A171" i="27"/>
  <c r="K170" i="27"/>
  <c r="B170" i="27" l="1"/>
  <c r="C170" i="27"/>
  <c r="F171" i="27"/>
  <c r="E170" i="27"/>
  <c r="D170" i="27"/>
  <c r="H171" i="27"/>
  <c r="K171" i="27"/>
  <c r="A172" i="27"/>
  <c r="B171" i="27" l="1"/>
  <c r="C171" i="27"/>
  <c r="F172" i="27"/>
  <c r="E171" i="27"/>
  <c r="D171" i="27"/>
  <c r="H172" i="27"/>
  <c r="K172" i="27"/>
  <c r="A173" i="27"/>
  <c r="B172" i="27" l="1"/>
  <c r="C172" i="27"/>
  <c r="F173" i="27"/>
  <c r="E172" i="27"/>
  <c r="D172" i="27"/>
  <c r="H173" i="27"/>
  <c r="A174" i="27"/>
  <c r="K173" i="27"/>
  <c r="C173" i="27" l="1"/>
  <c r="B173" i="27"/>
  <c r="F174" i="27"/>
  <c r="E173" i="27"/>
  <c r="D173" i="27"/>
  <c r="H174" i="27"/>
  <c r="A175" i="27"/>
  <c r="K174" i="27"/>
  <c r="B174" i="27" l="1"/>
  <c r="C174" i="27"/>
  <c r="F175" i="27"/>
  <c r="E174" i="27"/>
  <c r="D174" i="27"/>
  <c r="H175" i="27"/>
  <c r="K175" i="27"/>
  <c r="A176" i="27"/>
  <c r="B175" i="27" l="1"/>
  <c r="C175" i="27"/>
  <c r="F176" i="27"/>
  <c r="E175" i="27"/>
  <c r="D175" i="27"/>
  <c r="H176" i="27"/>
  <c r="K176" i="27"/>
  <c r="A177" i="27"/>
  <c r="B176" i="27" l="1"/>
  <c r="C176" i="27"/>
  <c r="F177" i="27"/>
  <c r="E176" i="27"/>
  <c r="D176" i="27"/>
  <c r="H177" i="27"/>
  <c r="K177" i="27"/>
  <c r="A178" i="27"/>
  <c r="B177" i="27" l="1"/>
  <c r="C177" i="27"/>
  <c r="F178" i="27"/>
  <c r="E177" i="27"/>
  <c r="D177" i="27"/>
  <c r="H178" i="27"/>
  <c r="K178" i="27"/>
  <c r="A179" i="27"/>
  <c r="B178" i="27" l="1"/>
  <c r="C178" i="27"/>
  <c r="F179" i="27"/>
  <c r="E178" i="27"/>
  <c r="D178" i="27"/>
  <c r="H179" i="27"/>
  <c r="K179" i="27"/>
  <c r="A180" i="27"/>
  <c r="B179" i="27" l="1"/>
  <c r="C179" i="27"/>
  <c r="F180" i="27"/>
  <c r="E179" i="27"/>
  <c r="D179" i="27"/>
  <c r="H180" i="27"/>
  <c r="K180" i="27"/>
  <c r="A181" i="27"/>
  <c r="B180" i="27" l="1"/>
  <c r="C180" i="27"/>
  <c r="F181" i="27"/>
  <c r="E180" i="27"/>
  <c r="D180" i="27"/>
  <c r="H181" i="27"/>
  <c r="A182" i="27"/>
  <c r="K181" i="27"/>
  <c r="C181" i="27" l="1"/>
  <c r="B181" i="27"/>
  <c r="F182" i="27"/>
  <c r="E181" i="27"/>
  <c r="D181" i="27"/>
  <c r="H182" i="27"/>
  <c r="A183" i="27"/>
  <c r="K182" i="27"/>
  <c r="B182" i="27" l="1"/>
  <c r="C182" i="27"/>
  <c r="F183" i="27"/>
  <c r="E182" i="27"/>
  <c r="D182" i="27"/>
  <c r="H183" i="27"/>
  <c r="A184" i="27"/>
  <c r="K183" i="27"/>
  <c r="B183" i="27" l="1"/>
  <c r="C183" i="27"/>
  <c r="F184" i="27"/>
  <c r="E183" i="27"/>
  <c r="D183" i="27"/>
  <c r="H184" i="27"/>
  <c r="A185" i="27"/>
  <c r="K184" i="27"/>
  <c r="B184" i="27" l="1"/>
  <c r="C184" i="27"/>
  <c r="F185" i="27"/>
  <c r="E184" i="27"/>
  <c r="D184" i="27"/>
  <c r="H185" i="27"/>
  <c r="A186" i="27"/>
  <c r="F186" i="27" l="1"/>
  <c r="E185" i="27"/>
  <c r="D185" i="27"/>
  <c r="H186" i="27"/>
  <c r="K186" i="27"/>
  <c r="A187" i="27"/>
  <c r="C186" i="27" l="1"/>
  <c r="B186" i="27"/>
  <c r="F187" i="27"/>
  <c r="E186" i="27"/>
  <c r="D186" i="27"/>
  <c r="H187" i="27"/>
  <c r="A188" i="27"/>
  <c r="K187" i="27"/>
  <c r="B187" i="27" l="1"/>
  <c r="C187" i="27"/>
  <c r="F188" i="27"/>
  <c r="E187" i="27"/>
  <c r="D187" i="27"/>
  <c r="H188" i="27"/>
  <c r="A189" i="27"/>
  <c r="K188" i="27"/>
  <c r="C188" i="27" l="1"/>
  <c r="B188" i="27"/>
  <c r="F189" i="27"/>
  <c r="E188" i="27"/>
  <c r="D188" i="27"/>
  <c r="H189" i="27"/>
  <c r="K189" i="27"/>
  <c r="A190" i="27"/>
  <c r="B189" i="27" l="1"/>
  <c r="C189" i="27"/>
  <c r="F190" i="27"/>
  <c r="E189" i="27"/>
  <c r="D189" i="27"/>
  <c r="H190" i="27"/>
  <c r="A191" i="27"/>
  <c r="K190" i="27"/>
  <c r="C190" i="27" l="1"/>
  <c r="B190" i="27"/>
  <c r="F191" i="27"/>
  <c r="E190" i="27"/>
  <c r="D190" i="27"/>
  <c r="H191" i="27"/>
  <c r="K191" i="27"/>
  <c r="A192" i="27"/>
  <c r="B191" i="27" l="1"/>
  <c r="C191" i="27"/>
  <c r="F192" i="27"/>
  <c r="E191" i="27"/>
  <c r="D191" i="27"/>
  <c r="H192" i="27"/>
  <c r="K192" i="27"/>
  <c r="A193" i="27"/>
  <c r="C192" i="27" l="1"/>
  <c r="B192" i="27"/>
  <c r="F193" i="27"/>
  <c r="E192" i="27"/>
  <c r="D192" i="27"/>
  <c r="H193" i="27"/>
  <c r="A194" i="27"/>
  <c r="K193" i="27"/>
  <c r="B193" i="27" l="1"/>
  <c r="C193" i="27"/>
  <c r="F194" i="27"/>
  <c r="E193" i="27"/>
  <c r="D193" i="27"/>
  <c r="H194" i="27"/>
  <c r="K194" i="27"/>
  <c r="A195" i="27"/>
  <c r="C194" i="27" l="1"/>
  <c r="B194" i="27"/>
  <c r="F195" i="27"/>
  <c r="E194" i="27"/>
  <c r="D194" i="27"/>
  <c r="H195" i="27"/>
  <c r="K195" i="27"/>
  <c r="A196" i="27"/>
  <c r="B195" i="27" l="1"/>
  <c r="C195" i="27"/>
  <c r="F196" i="27"/>
  <c r="E195" i="27"/>
  <c r="D195" i="27"/>
  <c r="H196" i="27"/>
  <c r="A197" i="27"/>
  <c r="K196" i="27"/>
  <c r="C196" i="27" l="1"/>
  <c r="B196" i="27"/>
  <c r="F197" i="27"/>
  <c r="E196" i="27"/>
  <c r="D196" i="27"/>
  <c r="H197" i="27"/>
  <c r="K197" i="27"/>
  <c r="A198" i="27"/>
  <c r="B197" i="27" l="1"/>
  <c r="C197" i="27"/>
  <c r="F198" i="27"/>
  <c r="E197" i="27"/>
  <c r="D197" i="27"/>
  <c r="H198" i="27"/>
  <c r="A199" i="27"/>
  <c r="K198" i="27"/>
  <c r="C198" i="27" l="1"/>
  <c r="B198" i="27"/>
  <c r="F199" i="27"/>
  <c r="E198" i="27"/>
  <c r="D198" i="27"/>
  <c r="H199" i="27"/>
  <c r="K199" i="27"/>
  <c r="A200" i="27"/>
  <c r="B199" i="27" l="1"/>
  <c r="C199" i="27"/>
  <c r="F200" i="27"/>
  <c r="E199" i="27"/>
  <c r="D199" i="27"/>
  <c r="H200" i="27"/>
  <c r="K200" i="27"/>
  <c r="A201" i="27"/>
  <c r="C200" i="27" l="1"/>
  <c r="B200" i="27"/>
  <c r="F201" i="27"/>
  <c r="E200" i="27"/>
  <c r="D200" i="27"/>
  <c r="H201" i="27"/>
  <c r="K201" i="27"/>
  <c r="A202" i="27"/>
  <c r="B201" i="27" l="1"/>
  <c r="C201" i="27"/>
  <c r="F202" i="27"/>
  <c r="E201" i="27"/>
  <c r="D201" i="27"/>
  <c r="H202" i="27"/>
  <c r="K202" i="27"/>
  <c r="A203" i="27"/>
  <c r="C202" i="27" l="1"/>
  <c r="B202" i="27"/>
  <c r="F203" i="27"/>
  <c r="E202" i="27"/>
  <c r="D202" i="27"/>
  <c r="H203" i="27"/>
  <c r="A204" i="27"/>
  <c r="K203" i="27"/>
  <c r="B203" i="27" l="1"/>
  <c r="C203" i="27"/>
  <c r="F204" i="27"/>
  <c r="E203" i="27"/>
  <c r="D203" i="27"/>
  <c r="H204" i="27"/>
  <c r="A205" i="27"/>
  <c r="K204" i="27"/>
  <c r="C204" i="27" l="1"/>
  <c r="B204" i="27"/>
  <c r="F205" i="27"/>
  <c r="E204" i="27"/>
  <c r="D204" i="27"/>
  <c r="H205" i="27"/>
  <c r="K205" i="27"/>
  <c r="A206" i="27"/>
  <c r="B205" i="27" l="1"/>
  <c r="C205" i="27"/>
  <c r="F206" i="27"/>
  <c r="E205" i="27"/>
  <c r="D205" i="27"/>
  <c r="H206" i="27"/>
  <c r="K206" i="27"/>
  <c r="A207" i="27"/>
  <c r="C206" i="27" l="1"/>
  <c r="B206" i="27"/>
  <c r="F207" i="27"/>
  <c r="E206" i="27"/>
  <c r="D206" i="27"/>
  <c r="H207" i="27"/>
  <c r="A208" i="27"/>
  <c r="K207" i="27"/>
  <c r="B207" i="27" l="1"/>
  <c r="C207" i="27"/>
  <c r="F208" i="27"/>
  <c r="E207" i="27"/>
  <c r="D207" i="27"/>
  <c r="H208" i="27"/>
  <c r="K208" i="27"/>
  <c r="A209" i="27"/>
  <c r="C208" i="27" l="1"/>
  <c r="B208" i="27"/>
  <c r="F209" i="27"/>
  <c r="E208" i="27"/>
  <c r="D208" i="27"/>
  <c r="H209" i="27"/>
  <c r="A210" i="27"/>
  <c r="K209" i="27"/>
  <c r="B209" i="27" l="1"/>
  <c r="C209" i="27"/>
  <c r="F210" i="27"/>
  <c r="E209" i="27"/>
  <c r="D209" i="27"/>
  <c r="H210" i="27"/>
  <c r="A211" i="27"/>
  <c r="K210" i="27"/>
  <c r="C210" i="27" l="1"/>
  <c r="B210" i="27"/>
  <c r="F211" i="27"/>
  <c r="E210" i="27"/>
  <c r="D210" i="27"/>
  <c r="H211" i="27"/>
  <c r="A212" i="27"/>
  <c r="K211" i="27"/>
  <c r="B211" i="27" l="1"/>
  <c r="C211" i="27"/>
  <c r="F212" i="27"/>
  <c r="E211" i="27"/>
  <c r="D211" i="27"/>
  <c r="H212" i="27"/>
  <c r="A213" i="27"/>
  <c r="K212" i="27"/>
  <c r="C212" i="27" l="1"/>
  <c r="B212" i="27"/>
  <c r="F213" i="27"/>
  <c r="E212" i="27"/>
  <c r="D212" i="27"/>
  <c r="H213" i="27"/>
  <c r="K213" i="27"/>
  <c r="A214" i="27"/>
  <c r="B213" i="27" l="1"/>
  <c r="C213" i="27"/>
  <c r="F214" i="27"/>
  <c r="E213" i="27"/>
  <c r="D213" i="27"/>
  <c r="H214" i="27"/>
  <c r="A215" i="27"/>
  <c r="K214" i="27"/>
  <c r="C214" i="27" l="1"/>
  <c r="B214" i="27"/>
  <c r="F215" i="27"/>
  <c r="E214" i="27"/>
  <c r="D214" i="27"/>
  <c r="H215" i="27"/>
  <c r="K215" i="27"/>
  <c r="A216" i="27"/>
  <c r="B215" i="27" l="1"/>
  <c r="C215" i="27"/>
  <c r="F216" i="27"/>
  <c r="E215" i="27"/>
  <c r="D215" i="27"/>
  <c r="H216" i="27"/>
  <c r="A217" i="27"/>
  <c r="K216" i="27"/>
  <c r="C216" i="27" l="1"/>
  <c r="B216" i="27"/>
  <c r="F217" i="27"/>
  <c r="E216" i="27"/>
  <c r="D216" i="27"/>
  <c r="H217" i="27"/>
  <c r="A218" i="27"/>
  <c r="K217" i="27"/>
  <c r="B217" i="27" l="1"/>
  <c r="C217" i="27"/>
  <c r="F218" i="27"/>
  <c r="E217" i="27"/>
  <c r="D217" i="27"/>
  <c r="H218" i="27"/>
  <c r="A219" i="27"/>
  <c r="K218" i="27"/>
  <c r="C218" i="27" l="1"/>
  <c r="B218" i="27"/>
  <c r="F219" i="27"/>
  <c r="E218" i="27"/>
  <c r="D218" i="27"/>
  <c r="H219" i="27"/>
  <c r="K219" i="27"/>
  <c r="A220" i="27"/>
  <c r="B219" i="27" l="1"/>
  <c r="C219" i="27"/>
  <c r="F220" i="27"/>
  <c r="E219" i="27"/>
  <c r="D219" i="27"/>
  <c r="H220" i="27"/>
  <c r="A221" i="27"/>
  <c r="K220" i="27"/>
  <c r="C220" i="27" l="1"/>
  <c r="B220" i="27"/>
  <c r="F221" i="27"/>
  <c r="E220" i="27"/>
  <c r="D220" i="27"/>
  <c r="H221" i="27"/>
  <c r="K221" i="27"/>
  <c r="A222" i="27"/>
  <c r="B221" i="27" l="1"/>
  <c r="C221" i="27"/>
  <c r="F222" i="27"/>
  <c r="E221" i="27"/>
  <c r="D221" i="27"/>
  <c r="H222" i="27"/>
  <c r="K222" i="27"/>
  <c r="A223" i="27"/>
  <c r="C222" i="27" l="1"/>
  <c r="B222" i="27"/>
  <c r="F223" i="27"/>
  <c r="E222" i="27"/>
  <c r="D222" i="27"/>
  <c r="H223" i="27"/>
  <c r="A224" i="27"/>
  <c r="K223" i="27"/>
  <c r="B223" i="27" l="1"/>
  <c r="C223" i="27"/>
  <c r="F224" i="27"/>
  <c r="E223" i="27"/>
  <c r="D223" i="27"/>
  <c r="H224" i="27"/>
  <c r="A225" i="27"/>
  <c r="K224" i="27"/>
  <c r="C224" i="27" l="1"/>
  <c r="B224" i="27"/>
  <c r="F225" i="27"/>
  <c r="E224" i="27"/>
  <c r="D224" i="27"/>
  <c r="H225" i="27"/>
  <c r="A226" i="27"/>
  <c r="K225" i="27"/>
  <c r="B225" i="27" l="1"/>
  <c r="C225" i="27"/>
  <c r="F226" i="27"/>
  <c r="E225" i="27"/>
  <c r="D225" i="27"/>
  <c r="H226" i="27"/>
  <c r="K226" i="27"/>
  <c r="A227" i="27"/>
  <c r="C226" i="27" l="1"/>
  <c r="B226" i="27"/>
  <c r="F227" i="27"/>
  <c r="E226" i="27"/>
  <c r="D226" i="27"/>
  <c r="H227" i="27"/>
  <c r="A228" i="27"/>
  <c r="K227" i="27"/>
  <c r="B227" i="27" l="1"/>
  <c r="C227" i="27"/>
  <c r="F228" i="27"/>
  <c r="E227" i="27"/>
  <c r="D227" i="27"/>
  <c r="H228" i="27"/>
  <c r="K228" i="27"/>
  <c r="A229" i="27"/>
  <c r="C228" i="27" l="1"/>
  <c r="B228" i="27"/>
  <c r="F229" i="27"/>
  <c r="E228" i="27"/>
  <c r="D228" i="27"/>
  <c r="H229" i="27"/>
  <c r="K229" i="27"/>
  <c r="A230" i="27"/>
  <c r="B229" i="27" l="1"/>
  <c r="C229" i="27"/>
  <c r="F230" i="27"/>
  <c r="E229" i="27"/>
  <c r="D229" i="27"/>
  <c r="H230" i="27"/>
  <c r="K230" i="27"/>
  <c r="A231" i="27"/>
  <c r="C230" i="27" l="1"/>
  <c r="B230" i="27"/>
  <c r="F231" i="27"/>
  <c r="E230" i="27"/>
  <c r="D230" i="27"/>
  <c r="H231" i="27"/>
  <c r="A232" i="27"/>
  <c r="K231" i="27"/>
  <c r="B231" i="27" l="1"/>
  <c r="C231" i="27"/>
  <c r="F232" i="27"/>
  <c r="E231" i="27"/>
  <c r="D231" i="27"/>
  <c r="H232" i="27"/>
  <c r="K232" i="27"/>
  <c r="A233" i="27"/>
  <c r="C232" i="27" l="1"/>
  <c r="B232" i="27"/>
  <c r="F233" i="27"/>
  <c r="E232" i="27"/>
  <c r="D232" i="27"/>
  <c r="H233" i="27"/>
  <c r="A234" i="27"/>
  <c r="K233" i="27"/>
  <c r="B233" i="27" l="1"/>
  <c r="C233" i="27"/>
  <c r="F234" i="27"/>
  <c r="E233" i="27"/>
  <c r="D233" i="27"/>
  <c r="H234" i="27"/>
  <c r="A235" i="27"/>
  <c r="K234" i="27"/>
  <c r="C234" i="27" l="1"/>
  <c r="B234" i="27"/>
  <c r="F235" i="27"/>
  <c r="E234" i="27"/>
  <c r="D234" i="27"/>
  <c r="H235" i="27"/>
  <c r="K235" i="27"/>
  <c r="A236" i="27"/>
  <c r="B235" i="27" l="1"/>
  <c r="C235" i="27"/>
  <c r="F236" i="27"/>
  <c r="E235" i="27"/>
  <c r="D235" i="27"/>
  <c r="H236" i="27"/>
  <c r="A237" i="27"/>
  <c r="K236" i="27"/>
  <c r="C236" i="27" l="1"/>
  <c r="B236" i="27"/>
  <c r="F237" i="27"/>
  <c r="E236" i="27"/>
  <c r="D236" i="27"/>
  <c r="H237" i="27"/>
  <c r="K237" i="27"/>
  <c r="A238" i="27"/>
  <c r="B237" i="27" l="1"/>
  <c r="C237" i="27"/>
  <c r="F238" i="27"/>
  <c r="E237" i="27"/>
  <c r="D237" i="27"/>
  <c r="H238" i="27"/>
  <c r="K238" i="27"/>
  <c r="A239" i="27"/>
  <c r="C238" i="27" l="1"/>
  <c r="B238" i="27"/>
  <c r="F239" i="27"/>
  <c r="E238" i="27"/>
  <c r="D238" i="27"/>
  <c r="H239" i="27"/>
  <c r="A240" i="27"/>
  <c r="K239" i="27"/>
  <c r="B239" i="27" l="1"/>
  <c r="C239" i="27"/>
  <c r="F240" i="27"/>
  <c r="E239" i="27"/>
  <c r="D239" i="27"/>
  <c r="H240" i="27"/>
  <c r="A241" i="27"/>
  <c r="K240" i="27"/>
  <c r="C240" i="27" l="1"/>
  <c r="B240" i="27"/>
  <c r="F241" i="27"/>
  <c r="E240" i="27"/>
  <c r="D240" i="27"/>
  <c r="H241" i="27"/>
  <c r="K241" i="27"/>
  <c r="A242" i="27"/>
  <c r="B241" i="27" l="1"/>
  <c r="C241" i="27"/>
  <c r="F242" i="27"/>
  <c r="E241" i="27"/>
  <c r="D241" i="27"/>
  <c r="H242" i="27"/>
  <c r="A243" i="27"/>
  <c r="K242" i="27"/>
  <c r="C242" i="27" l="1"/>
  <c r="B242" i="27"/>
  <c r="F243" i="27"/>
  <c r="E242" i="27"/>
  <c r="D242" i="27"/>
  <c r="H243" i="27"/>
  <c r="A244" i="27"/>
  <c r="K243" i="27"/>
  <c r="B243" i="27" l="1"/>
  <c r="C243" i="27"/>
  <c r="F244" i="27"/>
  <c r="E243" i="27"/>
  <c r="D243" i="27"/>
  <c r="H244" i="27"/>
  <c r="K244" i="27"/>
  <c r="A245" i="27"/>
  <c r="C244" i="27" l="1"/>
  <c r="B244" i="27"/>
  <c r="F245" i="27"/>
  <c r="E244" i="27"/>
  <c r="D244" i="27"/>
  <c r="H245" i="27"/>
  <c r="A246" i="27"/>
  <c r="F246" i="27" l="1"/>
  <c r="E245" i="27"/>
  <c r="D245" i="27"/>
  <c r="H246" i="27"/>
  <c r="A247" i="27"/>
  <c r="K246" i="27"/>
  <c r="C246" i="27" l="1"/>
  <c r="B246" i="27"/>
  <c r="F247" i="27"/>
  <c r="E246" i="27"/>
  <c r="D246" i="27"/>
  <c r="H247" i="27"/>
  <c r="K247" i="27"/>
  <c r="A248" i="27"/>
  <c r="B247" i="27" l="1"/>
  <c r="C247" i="27"/>
  <c r="F248" i="27"/>
  <c r="E247" i="27"/>
  <c r="D247" i="27"/>
  <c r="H248" i="27"/>
  <c r="K248" i="27"/>
  <c r="A249" i="27"/>
  <c r="C248" i="27" l="1"/>
  <c r="B248" i="27"/>
  <c r="F249" i="27"/>
  <c r="E248" i="27"/>
  <c r="D248" i="27"/>
  <c r="H249" i="27"/>
  <c r="A250" i="27"/>
  <c r="K249" i="27"/>
  <c r="C249" i="27" l="1"/>
  <c r="B249" i="27"/>
  <c r="F250" i="27"/>
  <c r="E249" i="27"/>
  <c r="D249" i="27"/>
  <c r="H250" i="27"/>
  <c r="K250" i="27"/>
  <c r="A251" i="27"/>
  <c r="C250" i="27" l="1"/>
  <c r="B250" i="27"/>
  <c r="F251" i="27"/>
  <c r="E250" i="27"/>
  <c r="D250" i="27"/>
  <c r="H251" i="27"/>
  <c r="A252" i="27"/>
  <c r="K251" i="27"/>
  <c r="B251" i="27" l="1"/>
  <c r="C251" i="27"/>
  <c r="F252" i="27"/>
  <c r="E251" i="27"/>
  <c r="D251" i="27"/>
  <c r="H252" i="27"/>
  <c r="K252" i="27"/>
  <c r="A253" i="27"/>
  <c r="C252" i="27" l="1"/>
  <c r="B252" i="27"/>
  <c r="F253" i="27"/>
  <c r="E252" i="27"/>
  <c r="D252" i="27"/>
  <c r="H253" i="27"/>
  <c r="K253" i="27"/>
  <c r="A254" i="27"/>
  <c r="C253" i="27" l="1"/>
  <c r="B253" i="27"/>
  <c r="F254" i="27"/>
  <c r="E253" i="27"/>
  <c r="D253" i="27"/>
  <c r="H254" i="27"/>
  <c r="K254" i="27"/>
  <c r="A255" i="27"/>
  <c r="C254" i="27" l="1"/>
  <c r="B254" i="27"/>
  <c r="F255" i="27"/>
  <c r="E254" i="27"/>
  <c r="D254" i="27"/>
  <c r="H255" i="27"/>
  <c r="K255" i="27"/>
  <c r="A256" i="27"/>
  <c r="B255" i="27" l="1"/>
  <c r="C255" i="27"/>
  <c r="F256" i="27"/>
  <c r="E255" i="27"/>
  <c r="D255" i="27"/>
  <c r="H256" i="27"/>
  <c r="A257" i="27"/>
  <c r="K256" i="27"/>
  <c r="C256" i="27" l="1"/>
  <c r="B256" i="27"/>
  <c r="F257" i="27"/>
  <c r="E256" i="27"/>
  <c r="D256" i="27"/>
  <c r="H257" i="27"/>
  <c r="K257" i="27"/>
  <c r="A258" i="27"/>
  <c r="C257" i="27" l="1"/>
  <c r="B257" i="27"/>
  <c r="F258" i="27"/>
  <c r="E257" i="27"/>
  <c r="D257" i="27"/>
  <c r="H258" i="27"/>
  <c r="A259" i="27"/>
  <c r="K258" i="27"/>
  <c r="C258" i="27" l="1"/>
  <c r="B258" i="27"/>
  <c r="F259" i="27"/>
  <c r="E258" i="27"/>
  <c r="D258" i="27"/>
  <c r="H259" i="27"/>
  <c r="K259" i="27"/>
  <c r="A260" i="27"/>
  <c r="B259" i="27" l="1"/>
  <c r="C259" i="27"/>
  <c r="F260" i="27"/>
  <c r="E259" i="27"/>
  <c r="D259" i="27"/>
  <c r="H260" i="27"/>
  <c r="K260" i="27"/>
  <c r="A261" i="27"/>
  <c r="C260" i="27" l="1"/>
  <c r="B260" i="27"/>
  <c r="F261" i="27"/>
  <c r="E260" i="27"/>
  <c r="D260" i="27"/>
  <c r="H261" i="27"/>
  <c r="K261" i="27"/>
  <c r="A262" i="27"/>
  <c r="C261" i="27" l="1"/>
  <c r="B261" i="27"/>
  <c r="F262" i="27"/>
  <c r="E261" i="27"/>
  <c r="D261" i="27"/>
  <c r="H262" i="27"/>
  <c r="K262" i="27"/>
  <c r="A263" i="27"/>
  <c r="C262" i="27" l="1"/>
  <c r="B262" i="27"/>
  <c r="F263" i="27"/>
  <c r="E262" i="27"/>
  <c r="D262" i="27"/>
  <c r="H263" i="27"/>
  <c r="K263" i="27"/>
  <c r="A264" i="27"/>
  <c r="C263" i="27" l="1"/>
  <c r="B263" i="27"/>
  <c r="F264" i="27"/>
  <c r="E263" i="27"/>
  <c r="D263" i="27"/>
  <c r="H264" i="27"/>
  <c r="K264" i="27"/>
  <c r="A265" i="27"/>
  <c r="C264" i="27" l="1"/>
  <c r="B264" i="27"/>
  <c r="F265" i="27"/>
  <c r="E264" i="27"/>
  <c r="D264" i="27"/>
  <c r="H265" i="27"/>
  <c r="K265" i="27"/>
  <c r="A266" i="27"/>
  <c r="B265" i="27" l="1"/>
  <c r="C265" i="27"/>
  <c r="F266" i="27"/>
  <c r="E265" i="27"/>
  <c r="D265" i="27"/>
  <c r="H266" i="27"/>
  <c r="K266" i="27"/>
  <c r="A267" i="27"/>
  <c r="C266" i="27" l="1"/>
  <c r="B266" i="27"/>
  <c r="F267" i="27"/>
  <c r="E266" i="27"/>
  <c r="D266" i="27"/>
  <c r="H267" i="27"/>
  <c r="K267" i="27"/>
  <c r="A268" i="27"/>
  <c r="C267" i="27" l="1"/>
  <c r="B267" i="27"/>
  <c r="F268" i="27"/>
  <c r="E267" i="27"/>
  <c r="D267" i="27"/>
  <c r="H268" i="27"/>
  <c r="K268" i="27"/>
  <c r="A269" i="27"/>
  <c r="C268" i="27" l="1"/>
  <c r="B268" i="27"/>
  <c r="F269" i="27"/>
  <c r="E268" i="27"/>
  <c r="D268" i="27"/>
  <c r="H269" i="27"/>
  <c r="K269" i="27"/>
  <c r="A270" i="27"/>
  <c r="B269" i="27" l="1"/>
  <c r="C269" i="27"/>
  <c r="F270" i="27"/>
  <c r="E269" i="27"/>
  <c r="D269" i="27"/>
  <c r="H270" i="27"/>
  <c r="K270" i="27"/>
  <c r="A271" i="27"/>
  <c r="C270" i="27" l="1"/>
  <c r="B270" i="27"/>
  <c r="F271" i="27"/>
  <c r="E270" i="27"/>
  <c r="D270" i="27"/>
  <c r="H271" i="27"/>
  <c r="K271" i="27"/>
  <c r="A272" i="27"/>
  <c r="C271" i="27" l="1"/>
  <c r="B271" i="27"/>
  <c r="F272" i="27"/>
  <c r="E271" i="27"/>
  <c r="D271" i="27"/>
  <c r="H272" i="27"/>
  <c r="K272" i="27"/>
  <c r="A273" i="27"/>
  <c r="C272" i="27" l="1"/>
  <c r="B272" i="27"/>
  <c r="F273" i="27"/>
  <c r="E272" i="27"/>
  <c r="D272" i="27"/>
  <c r="H273" i="27"/>
  <c r="K273" i="27"/>
  <c r="A274" i="27"/>
  <c r="B273" i="27" l="1"/>
  <c r="C273" i="27"/>
  <c r="F274" i="27"/>
  <c r="E273" i="27"/>
  <c r="D273" i="27"/>
  <c r="H274" i="27"/>
  <c r="K274" i="27"/>
  <c r="A275" i="27"/>
  <c r="C274" i="27" l="1"/>
  <c r="B274" i="27"/>
  <c r="F275" i="27"/>
  <c r="E274" i="27"/>
  <c r="D274" i="27"/>
  <c r="H275" i="27"/>
  <c r="A276" i="27"/>
  <c r="K275" i="27"/>
  <c r="C275" i="27" l="1"/>
  <c r="B275" i="27"/>
  <c r="F276" i="27"/>
  <c r="E275" i="27"/>
  <c r="D275" i="27"/>
  <c r="H276" i="27"/>
  <c r="K276" i="27"/>
  <c r="A277" i="27"/>
  <c r="C276" i="27" l="1"/>
  <c r="B276" i="27"/>
  <c r="F277" i="27"/>
  <c r="E276" i="27"/>
  <c r="D276" i="27"/>
  <c r="H277" i="27"/>
  <c r="A278" i="27"/>
  <c r="K277" i="27"/>
  <c r="C277" i="27" l="1"/>
  <c r="B277" i="27"/>
  <c r="F278" i="27"/>
  <c r="E277" i="27"/>
  <c r="D277" i="27"/>
  <c r="H278" i="27"/>
  <c r="A279" i="27"/>
  <c r="K278" i="27"/>
  <c r="C278" i="27" l="1"/>
  <c r="B278" i="27"/>
  <c r="F279" i="27"/>
  <c r="E278" i="27"/>
  <c r="D278" i="27"/>
  <c r="H279" i="27"/>
  <c r="A280" i="27"/>
  <c r="K279" i="27"/>
  <c r="B279" i="27" l="1"/>
  <c r="C279" i="27"/>
  <c r="F280" i="27"/>
  <c r="E279" i="27"/>
  <c r="D279" i="27"/>
  <c r="H280" i="27"/>
  <c r="A281" i="27"/>
  <c r="K280" i="27"/>
  <c r="C280" i="27" l="1"/>
  <c r="B280" i="27"/>
  <c r="F281" i="27"/>
  <c r="E280" i="27"/>
  <c r="D280" i="27"/>
  <c r="H281" i="27"/>
  <c r="K281" i="27"/>
  <c r="A282" i="27"/>
  <c r="C281" i="27" l="1"/>
  <c r="B281" i="27"/>
  <c r="F282" i="27"/>
  <c r="E281" i="27"/>
  <c r="D281" i="27"/>
  <c r="H282" i="27"/>
  <c r="K282" i="27"/>
  <c r="A283" i="27"/>
  <c r="C282" i="27" l="1"/>
  <c r="B282" i="27"/>
  <c r="F283" i="27"/>
  <c r="E282" i="27"/>
  <c r="D282" i="27"/>
  <c r="H283" i="27"/>
  <c r="K283" i="27"/>
  <c r="A284" i="27"/>
  <c r="B283" i="27" l="1"/>
  <c r="C283" i="27"/>
  <c r="F284" i="27"/>
  <c r="E283" i="27"/>
  <c r="D283" i="27"/>
  <c r="H284" i="27"/>
  <c r="K284" i="27"/>
  <c r="A285" i="27"/>
  <c r="C284" i="27" l="1"/>
  <c r="B284" i="27"/>
  <c r="F285" i="27"/>
  <c r="E284" i="27"/>
  <c r="D284" i="27"/>
  <c r="H285" i="27"/>
  <c r="K285" i="27"/>
  <c r="A286" i="27"/>
  <c r="C285" i="27" l="1"/>
  <c r="B285" i="27"/>
  <c r="F286" i="27"/>
  <c r="E285" i="27"/>
  <c r="D285" i="27"/>
  <c r="H286" i="27"/>
  <c r="A287" i="27"/>
  <c r="K286" i="27"/>
  <c r="C286" i="27" l="1"/>
  <c r="B286" i="27"/>
  <c r="F287" i="27"/>
  <c r="E286" i="27"/>
  <c r="D286" i="27"/>
  <c r="H287" i="27"/>
  <c r="A288" i="27"/>
  <c r="K287" i="27"/>
  <c r="B287" i="27" l="1"/>
  <c r="C287" i="27"/>
  <c r="F288" i="27"/>
  <c r="E287" i="27"/>
  <c r="D287" i="27"/>
  <c r="H288" i="27"/>
  <c r="K288" i="27"/>
  <c r="A289" i="27"/>
  <c r="C288" i="27" l="1"/>
  <c r="B288" i="27"/>
  <c r="F289" i="27"/>
  <c r="E288" i="27"/>
  <c r="D288" i="27"/>
  <c r="H289" i="27"/>
  <c r="K289" i="27"/>
  <c r="A290" i="27"/>
  <c r="C289" i="27" l="1"/>
  <c r="B289" i="27"/>
  <c r="F290" i="27"/>
  <c r="E289" i="27"/>
  <c r="D289" i="27"/>
  <c r="H290" i="27"/>
  <c r="K290" i="27"/>
  <c r="A291" i="27"/>
  <c r="C290" i="27" l="1"/>
  <c r="B290" i="27"/>
  <c r="F291" i="27"/>
  <c r="E290" i="27"/>
  <c r="D290" i="27"/>
  <c r="H291" i="27"/>
  <c r="K291" i="27"/>
  <c r="A292" i="27"/>
  <c r="B291" i="27" l="1"/>
  <c r="C291" i="27"/>
  <c r="F292" i="27"/>
  <c r="E291" i="27"/>
  <c r="D291" i="27"/>
  <c r="H292" i="27"/>
  <c r="K292" i="27"/>
  <c r="A293" i="27"/>
  <c r="C292" i="27" l="1"/>
  <c r="B292" i="27"/>
  <c r="F293" i="27"/>
  <c r="E292" i="27"/>
  <c r="D292" i="27"/>
  <c r="H293" i="27"/>
  <c r="A294" i="27"/>
  <c r="K293" i="27"/>
  <c r="C293" i="27" l="1"/>
  <c r="B293" i="27"/>
  <c r="F294" i="27"/>
  <c r="E293" i="27"/>
  <c r="D293" i="27"/>
  <c r="H294" i="27"/>
  <c r="K294" i="27"/>
  <c r="A295" i="27"/>
  <c r="C294" i="27" l="1"/>
  <c r="B294" i="27"/>
  <c r="F295" i="27"/>
  <c r="E294" i="27"/>
  <c r="D294" i="27"/>
  <c r="H295" i="27"/>
  <c r="K295" i="27"/>
  <c r="A296" i="27"/>
  <c r="C295" i="27" l="1"/>
  <c r="B295" i="27"/>
  <c r="F296" i="27"/>
  <c r="E295" i="27"/>
  <c r="D295" i="27"/>
  <c r="H296" i="27"/>
  <c r="K296" i="27"/>
  <c r="A297" i="27"/>
  <c r="C296" i="27" l="1"/>
  <c r="B296" i="27"/>
  <c r="F297" i="27"/>
  <c r="E296" i="27"/>
  <c r="D296" i="27"/>
  <c r="H297" i="27"/>
  <c r="A298" i="27"/>
  <c r="K297" i="27"/>
  <c r="B297" i="27" l="1"/>
  <c r="C297" i="27"/>
  <c r="F298" i="27"/>
  <c r="E297" i="27"/>
  <c r="D297" i="27"/>
  <c r="H298" i="27"/>
  <c r="A299" i="27"/>
  <c r="K298" i="27"/>
  <c r="C298" i="27" l="1"/>
  <c r="B298" i="27"/>
  <c r="F299" i="27"/>
  <c r="E298" i="27"/>
  <c r="D298" i="27"/>
  <c r="H299" i="27"/>
  <c r="A300" i="27"/>
  <c r="K299" i="27"/>
  <c r="C299" i="27" l="1"/>
  <c r="B299" i="27"/>
  <c r="F300" i="27"/>
  <c r="E299" i="27"/>
  <c r="D299" i="27"/>
  <c r="H300" i="27"/>
  <c r="K300" i="27"/>
  <c r="A301" i="27"/>
  <c r="C300" i="27" l="1"/>
  <c r="B300" i="27"/>
  <c r="F301" i="27"/>
  <c r="E300" i="27"/>
  <c r="D300" i="27"/>
  <c r="H301" i="27"/>
  <c r="K301" i="27"/>
  <c r="A302" i="27"/>
  <c r="B301" i="27" l="1"/>
  <c r="C301" i="27"/>
  <c r="F302" i="27"/>
  <c r="E301" i="27"/>
  <c r="D301" i="27"/>
  <c r="H302" i="27"/>
  <c r="K302" i="27"/>
  <c r="A303" i="27"/>
  <c r="C302" i="27" l="1"/>
  <c r="B302" i="27"/>
  <c r="F303" i="27"/>
  <c r="E302" i="27"/>
  <c r="D302" i="27"/>
  <c r="H303" i="27"/>
  <c r="A304" i="27"/>
  <c r="K303" i="27"/>
  <c r="C303" i="27" l="1"/>
  <c r="B303" i="27"/>
  <c r="F304" i="27"/>
  <c r="E303" i="27"/>
  <c r="D303" i="27"/>
  <c r="H304" i="27"/>
  <c r="K304" i="27"/>
  <c r="A305" i="27"/>
  <c r="C304" i="27" l="1"/>
  <c r="B304" i="27"/>
  <c r="F305" i="27"/>
  <c r="E304" i="27"/>
  <c r="D304" i="27"/>
  <c r="H305" i="27"/>
  <c r="A306" i="27"/>
  <c r="K305" i="27"/>
  <c r="B305" i="27" l="1"/>
  <c r="C305" i="27"/>
  <c r="F306" i="27"/>
  <c r="E305" i="27"/>
  <c r="D305" i="27"/>
  <c r="H306" i="27"/>
  <c r="K306" i="27"/>
  <c r="A307" i="27"/>
  <c r="C306" i="27" l="1"/>
  <c r="B306" i="27"/>
  <c r="F307" i="27"/>
  <c r="E306" i="27"/>
  <c r="D306" i="27"/>
  <c r="H307" i="27"/>
  <c r="A308" i="27"/>
  <c r="F308" i="27" l="1"/>
  <c r="E307" i="27"/>
  <c r="D307" i="27"/>
  <c r="H308" i="27"/>
  <c r="K308" i="27"/>
  <c r="A309" i="27"/>
  <c r="C308" i="27" l="1"/>
  <c r="B308" i="27"/>
  <c r="F309" i="27"/>
  <c r="E308" i="27"/>
  <c r="D308" i="27"/>
  <c r="H309" i="27"/>
  <c r="A310" i="27"/>
  <c r="K309" i="27"/>
  <c r="B309" i="27" l="1"/>
  <c r="C309" i="27"/>
  <c r="F310" i="27"/>
  <c r="E309" i="27"/>
  <c r="D309" i="27"/>
  <c r="H310" i="27"/>
  <c r="K310" i="27"/>
  <c r="A311" i="27"/>
  <c r="C310" i="27" l="1"/>
  <c r="B310" i="27"/>
  <c r="F311" i="27"/>
  <c r="E310" i="27"/>
  <c r="D310" i="27"/>
  <c r="H311" i="27"/>
  <c r="A312" i="27"/>
  <c r="K311" i="27"/>
  <c r="B311" i="27" l="1"/>
  <c r="C311" i="27"/>
  <c r="F312" i="27"/>
  <c r="E311" i="27"/>
  <c r="D311" i="27"/>
  <c r="H312" i="27"/>
  <c r="K312" i="27"/>
  <c r="A313" i="27"/>
  <c r="C312" i="27" l="1"/>
  <c r="B312" i="27"/>
  <c r="F313" i="27"/>
  <c r="E312" i="27"/>
  <c r="D312" i="27"/>
  <c r="H313" i="27"/>
  <c r="K313" i="27"/>
  <c r="A314" i="27"/>
  <c r="B313" i="27" l="1"/>
  <c r="C313" i="27"/>
  <c r="F314" i="27"/>
  <c r="E313" i="27"/>
  <c r="D313" i="27"/>
  <c r="H314" i="27"/>
  <c r="A315" i="27"/>
  <c r="K314" i="27"/>
  <c r="C314" i="27" l="1"/>
  <c r="B314" i="27"/>
  <c r="F315" i="27"/>
  <c r="E314" i="27"/>
  <c r="D314" i="27"/>
  <c r="H315" i="27"/>
  <c r="K315" i="27"/>
  <c r="A316" i="27"/>
  <c r="B315" i="27" l="1"/>
  <c r="C315" i="27"/>
  <c r="F316" i="27"/>
  <c r="E315" i="27"/>
  <c r="D315" i="27"/>
  <c r="H316" i="27"/>
  <c r="K316" i="27"/>
  <c r="A317" i="27"/>
  <c r="C316" i="27" l="1"/>
  <c r="B316" i="27"/>
  <c r="F317" i="27"/>
  <c r="E316" i="27"/>
  <c r="D316" i="27"/>
  <c r="H317" i="27"/>
  <c r="A318" i="27"/>
  <c r="K317" i="27"/>
  <c r="B317" i="27" l="1"/>
  <c r="C317" i="27"/>
  <c r="F318" i="27"/>
  <c r="E317" i="27"/>
  <c r="D317" i="27"/>
  <c r="H318" i="27"/>
  <c r="K318" i="27"/>
  <c r="A319" i="27"/>
  <c r="C318" i="27" l="1"/>
  <c r="B318" i="27"/>
  <c r="F319" i="27"/>
  <c r="E318" i="27"/>
  <c r="D318" i="27"/>
  <c r="H319" i="27"/>
  <c r="K319" i="27"/>
  <c r="A320" i="27"/>
  <c r="B319" i="27" l="1"/>
  <c r="C319" i="27"/>
  <c r="F320" i="27"/>
  <c r="E319" i="27"/>
  <c r="D319" i="27"/>
  <c r="H320" i="27"/>
  <c r="K320" i="27"/>
  <c r="A321" i="27"/>
  <c r="C320" i="27" l="1"/>
  <c r="B320" i="27"/>
  <c r="F321" i="27"/>
  <c r="E320" i="27"/>
  <c r="D320" i="27"/>
  <c r="H321" i="27"/>
  <c r="A322" i="27"/>
  <c r="K321" i="27"/>
  <c r="B321" i="27" l="1"/>
  <c r="C321" i="27"/>
  <c r="F322" i="27"/>
  <c r="E321" i="27"/>
  <c r="D321" i="27"/>
  <c r="H322" i="27"/>
  <c r="A323" i="27"/>
  <c r="K322" i="27"/>
  <c r="C322" i="27" l="1"/>
  <c r="B322" i="27"/>
  <c r="F323" i="27"/>
  <c r="E322" i="27"/>
  <c r="D322" i="27"/>
  <c r="H323" i="27"/>
  <c r="A324" i="27"/>
  <c r="K323" i="27"/>
  <c r="B323" i="27" l="1"/>
  <c r="C323" i="27"/>
  <c r="F324" i="27"/>
  <c r="E323" i="27"/>
  <c r="D323" i="27"/>
  <c r="H324" i="27"/>
  <c r="A325" i="27"/>
  <c r="K324" i="27"/>
  <c r="C324" i="27" l="1"/>
  <c r="B324" i="27"/>
  <c r="F325" i="27"/>
  <c r="E324" i="27"/>
  <c r="D324" i="27"/>
  <c r="H325" i="27"/>
  <c r="K325" i="27"/>
  <c r="A326" i="27"/>
  <c r="B325" i="27" l="1"/>
  <c r="C325" i="27"/>
  <c r="F326" i="27"/>
  <c r="E325" i="27"/>
  <c r="D325" i="27"/>
  <c r="H326" i="27"/>
  <c r="K326" i="27"/>
  <c r="A327" i="27"/>
  <c r="C326" i="27" l="1"/>
  <c r="B326" i="27"/>
  <c r="F327" i="27"/>
  <c r="E326" i="27"/>
  <c r="D326" i="27"/>
  <c r="H327" i="27"/>
  <c r="K327" i="27"/>
  <c r="A328" i="27"/>
  <c r="B327" i="27" l="1"/>
  <c r="C327" i="27"/>
  <c r="F328" i="27"/>
  <c r="E327" i="27"/>
  <c r="D327" i="27"/>
  <c r="H328" i="27"/>
  <c r="K328" i="27"/>
  <c r="A329" i="27"/>
  <c r="C328" i="27" l="1"/>
  <c r="B328" i="27"/>
  <c r="F329" i="27"/>
  <c r="E328" i="27"/>
  <c r="D328" i="27"/>
  <c r="H329" i="27"/>
  <c r="K329" i="27"/>
  <c r="A330" i="27"/>
  <c r="B329" i="27" l="1"/>
  <c r="C329" i="27"/>
  <c r="F330" i="27"/>
  <c r="E329" i="27"/>
  <c r="D329" i="27"/>
  <c r="H330" i="27"/>
  <c r="K330" i="27"/>
  <c r="A331" i="27"/>
  <c r="C330" i="27" l="1"/>
  <c r="B330" i="27"/>
  <c r="F331" i="27"/>
  <c r="E330" i="27"/>
  <c r="D330" i="27"/>
  <c r="H331" i="27"/>
  <c r="K331" i="27"/>
  <c r="A332" i="27"/>
  <c r="B331" i="27" l="1"/>
  <c r="C331" i="27"/>
  <c r="F332" i="27"/>
  <c r="E331" i="27"/>
  <c r="D331" i="27"/>
  <c r="H332" i="27"/>
  <c r="K332" i="27"/>
  <c r="A333" i="27"/>
  <c r="C332" i="27" l="1"/>
  <c r="B332" i="27"/>
  <c r="F333" i="27"/>
  <c r="E332" i="27"/>
  <c r="D332" i="27"/>
  <c r="H333" i="27"/>
  <c r="K333" i="27"/>
  <c r="A334" i="27"/>
  <c r="B333" i="27" l="1"/>
  <c r="C333" i="27"/>
  <c r="F334" i="27"/>
  <c r="E333" i="27"/>
  <c r="D333" i="27"/>
  <c r="H334" i="27"/>
  <c r="K334" i="27"/>
  <c r="A335" i="27"/>
  <c r="C334" i="27" l="1"/>
  <c r="B334" i="27"/>
  <c r="F335" i="27"/>
  <c r="E334" i="27"/>
  <c r="D334" i="27"/>
  <c r="H335" i="27"/>
  <c r="K335" i="27"/>
  <c r="A336" i="27"/>
  <c r="B335" i="27" l="1"/>
  <c r="C335" i="27"/>
  <c r="F336" i="27"/>
  <c r="E335" i="27"/>
  <c r="D335" i="27"/>
  <c r="H336" i="27"/>
  <c r="K336" i="27"/>
  <c r="A337" i="27"/>
  <c r="C336" i="27" l="1"/>
  <c r="B336" i="27"/>
  <c r="F337" i="27"/>
  <c r="E336" i="27"/>
  <c r="D336" i="27"/>
  <c r="H337" i="27"/>
  <c r="A338" i="27"/>
  <c r="K337" i="27"/>
  <c r="B337" i="27" l="1"/>
  <c r="C337" i="27"/>
  <c r="F338" i="27"/>
  <c r="E337" i="27"/>
  <c r="D337" i="27"/>
  <c r="H338" i="27"/>
  <c r="K338" i="27"/>
  <c r="A339" i="27"/>
  <c r="C338" i="27" l="1"/>
  <c r="B338" i="27"/>
  <c r="F339" i="27"/>
  <c r="E338" i="27"/>
  <c r="D338" i="27"/>
  <c r="H339" i="27"/>
  <c r="K339" i="27"/>
  <c r="A340" i="27"/>
  <c r="B339" i="27" l="1"/>
  <c r="C339" i="27"/>
  <c r="F340" i="27"/>
  <c r="E339" i="27"/>
  <c r="D339" i="27"/>
  <c r="H340" i="27"/>
  <c r="K340" i="27"/>
  <c r="A341" i="27"/>
  <c r="C340" i="27" l="1"/>
  <c r="B340" i="27"/>
  <c r="F341" i="27"/>
  <c r="E340" i="27"/>
  <c r="D340" i="27"/>
  <c r="H341" i="27"/>
  <c r="K341" i="27"/>
  <c r="A342" i="27"/>
  <c r="B341" i="27" l="1"/>
  <c r="C341" i="27"/>
  <c r="F342" i="27"/>
  <c r="E341" i="27"/>
  <c r="D341" i="27"/>
  <c r="H342" i="27"/>
  <c r="K342" i="27"/>
  <c r="A343" i="27"/>
  <c r="C342" i="27" l="1"/>
  <c r="B342" i="27"/>
  <c r="F343" i="27"/>
  <c r="E342" i="27"/>
  <c r="D342" i="27"/>
  <c r="H343" i="27"/>
  <c r="K343" i="27"/>
  <c r="A344" i="27"/>
  <c r="B343" i="27" l="1"/>
  <c r="C343" i="27"/>
  <c r="F344" i="27"/>
  <c r="E343" i="27"/>
  <c r="D343" i="27"/>
  <c r="H344" i="27"/>
  <c r="K344" i="27"/>
  <c r="A345" i="27"/>
  <c r="C344" i="27" l="1"/>
  <c r="B344" i="27"/>
  <c r="F345" i="27"/>
  <c r="E344" i="27"/>
  <c r="D344" i="27"/>
  <c r="H345" i="27"/>
  <c r="K345" i="27"/>
  <c r="A346" i="27"/>
  <c r="B345" i="27" l="1"/>
  <c r="C345" i="27"/>
  <c r="F346" i="27"/>
  <c r="E345" i="27"/>
  <c r="D345" i="27"/>
  <c r="H346" i="27"/>
  <c r="K346" i="27"/>
  <c r="A347" i="27"/>
  <c r="C346" i="27" l="1"/>
  <c r="B346" i="27"/>
  <c r="F347" i="27"/>
  <c r="E346" i="27"/>
  <c r="D346" i="27"/>
  <c r="H347" i="27"/>
  <c r="K347" i="27"/>
  <c r="A348" i="27"/>
  <c r="B347" i="27" l="1"/>
  <c r="C347" i="27"/>
  <c r="F348" i="27"/>
  <c r="E347" i="27"/>
  <c r="D347" i="27"/>
  <c r="H348" i="27"/>
  <c r="K348" i="27"/>
  <c r="A349" i="27"/>
  <c r="C348" i="27" l="1"/>
  <c r="B348" i="27"/>
  <c r="F349" i="27"/>
  <c r="E348" i="27"/>
  <c r="D348" i="27"/>
  <c r="H349" i="27"/>
  <c r="K349" i="27"/>
  <c r="A350" i="27"/>
  <c r="B349" i="27" l="1"/>
  <c r="C349" i="27"/>
  <c r="F350" i="27"/>
  <c r="E349" i="27"/>
  <c r="D349" i="27"/>
  <c r="H350" i="27"/>
  <c r="A351" i="27"/>
  <c r="K350" i="27"/>
  <c r="C350" i="27" l="1"/>
  <c r="B350" i="27"/>
  <c r="F351" i="27"/>
  <c r="E350" i="27"/>
  <c r="D350" i="27"/>
  <c r="H351" i="27"/>
  <c r="K351" i="27"/>
  <c r="A352" i="27"/>
  <c r="B351" i="27" l="1"/>
  <c r="C351" i="27"/>
  <c r="F352" i="27"/>
  <c r="E351" i="27"/>
  <c r="D351" i="27"/>
  <c r="H352" i="27"/>
  <c r="K352" i="27"/>
  <c r="A353" i="27"/>
  <c r="C352" i="27" l="1"/>
  <c r="B352" i="27"/>
  <c r="F353" i="27"/>
  <c r="E352" i="27"/>
  <c r="D352" i="27"/>
  <c r="H353" i="27"/>
  <c r="K353" i="27"/>
  <c r="A354" i="27"/>
  <c r="B353" i="27" l="1"/>
  <c r="C353" i="27"/>
  <c r="F354" i="27"/>
  <c r="E353" i="27"/>
  <c r="D353" i="27"/>
  <c r="H354" i="27"/>
  <c r="K354" i="27"/>
  <c r="A355" i="27"/>
  <c r="C354" i="27" l="1"/>
  <c r="B354" i="27"/>
  <c r="F355" i="27"/>
  <c r="E354" i="27"/>
  <c r="D354" i="27"/>
  <c r="H355" i="27"/>
  <c r="K355" i="27"/>
  <c r="A356" i="27"/>
  <c r="B355" i="27" l="1"/>
  <c r="C355" i="27"/>
  <c r="F356" i="27"/>
  <c r="E355" i="27"/>
  <c r="D355" i="27"/>
  <c r="H356" i="27"/>
  <c r="K356" i="27"/>
  <c r="A357" i="27"/>
  <c r="C356" i="27" l="1"/>
  <c r="B356" i="27"/>
  <c r="F357" i="27"/>
  <c r="E356" i="27"/>
  <c r="D356" i="27"/>
  <c r="H357" i="27"/>
  <c r="K357" i="27"/>
  <c r="A358" i="27"/>
  <c r="B357" i="27" l="1"/>
  <c r="C357" i="27"/>
  <c r="F358" i="27"/>
  <c r="E357" i="27"/>
  <c r="D357" i="27"/>
  <c r="H358" i="27"/>
  <c r="A359" i="27"/>
  <c r="K358" i="27"/>
  <c r="C358" i="27" l="1"/>
  <c r="B358" i="27"/>
  <c r="F359" i="27"/>
  <c r="E358" i="27"/>
  <c r="D358" i="27"/>
  <c r="H359" i="27"/>
  <c r="A360" i="27"/>
  <c r="K359" i="27"/>
  <c r="B359" i="27" l="1"/>
  <c r="C359" i="27"/>
  <c r="F360" i="27"/>
  <c r="E359" i="27"/>
  <c r="D359" i="27"/>
  <c r="H360" i="27"/>
  <c r="A361" i="27"/>
  <c r="K360" i="27"/>
  <c r="C360" i="27" l="1"/>
  <c r="B360" i="27"/>
  <c r="F361" i="27"/>
  <c r="E360" i="27"/>
  <c r="D360" i="27"/>
  <c r="H361" i="27"/>
  <c r="A362" i="27"/>
  <c r="K361" i="27"/>
  <c r="B361" i="27" l="1"/>
  <c r="C361" i="27"/>
  <c r="F362" i="27"/>
  <c r="E361" i="27"/>
  <c r="D361" i="27"/>
  <c r="H362" i="27"/>
  <c r="A363" i="27"/>
  <c r="K362" i="27"/>
  <c r="C362" i="27" l="1"/>
  <c r="B362" i="27"/>
  <c r="F363" i="27"/>
  <c r="E362" i="27"/>
  <c r="D362" i="27"/>
  <c r="H363" i="27"/>
  <c r="A364" i="27"/>
  <c r="K363" i="27"/>
  <c r="B363" i="27" l="1"/>
  <c r="C363" i="27"/>
  <c r="F364" i="27"/>
  <c r="E363" i="27"/>
  <c r="D363" i="27"/>
  <c r="H364" i="27"/>
  <c r="A365" i="27"/>
  <c r="K364" i="27"/>
  <c r="C364" i="27" l="1"/>
  <c r="B364" i="27"/>
  <c r="F365" i="27"/>
  <c r="E364" i="27"/>
  <c r="D364" i="27"/>
  <c r="H365" i="27"/>
  <c r="A366" i="27"/>
  <c r="K365" i="27"/>
  <c r="B365" i="27" l="1"/>
  <c r="C365" i="27"/>
  <c r="F366" i="27"/>
  <c r="E365" i="27"/>
  <c r="D365" i="27"/>
  <c r="H366" i="27"/>
  <c r="A367" i="27"/>
  <c r="K366" i="27"/>
  <c r="C366" i="27" l="1"/>
  <c r="B366" i="27"/>
  <c r="F367" i="27"/>
  <c r="E366" i="27"/>
  <c r="D366" i="27"/>
  <c r="H367" i="27"/>
  <c r="A368" i="27"/>
  <c r="K367" i="27"/>
  <c r="B367" i="27" l="1"/>
  <c r="C367" i="27"/>
  <c r="F368" i="27"/>
  <c r="E367" i="27"/>
  <c r="D367" i="27"/>
  <c r="H368" i="27"/>
  <c r="A369" i="27"/>
  <c r="K368" i="27"/>
  <c r="C368" i="27" l="1"/>
  <c r="B368" i="27"/>
  <c r="F369" i="27"/>
  <c r="E368" i="27"/>
  <c r="D368" i="27"/>
  <c r="H369" i="27"/>
  <c r="A370" i="27"/>
  <c r="F370" i="27" l="1"/>
  <c r="E369" i="27"/>
  <c r="D369" i="27"/>
  <c r="H370" i="27"/>
  <c r="K370" i="27"/>
  <c r="A371" i="27"/>
  <c r="C370" i="27" l="1"/>
  <c r="B370" i="27"/>
  <c r="F371" i="27"/>
  <c r="E370" i="27"/>
  <c r="D370" i="27"/>
  <c r="H371" i="27"/>
  <c r="K371" i="27"/>
  <c r="A372" i="27"/>
  <c r="B371" i="27" l="1"/>
  <c r="C371" i="27"/>
  <c r="F372" i="27"/>
  <c r="E371" i="27"/>
  <c r="D371" i="27"/>
  <c r="H372" i="27"/>
  <c r="K372" i="27"/>
  <c r="A373" i="27"/>
  <c r="C372" i="27" l="1"/>
  <c r="B372" i="27"/>
  <c r="F373" i="27"/>
  <c r="E372" i="27"/>
  <c r="D372" i="27"/>
  <c r="H373" i="27"/>
  <c r="A374" i="27"/>
  <c r="K373" i="27"/>
  <c r="B373" i="27" l="1"/>
  <c r="C373" i="27"/>
  <c r="F374" i="27"/>
  <c r="E373" i="27"/>
  <c r="D373" i="27"/>
  <c r="H374" i="27"/>
  <c r="A375" i="27"/>
  <c r="K374" i="27"/>
  <c r="C374" i="27" l="1"/>
  <c r="B374" i="27"/>
  <c r="F375" i="27"/>
  <c r="E374" i="27"/>
  <c r="D374" i="27"/>
  <c r="H375" i="27"/>
  <c r="K375" i="27"/>
  <c r="A376" i="27"/>
  <c r="B375" i="27" l="1"/>
  <c r="C375" i="27"/>
  <c r="F376" i="27"/>
  <c r="E375" i="27"/>
  <c r="D375" i="27"/>
  <c r="H376" i="27"/>
  <c r="K376" i="27"/>
  <c r="A377" i="27"/>
  <c r="C376" i="27" l="1"/>
  <c r="B376" i="27"/>
  <c r="F377" i="27"/>
  <c r="E376" i="27"/>
  <c r="D376" i="27"/>
  <c r="H377" i="27"/>
  <c r="A378" i="27"/>
  <c r="K377" i="27"/>
  <c r="B377" i="27" l="1"/>
  <c r="C377" i="27"/>
  <c r="F378" i="27"/>
  <c r="E377" i="27"/>
  <c r="D377" i="27"/>
  <c r="H378" i="27"/>
  <c r="K378" i="27"/>
  <c r="A379" i="27"/>
  <c r="C378" i="27" l="1"/>
  <c r="B378" i="27"/>
  <c r="F379" i="27"/>
  <c r="E378" i="27"/>
  <c r="D378" i="27"/>
  <c r="H379" i="27"/>
  <c r="K379" i="27"/>
  <c r="A380" i="27"/>
  <c r="B379" i="27" l="1"/>
  <c r="C379" i="27"/>
  <c r="F380" i="27"/>
  <c r="E379" i="27"/>
  <c r="D379" i="27"/>
  <c r="H380" i="27"/>
  <c r="K380" i="27"/>
  <c r="A381" i="27"/>
  <c r="C380" i="27" l="1"/>
  <c r="B380" i="27"/>
  <c r="F381" i="27"/>
  <c r="E380" i="27"/>
  <c r="D380" i="27"/>
  <c r="H381" i="27"/>
  <c r="K381" i="27"/>
  <c r="A382" i="27"/>
  <c r="B381" i="27" l="1"/>
  <c r="C381" i="27"/>
  <c r="F382" i="27"/>
  <c r="E381" i="27"/>
  <c r="D381" i="27"/>
  <c r="H382" i="27"/>
  <c r="K382" i="27"/>
  <c r="A383" i="27"/>
  <c r="C382" i="27" l="1"/>
  <c r="B382" i="27"/>
  <c r="F383" i="27"/>
  <c r="E382" i="27"/>
  <c r="D382" i="27"/>
  <c r="H383" i="27"/>
  <c r="K383" i="27"/>
  <c r="A384" i="27"/>
  <c r="B383" i="27" l="1"/>
  <c r="C383" i="27"/>
  <c r="F384" i="27"/>
  <c r="E383" i="27"/>
  <c r="D383" i="27"/>
  <c r="H384" i="27"/>
  <c r="K384" i="27"/>
  <c r="A385" i="27"/>
  <c r="C384" i="27" l="1"/>
  <c r="B384" i="27"/>
  <c r="F385" i="27"/>
  <c r="E384" i="27"/>
  <c r="D384" i="27"/>
  <c r="H385" i="27"/>
  <c r="K385" i="27"/>
  <c r="A386" i="27"/>
  <c r="B385" i="27" l="1"/>
  <c r="C385" i="27"/>
  <c r="F386" i="27"/>
  <c r="E385" i="27"/>
  <c r="D385" i="27"/>
  <c r="H386" i="27"/>
  <c r="A387" i="27"/>
  <c r="K386" i="27"/>
  <c r="C386" i="27" l="1"/>
  <c r="B386" i="27"/>
  <c r="F387" i="27"/>
  <c r="E386" i="27"/>
  <c r="D386" i="27"/>
  <c r="H387" i="27"/>
  <c r="A388" i="27"/>
  <c r="K387" i="27"/>
  <c r="B387" i="27" l="1"/>
  <c r="C387" i="27"/>
  <c r="F388" i="27"/>
  <c r="E387" i="27"/>
  <c r="D387" i="27"/>
  <c r="H388" i="27"/>
  <c r="K388" i="27"/>
  <c r="A389" i="27"/>
  <c r="C388" i="27" l="1"/>
  <c r="B388" i="27"/>
  <c r="F389" i="27"/>
  <c r="E388" i="27"/>
  <c r="D388" i="27"/>
  <c r="H389" i="27"/>
  <c r="A390" i="27"/>
  <c r="K389" i="27"/>
  <c r="B389" i="27" l="1"/>
  <c r="C389" i="27"/>
  <c r="F390" i="27"/>
  <c r="E389" i="27"/>
  <c r="D389" i="27"/>
  <c r="H390" i="27"/>
  <c r="K390" i="27"/>
  <c r="A391" i="27"/>
  <c r="C390" i="27" l="1"/>
  <c r="B390" i="27"/>
  <c r="F391" i="27"/>
  <c r="E390" i="27"/>
  <c r="D390" i="27"/>
  <c r="H391" i="27"/>
  <c r="A392" i="27"/>
  <c r="K391" i="27"/>
  <c r="B391" i="27" l="1"/>
  <c r="C391" i="27"/>
  <c r="F392" i="27"/>
  <c r="E391" i="27"/>
  <c r="D391" i="27"/>
  <c r="H392" i="27"/>
  <c r="K392" i="27"/>
  <c r="A393" i="27"/>
  <c r="C392" i="27" l="1"/>
  <c r="B392" i="27"/>
  <c r="F393" i="27"/>
  <c r="E392" i="27"/>
  <c r="D392" i="27"/>
  <c r="H393" i="27"/>
  <c r="A394" i="27"/>
  <c r="K393" i="27"/>
  <c r="B393" i="27" l="1"/>
  <c r="C393" i="27"/>
  <c r="F394" i="27"/>
  <c r="E393" i="27"/>
  <c r="D393" i="27"/>
  <c r="H394" i="27"/>
  <c r="A395" i="27"/>
  <c r="K394" i="27"/>
  <c r="C394" i="27" l="1"/>
  <c r="B394" i="27"/>
  <c r="F395" i="27"/>
  <c r="E394" i="27"/>
  <c r="D394" i="27"/>
  <c r="H395" i="27"/>
  <c r="K395" i="27"/>
  <c r="A396" i="27"/>
  <c r="B395" i="27" l="1"/>
  <c r="C395" i="27"/>
  <c r="F396" i="27"/>
  <c r="E395" i="27"/>
  <c r="D395" i="27"/>
  <c r="H396" i="27"/>
  <c r="A397" i="27"/>
  <c r="K396" i="27"/>
  <c r="C396" i="27" l="1"/>
  <c r="B396" i="27"/>
  <c r="F397" i="27"/>
  <c r="E396" i="27"/>
  <c r="D396" i="27"/>
  <c r="H397" i="27"/>
  <c r="A398" i="27"/>
  <c r="K397" i="27"/>
  <c r="B397" i="27" l="1"/>
  <c r="C397" i="27"/>
  <c r="F398" i="27"/>
  <c r="E397" i="27"/>
  <c r="D397" i="27"/>
  <c r="H398" i="27"/>
  <c r="A399" i="27"/>
  <c r="K398" i="27"/>
  <c r="C398" i="27" l="1"/>
  <c r="B398" i="27"/>
  <c r="F399" i="27"/>
  <c r="E398" i="27"/>
  <c r="D398" i="27"/>
  <c r="H399" i="27"/>
  <c r="A400" i="27"/>
  <c r="K399" i="27"/>
  <c r="B399" i="27" l="1"/>
  <c r="C399" i="27"/>
  <c r="F400" i="27"/>
  <c r="E399" i="27"/>
  <c r="D399" i="27"/>
  <c r="H400" i="27"/>
  <c r="K400" i="27"/>
  <c r="A401" i="27"/>
  <c r="C400" i="27" l="1"/>
  <c r="B400" i="27"/>
  <c r="F401" i="27"/>
  <c r="E400" i="27"/>
  <c r="D400" i="27"/>
  <c r="H401" i="27"/>
  <c r="K401" i="27"/>
  <c r="A402" i="27"/>
  <c r="B401" i="27" l="1"/>
  <c r="C401" i="27"/>
  <c r="F402" i="27"/>
  <c r="E401" i="27"/>
  <c r="D401" i="27"/>
  <c r="H402" i="27"/>
  <c r="A403" i="27"/>
  <c r="K402" i="27"/>
  <c r="C402" i="27" l="1"/>
  <c r="B402" i="27"/>
  <c r="F403" i="27"/>
  <c r="E402" i="27"/>
  <c r="D402" i="27"/>
  <c r="H403" i="27"/>
  <c r="K403" i="27"/>
  <c r="A404" i="27"/>
  <c r="B403" i="27" l="1"/>
  <c r="C403" i="27"/>
  <c r="F404" i="27"/>
  <c r="E403" i="27"/>
  <c r="D403" i="27"/>
  <c r="H404" i="27"/>
  <c r="K404" i="27"/>
  <c r="A405" i="27"/>
  <c r="C404" i="27" l="1"/>
  <c r="B404" i="27"/>
  <c r="F405" i="27"/>
  <c r="E404" i="27"/>
  <c r="D404" i="27"/>
  <c r="H405" i="27"/>
  <c r="A406" i="27"/>
  <c r="K405" i="27"/>
  <c r="B405" i="27" l="1"/>
  <c r="C405" i="27"/>
  <c r="F406" i="27"/>
  <c r="E405" i="27"/>
  <c r="D405" i="27"/>
  <c r="H406" i="27"/>
  <c r="K406" i="27"/>
  <c r="A407" i="27"/>
  <c r="C406" i="27" l="1"/>
  <c r="B406" i="27"/>
  <c r="F407" i="27"/>
  <c r="E406" i="27"/>
  <c r="D406" i="27"/>
  <c r="H407" i="27"/>
  <c r="K407" i="27"/>
  <c r="A408" i="27"/>
  <c r="B407" i="27" l="1"/>
  <c r="C407" i="27"/>
  <c r="F408" i="27"/>
  <c r="E407" i="27"/>
  <c r="D407" i="27"/>
  <c r="H408" i="27"/>
  <c r="K408" i="27"/>
  <c r="A409" i="27"/>
  <c r="C408" i="27" l="1"/>
  <c r="B408" i="27"/>
  <c r="F409" i="27"/>
  <c r="E408" i="27"/>
  <c r="D408" i="27"/>
  <c r="H409" i="27"/>
  <c r="K409" i="27"/>
  <c r="A410" i="27"/>
  <c r="B409" i="27" l="1"/>
  <c r="C409" i="27"/>
  <c r="F410" i="27"/>
  <c r="E409" i="27"/>
  <c r="D409" i="27"/>
  <c r="H410" i="27"/>
  <c r="K410" i="27"/>
  <c r="A411" i="27"/>
  <c r="C410" i="27" l="1"/>
  <c r="B410" i="27"/>
  <c r="F411" i="27"/>
  <c r="E410" i="27"/>
  <c r="D410" i="27"/>
  <c r="H411" i="27"/>
  <c r="A412" i="27"/>
  <c r="K411" i="27"/>
  <c r="B411" i="27" l="1"/>
  <c r="C411" i="27"/>
  <c r="F412" i="27"/>
  <c r="E411" i="27"/>
  <c r="D411" i="27"/>
  <c r="H412" i="27"/>
  <c r="K412" i="27"/>
  <c r="A413" i="27"/>
  <c r="C412" i="27" l="1"/>
  <c r="B412" i="27"/>
  <c r="F413" i="27"/>
  <c r="E412" i="27"/>
  <c r="D412" i="27"/>
  <c r="H413" i="27"/>
  <c r="K413" i="27"/>
  <c r="A414" i="27"/>
  <c r="B413" i="27" l="1"/>
  <c r="C413" i="27"/>
  <c r="F414" i="27"/>
  <c r="E413" i="27"/>
  <c r="D413" i="27"/>
  <c r="H414" i="27"/>
  <c r="K414" i="27"/>
  <c r="A415" i="27"/>
  <c r="C414" i="27" l="1"/>
  <c r="B414" i="27"/>
  <c r="F415" i="27"/>
  <c r="E414" i="27"/>
  <c r="D414" i="27"/>
  <c r="H415" i="27"/>
  <c r="K415" i="27"/>
  <c r="A416" i="27"/>
  <c r="B415" i="27" l="1"/>
  <c r="C415" i="27"/>
  <c r="F416" i="27"/>
  <c r="E415" i="27"/>
  <c r="D415" i="27"/>
  <c r="H416" i="27"/>
  <c r="A417" i="27"/>
  <c r="K416" i="27"/>
  <c r="C416" i="27" l="1"/>
  <c r="B416" i="27"/>
  <c r="F417" i="27"/>
  <c r="E416" i="27"/>
  <c r="D416" i="27"/>
  <c r="H417" i="27"/>
  <c r="K417" i="27"/>
  <c r="A418" i="27"/>
  <c r="B417" i="27" l="1"/>
  <c r="C417" i="27"/>
  <c r="F418" i="27"/>
  <c r="E417" i="27"/>
  <c r="D417" i="27"/>
  <c r="H418" i="27"/>
  <c r="K418" i="27"/>
  <c r="A419" i="27"/>
  <c r="C418" i="27" l="1"/>
  <c r="B418" i="27"/>
  <c r="F419" i="27"/>
  <c r="E418" i="27"/>
  <c r="D418" i="27"/>
  <c r="H419" i="27"/>
  <c r="A420" i="27"/>
  <c r="K419" i="27"/>
  <c r="B419" i="27" l="1"/>
  <c r="C419" i="27"/>
  <c r="F420" i="27"/>
  <c r="E419" i="27"/>
  <c r="D419" i="27"/>
  <c r="H420" i="27"/>
  <c r="A421" i="27"/>
  <c r="K420" i="27"/>
  <c r="C420" i="27" l="1"/>
  <c r="B420" i="27"/>
  <c r="F421" i="27"/>
  <c r="E420" i="27"/>
  <c r="D420" i="27"/>
  <c r="H421" i="27"/>
  <c r="K421" i="27"/>
  <c r="A422" i="27"/>
  <c r="B421" i="27" l="1"/>
  <c r="C421" i="27"/>
  <c r="F422" i="27"/>
  <c r="E421" i="27"/>
  <c r="D421" i="27"/>
  <c r="H422" i="27"/>
  <c r="A423" i="27"/>
  <c r="K422" i="27"/>
  <c r="C422" i="27" l="1"/>
  <c r="B422" i="27"/>
  <c r="F423" i="27"/>
  <c r="E422" i="27"/>
  <c r="D422" i="27"/>
  <c r="H423" i="27"/>
  <c r="A424" i="27"/>
  <c r="K423" i="27"/>
  <c r="B423" i="27" l="1"/>
  <c r="C423" i="27"/>
  <c r="F424" i="27"/>
  <c r="E423" i="27"/>
  <c r="D423" i="27"/>
  <c r="H424" i="27"/>
  <c r="K424" i="27"/>
  <c r="A425" i="27"/>
  <c r="C424" i="27" l="1"/>
  <c r="B424" i="27"/>
  <c r="F425" i="27"/>
  <c r="E424" i="27"/>
  <c r="D424" i="27"/>
  <c r="H425" i="27"/>
  <c r="A426" i="27"/>
  <c r="F426" i="27" l="1"/>
  <c r="E425" i="27"/>
  <c r="D425" i="27"/>
  <c r="H426" i="27"/>
  <c r="K426" i="27"/>
  <c r="A427" i="27"/>
  <c r="C426" i="27" l="1"/>
  <c r="B426" i="27"/>
  <c r="F427" i="27"/>
  <c r="E426" i="27"/>
  <c r="D426" i="27"/>
  <c r="H427" i="27"/>
  <c r="K427" i="27"/>
  <c r="A428" i="27"/>
  <c r="B427" i="27" l="1"/>
  <c r="C427" i="27"/>
  <c r="F428" i="27"/>
  <c r="E427" i="27"/>
  <c r="D427" i="27"/>
  <c r="H428" i="27"/>
  <c r="K428" i="27"/>
  <c r="A429" i="27"/>
  <c r="C428" i="27" l="1"/>
  <c r="B428" i="27"/>
  <c r="F429" i="27"/>
  <c r="E428" i="27"/>
  <c r="D428" i="27"/>
  <c r="H429" i="27"/>
  <c r="K429" i="27"/>
  <c r="A430" i="27"/>
  <c r="B429" i="27" l="1"/>
  <c r="C429" i="27"/>
  <c r="F430" i="27"/>
  <c r="E429" i="27"/>
  <c r="D429" i="27"/>
  <c r="H430" i="27"/>
  <c r="K430" i="27"/>
  <c r="A431" i="27"/>
  <c r="C430" i="27" l="1"/>
  <c r="B430" i="27"/>
  <c r="F431" i="27"/>
  <c r="E430" i="27"/>
  <c r="D430" i="27"/>
  <c r="H431" i="27"/>
  <c r="K431" i="27"/>
  <c r="A432" i="27"/>
  <c r="B431" i="27" l="1"/>
  <c r="C431" i="27"/>
  <c r="F432" i="27"/>
  <c r="E431" i="27"/>
  <c r="D431" i="27"/>
  <c r="H432" i="27"/>
  <c r="A433" i="27"/>
  <c r="K432" i="27"/>
  <c r="C432" i="27" l="1"/>
  <c r="B432" i="27"/>
  <c r="F433" i="27"/>
  <c r="E432" i="27"/>
  <c r="D432" i="27"/>
  <c r="H433" i="27"/>
  <c r="K433" i="27"/>
  <c r="A434" i="27"/>
  <c r="B433" i="27" l="1"/>
  <c r="C433" i="27"/>
  <c r="F434" i="27"/>
  <c r="E433" i="27"/>
  <c r="D433" i="27"/>
  <c r="H434" i="27"/>
  <c r="A435" i="27"/>
  <c r="K434" i="27"/>
  <c r="C434" i="27" l="1"/>
  <c r="B434" i="27"/>
  <c r="F435" i="27"/>
  <c r="E434" i="27"/>
  <c r="D434" i="27"/>
  <c r="H435" i="27"/>
  <c r="K435" i="27"/>
  <c r="A436" i="27"/>
  <c r="B435" i="27" l="1"/>
  <c r="C435" i="27"/>
  <c r="F436" i="27"/>
  <c r="E435" i="27"/>
  <c r="D435" i="27"/>
  <c r="H436" i="27"/>
  <c r="K436" i="27"/>
  <c r="A437" i="27"/>
  <c r="C436" i="27" l="1"/>
  <c r="B436" i="27"/>
  <c r="F437" i="27"/>
  <c r="E436" i="27"/>
  <c r="D436" i="27"/>
  <c r="H437" i="27"/>
  <c r="A438" i="27"/>
  <c r="K437" i="27"/>
  <c r="B437" i="27" l="1"/>
  <c r="C437" i="27"/>
  <c r="F438" i="27"/>
  <c r="E437" i="27"/>
  <c r="D437" i="27"/>
  <c r="H438" i="27"/>
  <c r="K438" i="27"/>
  <c r="A439" i="27"/>
  <c r="C438" i="27" l="1"/>
  <c r="B438" i="27"/>
  <c r="F439" i="27"/>
  <c r="E438" i="27"/>
  <c r="D438" i="27"/>
  <c r="H439" i="27"/>
  <c r="K439" i="27"/>
  <c r="A440" i="27"/>
  <c r="B439" i="27" l="1"/>
  <c r="C439" i="27"/>
  <c r="F440" i="27"/>
  <c r="E439" i="27"/>
  <c r="D439" i="27"/>
  <c r="H440" i="27"/>
  <c r="A441" i="27"/>
  <c r="K440" i="27"/>
  <c r="C440" i="27" l="1"/>
  <c r="B440" i="27"/>
  <c r="F441" i="27"/>
  <c r="E440" i="27"/>
  <c r="D440" i="27"/>
  <c r="H441" i="27"/>
  <c r="K441" i="27"/>
  <c r="A442" i="27"/>
  <c r="B441" i="27" l="1"/>
  <c r="C441" i="27"/>
  <c r="F442" i="27"/>
  <c r="E441" i="27"/>
  <c r="D441" i="27"/>
  <c r="H442" i="27"/>
  <c r="K442" i="27"/>
  <c r="A443" i="27"/>
  <c r="C442" i="27" l="1"/>
  <c r="B442" i="27"/>
  <c r="F443" i="27"/>
  <c r="E442" i="27"/>
  <c r="D442" i="27"/>
  <c r="H443" i="27"/>
  <c r="A444" i="27"/>
  <c r="K443" i="27"/>
  <c r="B443" i="27" l="1"/>
  <c r="C443" i="27"/>
  <c r="F444" i="27"/>
  <c r="E443" i="27"/>
  <c r="D443" i="27"/>
  <c r="H444" i="27"/>
  <c r="A445" i="27"/>
  <c r="K444" i="27"/>
  <c r="C444" i="27" l="1"/>
  <c r="B444" i="27"/>
  <c r="F445" i="27"/>
  <c r="E444" i="27"/>
  <c r="D444" i="27"/>
  <c r="H445" i="27"/>
  <c r="A446" i="27"/>
  <c r="K445" i="27"/>
  <c r="B445" i="27" l="1"/>
  <c r="C445" i="27"/>
  <c r="F446" i="27"/>
  <c r="E445" i="27"/>
  <c r="D445" i="27"/>
  <c r="H446" i="27"/>
  <c r="K446" i="27"/>
  <c r="A447" i="27"/>
  <c r="C446" i="27" l="1"/>
  <c r="B446" i="27"/>
  <c r="F447" i="27"/>
  <c r="E446" i="27"/>
  <c r="D446" i="27"/>
  <c r="H447" i="27"/>
  <c r="K447" i="27"/>
  <c r="A448" i="27"/>
  <c r="B447" i="27" l="1"/>
  <c r="C447" i="27"/>
  <c r="F448" i="27"/>
  <c r="E447" i="27"/>
  <c r="D447" i="27"/>
  <c r="H448" i="27"/>
  <c r="A449" i="27"/>
  <c r="K448" i="27"/>
  <c r="C448" i="27" l="1"/>
  <c r="B448" i="27"/>
  <c r="F449" i="27"/>
  <c r="E448" i="27"/>
  <c r="D448" i="27"/>
  <c r="H449" i="27"/>
  <c r="K449" i="27"/>
  <c r="A450" i="27"/>
  <c r="B449" i="27" l="1"/>
  <c r="C449" i="27"/>
  <c r="F450" i="27"/>
  <c r="E449" i="27"/>
  <c r="D449" i="27"/>
  <c r="H450" i="27"/>
  <c r="K450" i="27"/>
  <c r="A451" i="27"/>
  <c r="C450" i="27" l="1"/>
  <c r="B450" i="27"/>
  <c r="F451" i="27"/>
  <c r="E450" i="27"/>
  <c r="D450" i="27"/>
  <c r="H451" i="27"/>
  <c r="K451" i="27"/>
  <c r="A452" i="27"/>
  <c r="B451" i="27" l="1"/>
  <c r="C451" i="27"/>
  <c r="F452" i="27"/>
  <c r="E451" i="27"/>
  <c r="D451" i="27"/>
  <c r="H452" i="27"/>
  <c r="K452" i="27"/>
  <c r="A453" i="27"/>
  <c r="C452" i="27" l="1"/>
  <c r="B452" i="27"/>
  <c r="F453" i="27"/>
  <c r="E452" i="27"/>
  <c r="D452" i="27"/>
  <c r="H453" i="27"/>
  <c r="K453" i="27"/>
  <c r="A454" i="27"/>
  <c r="B453" i="27" l="1"/>
  <c r="C453" i="27"/>
  <c r="F454" i="27"/>
  <c r="E453" i="27"/>
  <c r="D453" i="27"/>
  <c r="H454" i="27"/>
  <c r="A455" i="27"/>
  <c r="K454" i="27"/>
  <c r="C454" i="27" l="1"/>
  <c r="B454" i="27"/>
  <c r="F455" i="27"/>
  <c r="E454" i="27"/>
  <c r="D454" i="27"/>
  <c r="H455" i="27"/>
  <c r="K455" i="27"/>
  <c r="A456" i="27"/>
  <c r="B455" i="27" l="1"/>
  <c r="C455" i="27"/>
  <c r="F456" i="27"/>
  <c r="E455" i="27"/>
  <c r="D455" i="27"/>
  <c r="H456" i="27"/>
  <c r="A457" i="27"/>
  <c r="K456" i="27"/>
  <c r="C456" i="27" l="1"/>
  <c r="B456" i="27"/>
  <c r="F457" i="27"/>
  <c r="E456" i="27"/>
  <c r="D456" i="27"/>
  <c r="H457" i="27"/>
  <c r="K457" i="27"/>
  <c r="A458" i="27"/>
  <c r="B457" i="27" l="1"/>
  <c r="C457" i="27"/>
  <c r="F458" i="27"/>
  <c r="E457" i="27"/>
  <c r="D457" i="27"/>
  <c r="H458" i="27"/>
  <c r="K458" i="27"/>
  <c r="A459" i="27"/>
  <c r="C458" i="27" l="1"/>
  <c r="B458" i="27"/>
  <c r="F459" i="27"/>
  <c r="E458" i="27"/>
  <c r="D458" i="27"/>
  <c r="H459" i="27"/>
  <c r="K459" i="27"/>
  <c r="A460" i="27"/>
  <c r="B459" i="27" l="1"/>
  <c r="C459" i="27"/>
  <c r="F460" i="27"/>
  <c r="E459" i="27"/>
  <c r="D459" i="27"/>
  <c r="H460" i="27"/>
  <c r="K460" i="27"/>
  <c r="A461" i="27"/>
  <c r="C460" i="27" l="1"/>
  <c r="B460" i="27"/>
  <c r="F461" i="27"/>
  <c r="E460" i="27"/>
  <c r="D460" i="27"/>
  <c r="H461" i="27"/>
  <c r="K461" i="27"/>
  <c r="A462" i="27"/>
  <c r="B461" i="27" l="1"/>
  <c r="C461" i="27"/>
  <c r="F462" i="27"/>
  <c r="E461" i="27"/>
  <c r="D461" i="27"/>
  <c r="H462" i="27"/>
  <c r="K462" i="27"/>
  <c r="A463" i="27"/>
  <c r="C462" i="27" l="1"/>
  <c r="B462" i="27"/>
  <c r="F463" i="27"/>
  <c r="E462" i="27"/>
  <c r="D462" i="27"/>
  <c r="H463" i="27"/>
  <c r="K463" i="27"/>
  <c r="A464" i="27"/>
  <c r="B463" i="27" l="1"/>
  <c r="C463" i="27"/>
  <c r="F464" i="27"/>
  <c r="E463" i="27"/>
  <c r="D463" i="27"/>
  <c r="H464" i="27"/>
  <c r="K464" i="27"/>
  <c r="A465" i="27"/>
  <c r="C464" i="27" l="1"/>
  <c r="B464" i="27"/>
  <c r="F465" i="27"/>
  <c r="E464" i="27"/>
  <c r="D464" i="27"/>
  <c r="H465" i="27"/>
  <c r="A466" i="27"/>
  <c r="K465" i="27"/>
  <c r="B465" i="27" l="1"/>
  <c r="C465" i="27"/>
  <c r="F466" i="27"/>
  <c r="E465" i="27"/>
  <c r="D465" i="27"/>
  <c r="H466" i="27"/>
  <c r="A467" i="27"/>
  <c r="K466" i="27"/>
  <c r="C466" i="27" l="1"/>
  <c r="B466" i="27"/>
  <c r="F467" i="27"/>
  <c r="E466" i="27"/>
  <c r="D466" i="27"/>
  <c r="H467" i="27"/>
  <c r="K467" i="27"/>
  <c r="A468" i="27"/>
  <c r="B467" i="27" l="1"/>
  <c r="C467" i="27"/>
  <c r="F468" i="27"/>
  <c r="E467" i="27"/>
  <c r="D467" i="27"/>
  <c r="H468" i="27"/>
  <c r="K468" i="27"/>
  <c r="A469" i="27"/>
  <c r="C468" i="27" l="1"/>
  <c r="B468" i="27"/>
  <c r="F469" i="27"/>
  <c r="E468" i="27"/>
  <c r="D468" i="27"/>
  <c r="H469" i="27"/>
  <c r="K469" i="27"/>
  <c r="A470" i="27"/>
  <c r="B469" i="27" l="1"/>
  <c r="C469" i="27"/>
  <c r="F470" i="27"/>
  <c r="E469" i="27"/>
  <c r="D469" i="27"/>
  <c r="H470" i="27"/>
  <c r="K470" i="27"/>
  <c r="A471" i="27"/>
  <c r="C470" i="27" l="1"/>
  <c r="B470" i="27"/>
  <c r="F471" i="27"/>
  <c r="E470" i="27"/>
  <c r="D470" i="27"/>
  <c r="H471" i="27"/>
  <c r="K471" i="27"/>
  <c r="A472" i="27"/>
  <c r="B471" i="27" l="1"/>
  <c r="C471" i="27"/>
  <c r="F472" i="27"/>
  <c r="E471" i="27"/>
  <c r="D471" i="27"/>
  <c r="H472" i="27"/>
  <c r="K472" i="27"/>
  <c r="A473" i="27"/>
  <c r="C472" i="27" l="1"/>
  <c r="B472" i="27"/>
  <c r="F473" i="27"/>
  <c r="E472" i="27"/>
  <c r="D472" i="27"/>
  <c r="H473" i="27"/>
  <c r="K473" i="27"/>
  <c r="A474" i="27"/>
  <c r="B473" i="27" l="1"/>
  <c r="C473" i="27"/>
  <c r="F474" i="27"/>
  <c r="E473" i="27"/>
  <c r="D473" i="27"/>
  <c r="H474" i="27"/>
  <c r="K474" i="27"/>
  <c r="A475" i="27"/>
  <c r="C474" i="27" l="1"/>
  <c r="B474" i="27"/>
  <c r="F475" i="27"/>
  <c r="E474" i="27"/>
  <c r="D474" i="27"/>
  <c r="H475" i="27"/>
  <c r="A476" i="27"/>
  <c r="K475" i="27"/>
  <c r="B475" i="27" l="1"/>
  <c r="C475" i="27"/>
  <c r="F476" i="27"/>
  <c r="E475" i="27"/>
  <c r="D475" i="27"/>
  <c r="H476" i="27"/>
  <c r="A477" i="27"/>
  <c r="K476" i="27"/>
  <c r="C476" i="27" l="1"/>
  <c r="B476" i="27"/>
  <c r="F477" i="27"/>
  <c r="E476" i="27"/>
  <c r="D476" i="27"/>
  <c r="H477" i="27"/>
  <c r="A478" i="27"/>
  <c r="K477" i="27"/>
  <c r="B477" i="27" l="1"/>
  <c r="C477" i="27"/>
  <c r="F478" i="27"/>
  <c r="E477" i="27"/>
  <c r="D477" i="27"/>
  <c r="H478" i="27"/>
  <c r="A479" i="27"/>
  <c r="K478" i="27"/>
  <c r="C478" i="27" l="1"/>
  <c r="B478" i="27"/>
  <c r="F479" i="27"/>
  <c r="E478" i="27"/>
  <c r="D478" i="27"/>
  <c r="H479" i="27"/>
  <c r="A480" i="27"/>
  <c r="K479" i="27"/>
  <c r="B479" i="27" l="1"/>
  <c r="C479" i="27"/>
  <c r="F480" i="27"/>
  <c r="E479" i="27"/>
  <c r="D479" i="27"/>
  <c r="H480" i="27"/>
  <c r="K480" i="27"/>
  <c r="A481" i="27"/>
  <c r="C480" i="27" l="1"/>
  <c r="B480" i="27"/>
  <c r="F481" i="27"/>
  <c r="E480" i="27"/>
  <c r="D480" i="27"/>
  <c r="H481" i="27"/>
  <c r="K481" i="27"/>
  <c r="A482" i="27"/>
  <c r="B481" i="27" l="1"/>
  <c r="C481" i="27"/>
  <c r="F482" i="27"/>
  <c r="E481" i="27"/>
  <c r="D481" i="27"/>
  <c r="H482" i="27"/>
  <c r="K482" i="27"/>
  <c r="A483" i="27"/>
  <c r="C482" i="27" l="1"/>
  <c r="B482" i="27"/>
  <c r="F483" i="27"/>
  <c r="E482" i="27"/>
  <c r="D482" i="27"/>
  <c r="H483" i="27"/>
  <c r="K483" i="27"/>
  <c r="A484" i="27"/>
  <c r="B483" i="27" l="1"/>
  <c r="C483" i="27"/>
  <c r="F484" i="27"/>
  <c r="E483" i="27"/>
  <c r="D483" i="27"/>
  <c r="H484" i="27"/>
  <c r="K484" i="27"/>
  <c r="A485" i="27"/>
  <c r="C484" i="27" l="1"/>
  <c r="B484" i="27"/>
  <c r="F485" i="27"/>
  <c r="E484" i="27"/>
  <c r="D484" i="27"/>
  <c r="H485" i="27"/>
  <c r="A486" i="27"/>
  <c r="K485" i="27"/>
  <c r="B485" i="27" l="1"/>
  <c r="C485" i="27"/>
  <c r="F486" i="27"/>
  <c r="E485" i="27"/>
  <c r="D485" i="27"/>
  <c r="H486" i="27"/>
  <c r="A487" i="27"/>
  <c r="K486" i="27"/>
  <c r="C486" i="27" l="1"/>
  <c r="B486" i="27"/>
  <c r="F487" i="27"/>
  <c r="E486" i="27"/>
  <c r="D486" i="27"/>
  <c r="H487" i="27"/>
  <c r="A488" i="27"/>
  <c r="F488" i="27" l="1"/>
  <c r="E487" i="27"/>
  <c r="D487" i="27"/>
  <c r="H488" i="27"/>
  <c r="K488" i="27"/>
  <c r="A489" i="27"/>
  <c r="C488" i="27" l="1"/>
  <c r="B488" i="27"/>
  <c r="F489" i="27"/>
  <c r="E488" i="27"/>
  <c r="D488" i="27"/>
  <c r="H489" i="27"/>
  <c r="A490" i="27"/>
  <c r="K489" i="27"/>
  <c r="B489" i="27" l="1"/>
  <c r="C489" i="27"/>
  <c r="F490" i="27"/>
  <c r="E489" i="27"/>
  <c r="D489" i="27"/>
  <c r="H490" i="27"/>
  <c r="A491" i="27"/>
  <c r="K490" i="27"/>
  <c r="C490" i="27" l="1"/>
  <c r="B490" i="27"/>
  <c r="F491" i="27"/>
  <c r="E490" i="27"/>
  <c r="D490" i="27"/>
  <c r="H491" i="27"/>
  <c r="A492" i="27"/>
  <c r="K491" i="27"/>
  <c r="B491" i="27" l="1"/>
  <c r="C491" i="27"/>
  <c r="F492" i="27"/>
  <c r="E491" i="27"/>
  <c r="D491" i="27"/>
  <c r="H492" i="27"/>
  <c r="K492" i="27"/>
  <c r="A493" i="27"/>
  <c r="C492" i="27" l="1"/>
  <c r="B492" i="27"/>
  <c r="F493" i="27"/>
  <c r="E492" i="27"/>
  <c r="D492" i="27"/>
  <c r="H493" i="27"/>
  <c r="K493" i="27"/>
  <c r="A494" i="27"/>
  <c r="B493" i="27" l="1"/>
  <c r="C493" i="27"/>
  <c r="F494" i="27"/>
  <c r="E493" i="27"/>
  <c r="D493" i="27"/>
  <c r="H494" i="27"/>
  <c r="A495" i="27"/>
  <c r="K494" i="27"/>
  <c r="C494" i="27" l="1"/>
  <c r="B494" i="27"/>
  <c r="F495" i="27"/>
  <c r="E494" i="27"/>
  <c r="D494" i="27"/>
  <c r="H495" i="27"/>
  <c r="K495" i="27"/>
  <c r="A496" i="27"/>
  <c r="B495" i="27" l="1"/>
  <c r="C495" i="27"/>
  <c r="F496" i="27"/>
  <c r="E495" i="27"/>
  <c r="D495" i="27"/>
  <c r="H496" i="27"/>
  <c r="A497" i="27"/>
  <c r="K496" i="27"/>
  <c r="C496" i="27" l="1"/>
  <c r="B496" i="27"/>
  <c r="F497" i="27"/>
  <c r="E496" i="27"/>
  <c r="D496" i="27"/>
  <c r="H497" i="27"/>
  <c r="A498" i="27"/>
  <c r="K497" i="27"/>
  <c r="B497" i="27" l="1"/>
  <c r="C497" i="27"/>
  <c r="F498" i="27"/>
  <c r="E497" i="27"/>
  <c r="D497" i="27"/>
  <c r="H498" i="27"/>
  <c r="K498" i="27"/>
  <c r="A499" i="27"/>
  <c r="C498" i="27" l="1"/>
  <c r="B498" i="27"/>
  <c r="F499" i="27"/>
  <c r="E498" i="27"/>
  <c r="D498" i="27"/>
  <c r="H499" i="27"/>
  <c r="K499" i="27"/>
  <c r="A500" i="27"/>
  <c r="B499" i="27" l="1"/>
  <c r="C499" i="27"/>
  <c r="F500" i="27"/>
  <c r="E499" i="27"/>
  <c r="D499" i="27"/>
  <c r="H500" i="27"/>
  <c r="A501" i="27"/>
  <c r="K500" i="27"/>
  <c r="C500" i="27" l="1"/>
  <c r="B500" i="27"/>
  <c r="F501" i="27"/>
  <c r="E500" i="27"/>
  <c r="D500" i="27"/>
  <c r="H501" i="27"/>
  <c r="A502" i="27"/>
  <c r="K501" i="27"/>
  <c r="B501" i="27" l="1"/>
  <c r="C501" i="27"/>
  <c r="F502" i="27"/>
  <c r="E501" i="27"/>
  <c r="D501" i="27"/>
  <c r="H502" i="27"/>
  <c r="A503" i="27"/>
  <c r="K502" i="27"/>
  <c r="C502" i="27" l="1"/>
  <c r="B502" i="27"/>
  <c r="F503" i="27"/>
  <c r="E502" i="27"/>
  <c r="D502" i="27"/>
  <c r="H503" i="27"/>
  <c r="K503" i="27"/>
  <c r="A504" i="27"/>
  <c r="B503" i="27" l="1"/>
  <c r="C503" i="27"/>
  <c r="F504" i="27"/>
  <c r="E503" i="27"/>
  <c r="D503" i="27"/>
  <c r="H504" i="27"/>
  <c r="K504" i="27"/>
  <c r="A505" i="27"/>
  <c r="C504" i="27" l="1"/>
  <c r="B504" i="27"/>
  <c r="F505" i="27"/>
  <c r="E504" i="27"/>
  <c r="D504" i="27"/>
  <c r="H505" i="27"/>
  <c r="K505" i="27"/>
  <c r="A506" i="27"/>
  <c r="B505" i="27" l="1"/>
  <c r="C505" i="27"/>
  <c r="F506" i="27"/>
  <c r="E505" i="27"/>
  <c r="D505" i="27"/>
  <c r="H506" i="27"/>
  <c r="K506" i="27"/>
  <c r="A507" i="27"/>
  <c r="C506" i="27" l="1"/>
  <c r="B506" i="27"/>
  <c r="F507" i="27"/>
  <c r="E506" i="27"/>
  <c r="D506" i="27"/>
  <c r="H507" i="27"/>
  <c r="K507" i="27"/>
  <c r="A508" i="27"/>
  <c r="B507" i="27" l="1"/>
  <c r="C507" i="27"/>
  <c r="F508" i="27"/>
  <c r="E507" i="27"/>
  <c r="D507" i="27"/>
  <c r="H508" i="27"/>
  <c r="K508" i="27"/>
  <c r="A509" i="27"/>
  <c r="C508" i="27" l="1"/>
  <c r="B508" i="27"/>
  <c r="F509" i="27"/>
  <c r="E508" i="27"/>
  <c r="D508" i="27"/>
  <c r="H509" i="27"/>
  <c r="K509" i="27"/>
  <c r="A510" i="27"/>
  <c r="B509" i="27" l="1"/>
  <c r="C509" i="27"/>
  <c r="F510" i="27"/>
  <c r="E509" i="27"/>
  <c r="D509" i="27"/>
  <c r="H510" i="27"/>
  <c r="K510" i="27"/>
  <c r="A511" i="27"/>
  <c r="C510" i="27" l="1"/>
  <c r="B510" i="27"/>
  <c r="F511" i="27"/>
  <c r="E510" i="27"/>
  <c r="D510" i="27"/>
  <c r="H511" i="27"/>
  <c r="K511" i="27"/>
  <c r="A512" i="27"/>
  <c r="B511" i="27" l="1"/>
  <c r="C511" i="27"/>
  <c r="F512" i="27"/>
  <c r="E511" i="27"/>
  <c r="D511" i="27"/>
  <c r="H512" i="27"/>
  <c r="K512" i="27"/>
  <c r="A513" i="27"/>
  <c r="C512" i="27" l="1"/>
  <c r="B512" i="27"/>
  <c r="F513" i="27"/>
  <c r="E512" i="27"/>
  <c r="D512" i="27"/>
  <c r="H513" i="27"/>
  <c r="K513" i="27"/>
  <c r="A514" i="27"/>
  <c r="B513" i="27" l="1"/>
  <c r="C513" i="27"/>
  <c r="F514" i="27"/>
  <c r="E513" i="27"/>
  <c r="D513" i="27"/>
  <c r="H514" i="27"/>
  <c r="K514" i="27"/>
  <c r="A515" i="27"/>
  <c r="C514" i="27" l="1"/>
  <c r="B514" i="27"/>
  <c r="F515" i="27"/>
  <c r="E514" i="27"/>
  <c r="D514" i="27"/>
  <c r="H515" i="27"/>
  <c r="A516" i="27"/>
  <c r="K515" i="27"/>
  <c r="B515" i="27" l="1"/>
  <c r="C515" i="27"/>
  <c r="F516" i="27"/>
  <c r="E515" i="27"/>
  <c r="D515" i="27"/>
  <c r="H516" i="27"/>
  <c r="A517" i="27"/>
  <c r="K516" i="27"/>
  <c r="C516" i="27" l="1"/>
  <c r="B516" i="27"/>
  <c r="F517" i="27"/>
  <c r="E516" i="27"/>
  <c r="D516" i="27"/>
  <c r="H517" i="27"/>
  <c r="A518" i="27"/>
  <c r="K517" i="27"/>
  <c r="B517" i="27" l="1"/>
  <c r="C517" i="27"/>
  <c r="F518" i="27"/>
  <c r="E517" i="27"/>
  <c r="D517" i="27"/>
  <c r="H518" i="27"/>
  <c r="K518" i="27"/>
  <c r="A519" i="27"/>
  <c r="C518" i="27" l="1"/>
  <c r="B518" i="27"/>
  <c r="F519" i="27"/>
  <c r="E518" i="27"/>
  <c r="D518" i="27"/>
  <c r="H519" i="27"/>
  <c r="K519" i="27"/>
  <c r="A520" i="27"/>
  <c r="B519" i="27" l="1"/>
  <c r="C519" i="27"/>
  <c r="F520" i="27"/>
  <c r="E519" i="27"/>
  <c r="D519" i="27"/>
  <c r="H520" i="27"/>
  <c r="A521" i="27"/>
  <c r="K520" i="27"/>
  <c r="C520" i="27" l="1"/>
  <c r="B520" i="27"/>
  <c r="F521" i="27"/>
  <c r="E520" i="27"/>
  <c r="D520" i="27"/>
  <c r="H521" i="27"/>
  <c r="K521" i="27"/>
  <c r="A522" i="27"/>
  <c r="B521" i="27" l="1"/>
  <c r="C521" i="27"/>
  <c r="F522" i="27"/>
  <c r="E521" i="27"/>
  <c r="D521" i="27"/>
  <c r="H522" i="27"/>
  <c r="A523" i="27"/>
  <c r="K522" i="27"/>
  <c r="C522" i="27" l="1"/>
  <c r="B522" i="27"/>
  <c r="F523" i="27"/>
  <c r="E522" i="27"/>
  <c r="D522" i="27"/>
  <c r="H523" i="27"/>
  <c r="A524" i="27"/>
  <c r="K523" i="27"/>
  <c r="B523" i="27" l="1"/>
  <c r="C523" i="27"/>
  <c r="F524" i="27"/>
  <c r="E523" i="27"/>
  <c r="D523" i="27"/>
  <c r="H524" i="27"/>
  <c r="K524" i="27"/>
  <c r="A525" i="27"/>
  <c r="C524" i="27" l="1"/>
  <c r="B524" i="27"/>
  <c r="F525" i="27"/>
  <c r="E524" i="27"/>
  <c r="D524" i="27"/>
  <c r="H525" i="27"/>
  <c r="K525" i="27"/>
  <c r="A526" i="27"/>
  <c r="B525" i="27" l="1"/>
  <c r="C525" i="27"/>
  <c r="F526" i="27"/>
  <c r="E525" i="27"/>
  <c r="D525" i="27"/>
  <c r="H526" i="27"/>
  <c r="K526" i="27"/>
  <c r="A527" i="27"/>
  <c r="C526" i="27" l="1"/>
  <c r="B526" i="27"/>
  <c r="F527" i="27"/>
  <c r="E526" i="27"/>
  <c r="D526" i="27"/>
  <c r="H527" i="27"/>
  <c r="K527" i="27"/>
  <c r="A528" i="27"/>
  <c r="B527" i="27" l="1"/>
  <c r="C527" i="27"/>
  <c r="F528" i="27"/>
  <c r="E527" i="27"/>
  <c r="D527" i="27"/>
  <c r="H528" i="27"/>
  <c r="A529" i="27"/>
  <c r="K528" i="27"/>
  <c r="C528" i="27" l="1"/>
  <c r="B528" i="27"/>
  <c r="F529" i="27"/>
  <c r="E528" i="27"/>
  <c r="D528" i="27"/>
  <c r="H529" i="27"/>
  <c r="A530" i="27"/>
  <c r="K529" i="27"/>
  <c r="B529" i="27" l="1"/>
  <c r="C529" i="27"/>
  <c r="F530" i="27"/>
  <c r="E529" i="27"/>
  <c r="D529" i="27"/>
  <c r="H530" i="27"/>
  <c r="A531" i="27"/>
  <c r="K530" i="27"/>
  <c r="C530" i="27" l="1"/>
  <c r="B530" i="27"/>
  <c r="F531" i="27"/>
  <c r="E530" i="27"/>
  <c r="D530" i="27"/>
  <c r="H531" i="27"/>
  <c r="K531" i="27"/>
  <c r="A532" i="27"/>
  <c r="B531" i="27" l="1"/>
  <c r="C531" i="27"/>
  <c r="F532" i="27"/>
  <c r="E531" i="27"/>
  <c r="D531" i="27"/>
  <c r="H532" i="27"/>
  <c r="A533" i="27"/>
  <c r="K532" i="27"/>
  <c r="C532" i="27" l="1"/>
  <c r="B532" i="27"/>
  <c r="F533" i="27"/>
  <c r="E532" i="27"/>
  <c r="D532" i="27"/>
  <c r="H533" i="27"/>
  <c r="A534" i="27"/>
  <c r="K533" i="27"/>
  <c r="B533" i="27" l="1"/>
  <c r="C533" i="27"/>
  <c r="F534" i="27"/>
  <c r="E533" i="27"/>
  <c r="D533" i="27"/>
  <c r="H534" i="27"/>
  <c r="A535" i="27"/>
  <c r="K534" i="27"/>
  <c r="C534" i="27" l="1"/>
  <c r="B534" i="27"/>
  <c r="F535" i="27"/>
  <c r="E534" i="27"/>
  <c r="D534" i="27"/>
  <c r="H535" i="27"/>
  <c r="K535" i="27"/>
  <c r="A536" i="27"/>
  <c r="B535" i="27" l="1"/>
  <c r="C535" i="27"/>
  <c r="F536" i="27"/>
  <c r="E535" i="27"/>
  <c r="D535" i="27"/>
  <c r="H536" i="27"/>
  <c r="K536" i="27"/>
  <c r="A537" i="27"/>
  <c r="C536" i="27" l="1"/>
  <c r="B536" i="27"/>
  <c r="F537" i="27"/>
  <c r="E536" i="27"/>
  <c r="D536" i="27"/>
  <c r="H537" i="27"/>
  <c r="K537" i="27"/>
  <c r="A538" i="27"/>
  <c r="B537" i="27" l="1"/>
  <c r="C537" i="27"/>
  <c r="F538" i="27"/>
  <c r="E537" i="27"/>
  <c r="D537" i="27"/>
  <c r="H538" i="27"/>
  <c r="K538" i="27"/>
  <c r="A539" i="27"/>
  <c r="C538" i="27" l="1"/>
  <c r="B538" i="27"/>
  <c r="F539" i="27"/>
  <c r="E538" i="27"/>
  <c r="D538" i="27"/>
  <c r="H539" i="27"/>
  <c r="K539" i="27"/>
  <c r="A540" i="27"/>
  <c r="B539" i="27" l="1"/>
  <c r="C539" i="27"/>
  <c r="F540" i="27"/>
  <c r="E539" i="27"/>
  <c r="D539" i="27"/>
  <c r="H540" i="27"/>
  <c r="K540" i="27"/>
  <c r="A541" i="27"/>
  <c r="C540" i="27" l="1"/>
  <c r="B540" i="27"/>
  <c r="F541" i="27"/>
  <c r="E540" i="27"/>
  <c r="D540" i="27"/>
  <c r="H541" i="27"/>
  <c r="A542" i="27"/>
  <c r="K541" i="27"/>
  <c r="B541" i="27" l="1"/>
  <c r="C541" i="27"/>
  <c r="F542" i="27"/>
  <c r="E541" i="27"/>
  <c r="D541" i="27"/>
  <c r="H542" i="27"/>
  <c r="K542" i="27"/>
  <c r="A543" i="27"/>
  <c r="C542" i="27" l="1"/>
  <c r="B542" i="27"/>
  <c r="F543" i="27"/>
  <c r="E542" i="27"/>
  <c r="D542" i="27"/>
  <c r="H543" i="27"/>
  <c r="K543" i="27"/>
  <c r="A544" i="27"/>
  <c r="B543" i="27" l="1"/>
  <c r="C543" i="27"/>
  <c r="F544" i="27"/>
  <c r="E543" i="27"/>
  <c r="D543" i="27"/>
  <c r="H544" i="27"/>
  <c r="K544" i="27"/>
  <c r="A545" i="27"/>
  <c r="C544" i="27" l="1"/>
  <c r="B544" i="27"/>
  <c r="F545" i="27"/>
  <c r="E544" i="27"/>
  <c r="D544" i="27"/>
  <c r="H545" i="27"/>
  <c r="K545" i="27"/>
  <c r="A546" i="27"/>
  <c r="B545" i="27" l="1"/>
  <c r="C545" i="27"/>
  <c r="F546" i="27"/>
  <c r="E545" i="27"/>
  <c r="D545" i="27"/>
  <c r="H546" i="27"/>
  <c r="K546" i="27"/>
  <c r="A547" i="27"/>
  <c r="C546" i="27" l="1"/>
  <c r="B546" i="27"/>
  <c r="F547" i="27"/>
  <c r="E546" i="27"/>
  <c r="D546" i="27"/>
  <c r="H547" i="27"/>
  <c r="A548" i="27"/>
  <c r="F548" i="27" l="1"/>
  <c r="E547" i="27"/>
  <c r="D547" i="27"/>
  <c r="H548" i="27"/>
  <c r="A549" i="27"/>
  <c r="K548" i="27"/>
  <c r="B548" i="27" l="1"/>
  <c r="C548" i="27"/>
  <c r="F549" i="27"/>
  <c r="E548" i="27"/>
  <c r="D548" i="27"/>
  <c r="H549" i="27"/>
  <c r="A550" i="27"/>
  <c r="K549" i="27"/>
  <c r="B549" i="27" l="1"/>
  <c r="C549" i="27"/>
  <c r="F550" i="27"/>
  <c r="E549" i="27"/>
  <c r="D549" i="27"/>
  <c r="H550" i="27"/>
  <c r="K550" i="27"/>
  <c r="A551" i="27"/>
  <c r="B550" i="27" l="1"/>
  <c r="C550" i="27"/>
  <c r="F551" i="27"/>
  <c r="E550" i="27"/>
  <c r="D550" i="27"/>
  <c r="H551" i="27"/>
  <c r="K551" i="27"/>
  <c r="A552" i="27"/>
  <c r="C551" i="27" l="1"/>
  <c r="B551" i="27"/>
  <c r="F552" i="27"/>
  <c r="E551" i="27"/>
  <c r="D551" i="27"/>
  <c r="H552" i="27"/>
  <c r="K552" i="27"/>
  <c r="A553" i="27"/>
  <c r="B552" i="27" l="1"/>
  <c r="C552" i="27"/>
  <c r="F553" i="27"/>
  <c r="E552" i="27"/>
  <c r="D552" i="27"/>
  <c r="H553" i="27"/>
  <c r="K553" i="27"/>
  <c r="A554" i="27"/>
  <c r="B553" i="27" l="1"/>
  <c r="C553" i="27"/>
  <c r="F554" i="27"/>
  <c r="E553" i="27"/>
  <c r="D553" i="27"/>
  <c r="H554" i="27"/>
  <c r="A555" i="27"/>
  <c r="K554" i="27"/>
  <c r="B554" i="27" l="1"/>
  <c r="C554" i="27"/>
  <c r="F555" i="27"/>
  <c r="E554" i="27"/>
  <c r="D554" i="27"/>
  <c r="H555" i="27"/>
  <c r="A556" i="27"/>
  <c r="K555" i="27"/>
  <c r="C555" i="27" l="1"/>
  <c r="B555" i="27"/>
  <c r="F556" i="27"/>
  <c r="E555" i="27"/>
  <c r="D555" i="27"/>
  <c r="H556" i="27"/>
  <c r="K556" i="27"/>
  <c r="A557" i="27"/>
  <c r="B556" i="27" l="1"/>
  <c r="C556" i="27"/>
  <c r="F557" i="27"/>
  <c r="E556" i="27"/>
  <c r="D556" i="27"/>
  <c r="H557" i="27"/>
  <c r="K557" i="27"/>
  <c r="A558" i="27"/>
  <c r="B557" i="27" l="1"/>
  <c r="C557" i="27"/>
  <c r="F558" i="27"/>
  <c r="E557" i="27"/>
  <c r="D557" i="27"/>
  <c r="H558" i="27"/>
  <c r="A559" i="27"/>
  <c r="K558" i="27"/>
  <c r="B558" i="27" l="1"/>
  <c r="C558" i="27"/>
  <c r="F559" i="27"/>
  <c r="E558" i="27"/>
  <c r="D558" i="27"/>
  <c r="H559" i="27"/>
  <c r="K559" i="27"/>
  <c r="A560" i="27"/>
  <c r="C559" i="27" l="1"/>
  <c r="B559" i="27"/>
  <c r="F560" i="27"/>
  <c r="E559" i="27"/>
  <c r="D559" i="27"/>
  <c r="H560" i="27"/>
  <c r="K560" i="27"/>
  <c r="A561" i="27"/>
  <c r="B560" i="27" l="1"/>
  <c r="C560" i="27"/>
  <c r="F561" i="27"/>
  <c r="E560" i="27"/>
  <c r="D560" i="27"/>
  <c r="H561" i="27"/>
  <c r="K561" i="27"/>
  <c r="A562" i="27"/>
  <c r="B561" i="27" l="1"/>
  <c r="C561" i="27"/>
  <c r="F562" i="27"/>
  <c r="E561" i="27"/>
  <c r="D561" i="27"/>
  <c r="H562" i="27"/>
  <c r="K562" i="27"/>
  <c r="A563" i="27"/>
  <c r="B562" i="27" l="1"/>
  <c r="C562" i="27"/>
  <c r="F563" i="27"/>
  <c r="E562" i="27"/>
  <c r="D562" i="27"/>
  <c r="H563" i="27"/>
  <c r="K563" i="27"/>
  <c r="A564" i="27"/>
  <c r="C563" i="27" l="1"/>
  <c r="B563" i="27"/>
  <c r="F564" i="27"/>
  <c r="E563" i="27"/>
  <c r="D563" i="27"/>
  <c r="H564" i="27"/>
  <c r="K564" i="27"/>
  <c r="A565" i="27"/>
  <c r="B564" i="27" l="1"/>
  <c r="C564" i="27"/>
  <c r="F565" i="27"/>
  <c r="E564" i="27"/>
  <c r="D564" i="27"/>
  <c r="H565" i="27"/>
  <c r="K565" i="27"/>
  <c r="A566" i="27"/>
  <c r="B565" i="27" l="1"/>
  <c r="C565" i="27"/>
  <c r="F566" i="27"/>
  <c r="E565" i="27"/>
  <c r="D565" i="27"/>
  <c r="H566" i="27"/>
  <c r="K566" i="27"/>
  <c r="A567" i="27"/>
  <c r="B566" i="27" l="1"/>
  <c r="C566" i="27"/>
  <c r="F567" i="27"/>
  <c r="E566" i="27"/>
  <c r="D566" i="27"/>
  <c r="H567" i="27"/>
  <c r="K567" i="27"/>
  <c r="A568" i="27"/>
  <c r="B567" i="27" l="1"/>
  <c r="C567" i="27"/>
  <c r="F568" i="27"/>
  <c r="E567" i="27"/>
  <c r="D567" i="27"/>
  <c r="H568" i="27"/>
  <c r="K568" i="27"/>
  <c r="A569" i="27"/>
  <c r="B568" i="27" l="1"/>
  <c r="C568" i="27"/>
  <c r="F569" i="27"/>
  <c r="E568" i="27"/>
  <c r="D568" i="27"/>
  <c r="H569" i="27"/>
  <c r="K569" i="27"/>
  <c r="A570" i="27"/>
  <c r="B569" i="27" l="1"/>
  <c r="C569" i="27"/>
  <c r="F570" i="27"/>
  <c r="E569" i="27"/>
  <c r="D569" i="27"/>
  <c r="H570" i="27"/>
  <c r="K570" i="27"/>
  <c r="A571" i="27"/>
  <c r="B570" i="27" l="1"/>
  <c r="C570" i="27"/>
  <c r="F571" i="27"/>
  <c r="E570" i="27"/>
  <c r="D570" i="27"/>
  <c r="H571" i="27"/>
  <c r="A572" i="27"/>
  <c r="K571" i="27"/>
  <c r="C571" i="27" l="1"/>
  <c r="B571" i="27"/>
  <c r="F572" i="27"/>
  <c r="E571" i="27"/>
  <c r="D571" i="27"/>
  <c r="H572" i="27"/>
  <c r="K572" i="27"/>
  <c r="A573" i="27"/>
  <c r="B572" i="27" l="1"/>
  <c r="C572" i="27"/>
  <c r="F573" i="27"/>
  <c r="E572" i="27"/>
  <c r="D572" i="27"/>
  <c r="H573" i="27"/>
  <c r="K573" i="27"/>
  <c r="A574" i="27"/>
  <c r="B573" i="27" l="1"/>
  <c r="C573" i="27"/>
  <c r="F574" i="27"/>
  <c r="E573" i="27"/>
  <c r="D573" i="27"/>
  <c r="H574" i="27"/>
  <c r="K574" i="27"/>
  <c r="A575" i="27"/>
  <c r="B574" i="27" l="1"/>
  <c r="C574" i="27"/>
  <c r="F575" i="27"/>
  <c r="E574" i="27"/>
  <c r="D574" i="27"/>
  <c r="H575" i="27"/>
  <c r="K575" i="27"/>
  <c r="A576" i="27"/>
  <c r="C575" i="27" l="1"/>
  <c r="B575" i="27"/>
  <c r="F576" i="27"/>
  <c r="E575" i="27"/>
  <c r="D575" i="27"/>
  <c r="H576" i="27"/>
  <c r="A577" i="27"/>
  <c r="K576" i="27"/>
  <c r="B576" i="27" l="1"/>
  <c r="C576" i="27"/>
  <c r="F577" i="27"/>
  <c r="E576" i="27"/>
  <c r="D576" i="27"/>
  <c r="H577" i="27"/>
  <c r="K577" i="27"/>
  <c r="A578" i="27"/>
  <c r="B577" i="27" l="1"/>
  <c r="C577" i="27"/>
  <c r="F578" i="27"/>
  <c r="E577" i="27"/>
  <c r="D577" i="27"/>
  <c r="H578" i="27"/>
  <c r="K578" i="27"/>
  <c r="A579" i="27"/>
  <c r="B578" i="27" l="1"/>
  <c r="C578" i="27"/>
  <c r="F579" i="27"/>
  <c r="E578" i="27"/>
  <c r="D578" i="27"/>
  <c r="H579" i="27"/>
  <c r="A580" i="27"/>
  <c r="K579" i="27"/>
  <c r="C579" i="27" l="1"/>
  <c r="B579" i="27"/>
  <c r="F580" i="27"/>
  <c r="E579" i="27"/>
  <c r="D579" i="27"/>
  <c r="H580" i="27"/>
  <c r="K580" i="27"/>
  <c r="A581" i="27"/>
  <c r="B580" i="27" l="1"/>
  <c r="C580" i="27"/>
  <c r="F581" i="27"/>
  <c r="E580" i="27"/>
  <c r="D580" i="27"/>
  <c r="H581" i="27"/>
  <c r="K581" i="27"/>
  <c r="A582" i="27"/>
  <c r="B581" i="27" l="1"/>
  <c r="C581" i="27"/>
  <c r="F582" i="27"/>
  <c r="E581" i="27"/>
  <c r="D581" i="27"/>
  <c r="H582" i="27"/>
  <c r="K582" i="27"/>
  <c r="A583" i="27"/>
  <c r="B582" i="27" l="1"/>
  <c r="C582" i="27"/>
  <c r="F583" i="27"/>
  <c r="E582" i="27"/>
  <c r="D582" i="27"/>
  <c r="H583" i="27"/>
  <c r="K583" i="27"/>
  <c r="A584" i="27"/>
  <c r="C583" i="27" l="1"/>
  <c r="B583" i="27"/>
  <c r="F584" i="27"/>
  <c r="E583" i="27"/>
  <c r="D583" i="27"/>
  <c r="H584" i="27"/>
  <c r="A585" i="27"/>
  <c r="K584" i="27"/>
  <c r="B584" i="27" l="1"/>
  <c r="C584" i="27"/>
  <c r="F585" i="27"/>
  <c r="E584" i="27"/>
  <c r="D584" i="27"/>
  <c r="H585" i="27"/>
  <c r="K585" i="27"/>
  <c r="A586" i="27"/>
  <c r="B585" i="27" l="1"/>
  <c r="C585" i="27"/>
  <c r="F586" i="27"/>
  <c r="E585" i="27"/>
  <c r="D585" i="27"/>
  <c r="H586" i="27"/>
  <c r="A587" i="27"/>
  <c r="K586" i="27"/>
  <c r="B586" i="27" l="1"/>
  <c r="C586" i="27"/>
  <c r="F587" i="27"/>
  <c r="E586" i="27"/>
  <c r="D586" i="27"/>
  <c r="H587" i="27"/>
  <c r="K587" i="27"/>
  <c r="A588" i="27"/>
  <c r="C587" i="27" l="1"/>
  <c r="B587" i="27"/>
  <c r="F588" i="27"/>
  <c r="E587" i="27"/>
  <c r="D587" i="27"/>
  <c r="H588" i="27"/>
  <c r="A589" i="27"/>
  <c r="K588" i="27"/>
  <c r="B588" i="27" l="1"/>
  <c r="C588" i="27"/>
  <c r="F589" i="27"/>
  <c r="E588" i="27"/>
  <c r="D588" i="27"/>
  <c r="H589" i="27"/>
  <c r="K589" i="27"/>
  <c r="A590" i="27"/>
  <c r="B589" i="27" l="1"/>
  <c r="C589" i="27"/>
  <c r="F590" i="27"/>
  <c r="E589" i="27"/>
  <c r="D589" i="27"/>
  <c r="H590" i="27"/>
  <c r="K590" i="27"/>
  <c r="A591" i="27"/>
  <c r="B590" i="27" l="1"/>
  <c r="C590" i="27"/>
  <c r="F591" i="27"/>
  <c r="E590" i="27"/>
  <c r="D590" i="27"/>
  <c r="H591" i="27"/>
  <c r="K591" i="27"/>
  <c r="A592" i="27"/>
  <c r="C591" i="27" l="1"/>
  <c r="B591" i="27"/>
  <c r="F592" i="27"/>
  <c r="E591" i="27"/>
  <c r="D591" i="27"/>
  <c r="H592" i="27"/>
  <c r="K592" i="27"/>
  <c r="A593" i="27"/>
  <c r="B592" i="27" l="1"/>
  <c r="C592" i="27"/>
  <c r="F593" i="27"/>
  <c r="E592" i="27"/>
  <c r="D592" i="27"/>
  <c r="H593" i="27"/>
  <c r="K593" i="27"/>
  <c r="A594" i="27"/>
  <c r="B593" i="27" l="1"/>
  <c r="C593" i="27"/>
  <c r="F594" i="27"/>
  <c r="E593" i="27"/>
  <c r="D593" i="27"/>
  <c r="H594" i="27"/>
  <c r="A595" i="27"/>
  <c r="K594" i="27"/>
  <c r="B594" i="27" l="1"/>
  <c r="C594" i="27"/>
  <c r="F595" i="27"/>
  <c r="E594" i="27"/>
  <c r="D594" i="27"/>
  <c r="H595" i="27"/>
  <c r="K595" i="27"/>
  <c r="A596" i="27"/>
  <c r="C595" i="27" l="1"/>
  <c r="B595" i="27"/>
  <c r="F596" i="27"/>
  <c r="E595" i="27"/>
  <c r="D595" i="27"/>
  <c r="H596" i="27"/>
  <c r="K596" i="27"/>
  <c r="A597" i="27"/>
  <c r="B596" i="27" l="1"/>
  <c r="C596" i="27"/>
  <c r="F597" i="27"/>
  <c r="E596" i="27"/>
  <c r="D596" i="27"/>
  <c r="H597" i="27"/>
  <c r="K597" i="27"/>
  <c r="A598" i="27"/>
  <c r="B597" i="27" l="1"/>
  <c r="C597" i="27"/>
  <c r="F598" i="27"/>
  <c r="E597" i="27"/>
  <c r="D597" i="27"/>
  <c r="H598" i="27"/>
  <c r="K598" i="27"/>
  <c r="A599" i="27"/>
  <c r="B598" i="27" l="1"/>
  <c r="C598" i="27"/>
  <c r="F599" i="27"/>
  <c r="E598" i="27"/>
  <c r="D598" i="27"/>
  <c r="H599" i="27"/>
  <c r="K599" i="27"/>
  <c r="A600" i="27"/>
  <c r="C599" i="27" l="1"/>
  <c r="B599" i="27"/>
  <c r="F600" i="27"/>
  <c r="E599" i="27"/>
  <c r="D599" i="27"/>
  <c r="H600" i="27"/>
  <c r="K600" i="27"/>
  <c r="A601" i="27"/>
  <c r="B600" i="27" l="1"/>
  <c r="C600" i="27"/>
  <c r="F601" i="27"/>
  <c r="E600" i="27"/>
  <c r="D600" i="27"/>
  <c r="H601" i="27"/>
  <c r="A602" i="27"/>
  <c r="K601" i="27"/>
  <c r="B601" i="27" l="1"/>
  <c r="C601" i="27"/>
  <c r="F602" i="27"/>
  <c r="E601" i="27"/>
  <c r="D601" i="27"/>
  <c r="H602" i="27"/>
  <c r="K602" i="27"/>
  <c r="A603" i="27"/>
  <c r="B602" i="27" l="1"/>
  <c r="C602" i="27"/>
  <c r="F603" i="27"/>
  <c r="E602" i="27"/>
  <c r="D602" i="27"/>
  <c r="H603" i="27"/>
  <c r="K603" i="27"/>
  <c r="A604" i="27"/>
  <c r="B603" i="27" l="1"/>
  <c r="C603" i="27"/>
  <c r="F604" i="27"/>
  <c r="E603" i="27"/>
  <c r="D603" i="27"/>
  <c r="H604" i="27"/>
  <c r="A605" i="27"/>
  <c r="K604" i="27"/>
  <c r="B604" i="27" l="1"/>
  <c r="C604" i="27"/>
  <c r="F605" i="27"/>
  <c r="E604" i="27"/>
  <c r="D604" i="27"/>
  <c r="H605" i="27"/>
  <c r="A606" i="27"/>
  <c r="K605" i="27"/>
  <c r="B605" i="27" l="1"/>
  <c r="C605" i="27"/>
  <c r="F606" i="27"/>
  <c r="E605" i="27"/>
  <c r="D605" i="27"/>
  <c r="H606" i="27"/>
  <c r="A607" i="27"/>
  <c r="K606" i="27"/>
  <c r="B606" i="27" l="1"/>
  <c r="C606" i="27"/>
  <c r="F607" i="27"/>
  <c r="E606" i="27"/>
  <c r="D606" i="27"/>
  <c r="H607" i="27"/>
  <c r="A608" i="27"/>
  <c r="K607" i="27"/>
  <c r="C607" i="27" l="1"/>
  <c r="B607" i="27"/>
  <c r="F608" i="27"/>
  <c r="E607" i="27"/>
  <c r="D607" i="27"/>
  <c r="H608" i="27"/>
  <c r="K608" i="27"/>
  <c r="A609" i="27"/>
  <c r="B608" i="27" l="1"/>
  <c r="C608" i="27"/>
  <c r="F609" i="27"/>
  <c r="E608" i="27"/>
  <c r="D608" i="27"/>
  <c r="H609" i="27"/>
  <c r="A610" i="27"/>
  <c r="F610" i="27" l="1"/>
  <c r="E609" i="27"/>
  <c r="D609" i="27"/>
  <c r="H610" i="27"/>
  <c r="K610" i="27"/>
  <c r="A611" i="27"/>
  <c r="B610" i="27" l="1"/>
  <c r="C610" i="27"/>
  <c r="F611" i="27"/>
  <c r="E610" i="27"/>
  <c r="D610" i="27"/>
  <c r="H611" i="27"/>
  <c r="K611" i="27"/>
  <c r="A612" i="27"/>
  <c r="B611" i="27" l="1"/>
  <c r="C611" i="27"/>
  <c r="F612" i="27"/>
  <c r="E611" i="27"/>
  <c r="D611" i="27"/>
  <c r="H612" i="27"/>
  <c r="K612" i="27"/>
  <c r="A613" i="27"/>
  <c r="C612" i="27" l="1"/>
  <c r="B612" i="27"/>
  <c r="F613" i="27"/>
  <c r="E612" i="27"/>
  <c r="D612" i="27"/>
  <c r="H613" i="27"/>
  <c r="K613" i="27"/>
  <c r="A614" i="27"/>
  <c r="B613" i="27" l="1"/>
  <c r="C613" i="27"/>
  <c r="F614" i="27"/>
  <c r="E613" i="27"/>
  <c r="D613" i="27"/>
  <c r="H614" i="27"/>
  <c r="K614" i="27"/>
  <c r="A615" i="27"/>
  <c r="B614" i="27" l="1"/>
  <c r="C614" i="27"/>
  <c r="F615" i="27"/>
  <c r="E614" i="27"/>
  <c r="D614" i="27"/>
  <c r="H615" i="27"/>
  <c r="K615" i="27"/>
  <c r="A616" i="27"/>
  <c r="B615" i="27" l="1"/>
  <c r="C615" i="27"/>
  <c r="F616" i="27"/>
  <c r="E615" i="27"/>
  <c r="D615" i="27"/>
  <c r="H616" i="27"/>
  <c r="A617" i="27"/>
  <c r="K616" i="27"/>
  <c r="B616" i="27" l="1"/>
  <c r="C616" i="27"/>
  <c r="F617" i="27"/>
  <c r="E616" i="27"/>
  <c r="D616" i="27"/>
  <c r="H617" i="27"/>
  <c r="A618" i="27"/>
  <c r="K617" i="27"/>
  <c r="B617" i="27" l="1"/>
  <c r="C617" i="27"/>
  <c r="F618" i="27"/>
  <c r="E617" i="27"/>
  <c r="D617" i="27"/>
  <c r="H618" i="27"/>
  <c r="A619" i="27"/>
  <c r="K618" i="27"/>
  <c r="B618" i="27" l="1"/>
  <c r="C618" i="27"/>
  <c r="F619" i="27"/>
  <c r="E618" i="27"/>
  <c r="D618" i="27"/>
  <c r="H619" i="27"/>
  <c r="A620" i="27"/>
  <c r="K619" i="27"/>
  <c r="B619" i="27" l="1"/>
  <c r="C619" i="27"/>
  <c r="F620" i="27"/>
  <c r="E619" i="27"/>
  <c r="D619" i="27"/>
  <c r="H620" i="27"/>
  <c r="A621" i="27"/>
  <c r="K620" i="27"/>
  <c r="C620" i="27" l="1"/>
  <c r="B620" i="27"/>
  <c r="F621" i="27"/>
  <c r="E620" i="27"/>
  <c r="D620" i="27"/>
  <c r="H621" i="27"/>
  <c r="A622" i="27"/>
  <c r="K621" i="27"/>
  <c r="B621" i="27" l="1"/>
  <c r="C621" i="27"/>
  <c r="F622" i="27"/>
  <c r="E621" i="27"/>
  <c r="D621" i="27"/>
  <c r="H622" i="27"/>
  <c r="A623" i="27"/>
  <c r="K622" i="27"/>
  <c r="B622" i="27" l="1"/>
  <c r="C622" i="27"/>
  <c r="F623" i="27"/>
  <c r="E622" i="27"/>
  <c r="D622" i="27"/>
  <c r="H623" i="27"/>
  <c r="A624" i="27"/>
  <c r="K623" i="27"/>
  <c r="B623" i="27" l="1"/>
  <c r="C623" i="27"/>
  <c r="F624" i="27"/>
  <c r="E623" i="27"/>
  <c r="D623" i="27"/>
  <c r="H624" i="27"/>
  <c r="K624" i="27"/>
  <c r="A625" i="27"/>
  <c r="C624" i="27" l="1"/>
  <c r="B624" i="27"/>
  <c r="F625" i="27"/>
  <c r="E624" i="27"/>
  <c r="D624" i="27"/>
  <c r="H625" i="27"/>
  <c r="K625" i="27"/>
  <c r="A626" i="27"/>
  <c r="B625" i="27" l="1"/>
  <c r="C625" i="27"/>
  <c r="F626" i="27"/>
  <c r="E625" i="27"/>
  <c r="D625" i="27"/>
  <c r="H626" i="27"/>
  <c r="A627" i="27"/>
  <c r="K626" i="27"/>
  <c r="B626" i="27" l="1"/>
  <c r="C626" i="27"/>
  <c r="F627" i="27"/>
  <c r="E626" i="27"/>
  <c r="D626" i="27"/>
  <c r="H627" i="27"/>
  <c r="K627" i="27"/>
  <c r="A628" i="27"/>
  <c r="B627" i="27" l="1"/>
  <c r="C627" i="27"/>
  <c r="F628" i="27"/>
  <c r="E627" i="27"/>
  <c r="D627" i="27"/>
  <c r="H628" i="27"/>
  <c r="K628" i="27"/>
  <c r="A629" i="27"/>
  <c r="B628" i="27" l="1"/>
  <c r="C628" i="27"/>
  <c r="F629" i="27"/>
  <c r="E628" i="27"/>
  <c r="D628" i="27"/>
  <c r="H629" i="27"/>
  <c r="K629" i="27"/>
  <c r="A630" i="27"/>
  <c r="B629" i="27" l="1"/>
  <c r="C629" i="27"/>
  <c r="F630" i="27"/>
  <c r="E629" i="27"/>
  <c r="D629" i="27"/>
  <c r="H630" i="27"/>
  <c r="A631" i="27"/>
  <c r="K630" i="27"/>
  <c r="B630" i="27" l="1"/>
  <c r="C630" i="27"/>
  <c r="F631" i="27"/>
  <c r="E630" i="27"/>
  <c r="D630" i="27"/>
  <c r="H631" i="27"/>
  <c r="K631" i="27"/>
  <c r="A632" i="27"/>
  <c r="B631" i="27" l="1"/>
  <c r="C631" i="27"/>
  <c r="F632" i="27"/>
  <c r="E631" i="27"/>
  <c r="D631" i="27"/>
  <c r="H632" i="27"/>
  <c r="A633" i="27"/>
  <c r="K632" i="27"/>
  <c r="C632" i="27" l="1"/>
  <c r="B632" i="27"/>
  <c r="F633" i="27"/>
  <c r="E632" i="27"/>
  <c r="D632" i="27"/>
  <c r="H633" i="27"/>
  <c r="K633" i="27"/>
  <c r="A634" i="27"/>
  <c r="B633" i="27" l="1"/>
  <c r="C633" i="27"/>
  <c r="F634" i="27"/>
  <c r="E633" i="27"/>
  <c r="D633" i="27"/>
  <c r="H634" i="27"/>
  <c r="K634" i="27"/>
  <c r="A635" i="27"/>
  <c r="B634" i="27" l="1"/>
  <c r="C634" i="27"/>
  <c r="F635" i="27"/>
  <c r="E634" i="27"/>
  <c r="D634" i="27"/>
  <c r="H635" i="27"/>
  <c r="K635" i="27"/>
  <c r="A636" i="27"/>
  <c r="B635" i="27" l="1"/>
  <c r="C635" i="27"/>
  <c r="F636" i="27"/>
  <c r="E635" i="27"/>
  <c r="D635" i="27"/>
  <c r="H636" i="27"/>
  <c r="K636" i="27"/>
  <c r="A637" i="27"/>
  <c r="B636" i="27" l="1"/>
  <c r="C636" i="27"/>
  <c r="F637" i="27"/>
  <c r="E636" i="27"/>
  <c r="D636" i="27"/>
  <c r="H637" i="27"/>
  <c r="K637" i="27"/>
  <c r="A638" i="27"/>
  <c r="B637" i="27" l="1"/>
  <c r="C637" i="27"/>
  <c r="F638" i="27"/>
  <c r="E637" i="27"/>
  <c r="D637" i="27"/>
  <c r="H638" i="27"/>
  <c r="A639" i="27"/>
  <c r="K638" i="27"/>
  <c r="B638" i="27" l="1"/>
  <c r="C638" i="27"/>
  <c r="F639" i="27"/>
  <c r="E638" i="27"/>
  <c r="D638" i="27"/>
  <c r="H639" i="27"/>
  <c r="K639" i="27"/>
  <c r="A640" i="27"/>
  <c r="B639" i="27" l="1"/>
  <c r="C639" i="27"/>
  <c r="F640" i="27"/>
  <c r="E639" i="27"/>
  <c r="D639" i="27"/>
  <c r="H640" i="27"/>
  <c r="K640" i="27"/>
  <c r="A641" i="27"/>
  <c r="C640" i="27" l="1"/>
  <c r="B640" i="27"/>
  <c r="F641" i="27"/>
  <c r="E640" i="27"/>
  <c r="D640" i="27"/>
  <c r="H641" i="27"/>
  <c r="K641" i="27"/>
  <c r="A642" i="27"/>
  <c r="B641" i="27" l="1"/>
  <c r="C641" i="27"/>
  <c r="F642" i="27"/>
  <c r="E641" i="27"/>
  <c r="D641" i="27"/>
  <c r="H642" i="27"/>
  <c r="A643" i="27"/>
  <c r="K642" i="27"/>
  <c r="B642" i="27" l="1"/>
  <c r="C642" i="27"/>
  <c r="F643" i="27"/>
  <c r="E642" i="27"/>
  <c r="D642" i="27"/>
  <c r="H643" i="27"/>
  <c r="K643" i="27"/>
  <c r="A644" i="27"/>
  <c r="B643" i="27" l="1"/>
  <c r="C643" i="27"/>
  <c r="F644" i="27"/>
  <c r="E643" i="27"/>
  <c r="D643" i="27"/>
  <c r="H644" i="27"/>
  <c r="A645" i="27"/>
  <c r="K644" i="27"/>
  <c r="B644" i="27" l="1"/>
  <c r="C644" i="27"/>
  <c r="F645" i="27"/>
  <c r="E644" i="27"/>
  <c r="D644" i="27"/>
  <c r="H645" i="27"/>
  <c r="K645" i="27"/>
  <c r="A646" i="27"/>
  <c r="B645" i="27" l="1"/>
  <c r="C645" i="27"/>
  <c r="F646" i="27"/>
  <c r="E645" i="27"/>
  <c r="D645" i="27"/>
  <c r="H646" i="27"/>
  <c r="K646" i="27"/>
  <c r="A647" i="27"/>
  <c r="B646" i="27" l="1"/>
  <c r="C646" i="27"/>
  <c r="F647" i="27"/>
  <c r="E646" i="27"/>
  <c r="D646" i="27"/>
  <c r="H647" i="27"/>
  <c r="K647" i="27"/>
  <c r="A648" i="27"/>
  <c r="B647" i="27" l="1"/>
  <c r="C647" i="27"/>
  <c r="F648" i="27"/>
  <c r="E647" i="27"/>
  <c r="D647" i="27"/>
  <c r="H648" i="27"/>
  <c r="A649" i="27"/>
  <c r="K648" i="27"/>
  <c r="C648" i="27" l="1"/>
  <c r="B648" i="27"/>
  <c r="F649" i="27"/>
  <c r="E648" i="27"/>
  <c r="D648" i="27"/>
  <c r="H649" i="27"/>
  <c r="A650" i="27"/>
  <c r="K649" i="27"/>
  <c r="B649" i="27" l="1"/>
  <c r="C649" i="27"/>
  <c r="F650" i="27"/>
  <c r="E649" i="27"/>
  <c r="D649" i="27"/>
  <c r="H650" i="27"/>
  <c r="K650" i="27"/>
  <c r="A651" i="27"/>
  <c r="B650" i="27" l="1"/>
  <c r="C650" i="27"/>
  <c r="F651" i="27"/>
  <c r="E650" i="27"/>
  <c r="D650" i="27"/>
  <c r="H651" i="27"/>
  <c r="K651" i="27"/>
  <c r="A652" i="27"/>
  <c r="B651" i="27" l="1"/>
  <c r="C651" i="27"/>
  <c r="F652" i="27"/>
  <c r="E651" i="27"/>
  <c r="D651" i="27"/>
  <c r="H652" i="27"/>
  <c r="K652" i="27"/>
  <c r="A653" i="27"/>
  <c r="C652" i="27" l="1"/>
  <c r="B652" i="27"/>
  <c r="F653" i="27"/>
  <c r="E652" i="27"/>
  <c r="D652" i="27"/>
  <c r="H653" i="27"/>
  <c r="A654" i="27"/>
  <c r="K653" i="27"/>
  <c r="B653" i="27" l="1"/>
  <c r="C653" i="27"/>
  <c r="F654" i="27"/>
  <c r="E653" i="27"/>
  <c r="D653" i="27"/>
  <c r="H654" i="27"/>
  <c r="A655" i="27"/>
  <c r="K654" i="27"/>
  <c r="B654" i="27" l="1"/>
  <c r="C654" i="27"/>
  <c r="F655" i="27"/>
  <c r="E654" i="27"/>
  <c r="D654" i="27"/>
  <c r="H655" i="27"/>
  <c r="K655" i="27"/>
  <c r="A656" i="27"/>
  <c r="B655" i="27" l="1"/>
  <c r="C655" i="27"/>
  <c r="F656" i="27"/>
  <c r="E655" i="27"/>
  <c r="D655" i="27"/>
  <c r="H656" i="27"/>
  <c r="A657" i="27"/>
  <c r="K656" i="27"/>
  <c r="B656" i="27" l="1"/>
  <c r="C656" i="27"/>
  <c r="F657" i="27"/>
  <c r="E656" i="27"/>
  <c r="D656" i="27"/>
  <c r="H657" i="27"/>
  <c r="K657" i="27"/>
  <c r="A658" i="27"/>
  <c r="B657" i="27" l="1"/>
  <c r="C657" i="27"/>
  <c r="F658" i="27"/>
  <c r="E657" i="27"/>
  <c r="D657" i="27"/>
  <c r="H658" i="27"/>
  <c r="K658" i="27"/>
  <c r="A659" i="27"/>
  <c r="B658" i="27" l="1"/>
  <c r="C658" i="27"/>
  <c r="F659" i="27"/>
  <c r="E658" i="27"/>
  <c r="D658" i="27"/>
  <c r="H659" i="27"/>
  <c r="K659" i="27"/>
  <c r="A660" i="27"/>
  <c r="B659" i="27" l="1"/>
  <c r="C659" i="27"/>
  <c r="F660" i="27"/>
  <c r="E659" i="27"/>
  <c r="D659" i="27"/>
  <c r="H660" i="27"/>
  <c r="A661" i="27"/>
  <c r="K660" i="27"/>
  <c r="C660" i="27" l="1"/>
  <c r="B660" i="27"/>
  <c r="F661" i="27"/>
  <c r="E660" i="27"/>
  <c r="D660" i="27"/>
  <c r="H661" i="27"/>
  <c r="A662" i="27"/>
  <c r="K661" i="27"/>
  <c r="B661" i="27" l="1"/>
  <c r="C661" i="27"/>
  <c r="F662" i="27"/>
  <c r="E661" i="27"/>
  <c r="D661" i="27"/>
  <c r="H662" i="27"/>
  <c r="A663" i="27"/>
  <c r="K662" i="27"/>
  <c r="B662" i="27" l="1"/>
  <c r="C662" i="27"/>
  <c r="F663" i="27"/>
  <c r="E662" i="27"/>
  <c r="D662" i="27"/>
  <c r="H663" i="27"/>
  <c r="K663" i="27"/>
  <c r="A664" i="27"/>
  <c r="B663" i="27" l="1"/>
  <c r="C663" i="27"/>
  <c r="F664" i="27"/>
  <c r="E663" i="27"/>
  <c r="D663" i="27"/>
  <c r="H664" i="27"/>
  <c r="A665" i="27"/>
  <c r="K664" i="27"/>
  <c r="B664" i="27" l="1"/>
  <c r="C664" i="27"/>
  <c r="F665" i="27"/>
  <c r="E664" i="27"/>
  <c r="D664" i="27"/>
  <c r="H665" i="27"/>
  <c r="K665" i="27"/>
  <c r="A666" i="27"/>
  <c r="B665" i="27" l="1"/>
  <c r="C665" i="27"/>
  <c r="F666" i="27"/>
  <c r="E665" i="27"/>
  <c r="D665" i="27"/>
  <c r="H666" i="27"/>
  <c r="K666" i="27"/>
  <c r="A667" i="27"/>
  <c r="B666" i="27" l="1"/>
  <c r="C666" i="27"/>
  <c r="F667" i="27"/>
  <c r="E666" i="27"/>
  <c r="D666" i="27"/>
  <c r="H667" i="27"/>
  <c r="A668" i="27"/>
  <c r="K667" i="27"/>
  <c r="B667" i="27" l="1"/>
  <c r="C667" i="27"/>
  <c r="F668" i="27"/>
  <c r="E667" i="27"/>
  <c r="D667" i="27"/>
  <c r="H668" i="27"/>
  <c r="K668" i="27"/>
  <c r="A669" i="27"/>
  <c r="C668" i="27" l="1"/>
  <c r="B668" i="27"/>
  <c r="F669" i="27"/>
  <c r="E668" i="27"/>
  <c r="D668" i="27"/>
  <c r="H669" i="27"/>
  <c r="A670" i="27"/>
  <c r="F670" i="27" l="1"/>
  <c r="E669" i="27"/>
  <c r="D669" i="27"/>
  <c r="H670" i="27"/>
  <c r="K670" i="27"/>
  <c r="A671" i="27"/>
  <c r="C670" i="27" l="1"/>
  <c r="B670" i="27"/>
  <c r="F671" i="27"/>
  <c r="E670" i="27"/>
  <c r="D670" i="27"/>
  <c r="H671" i="27"/>
  <c r="A672" i="27"/>
  <c r="K671" i="27"/>
  <c r="B671" i="27" l="1"/>
  <c r="C671" i="27"/>
  <c r="F672" i="27"/>
  <c r="E671" i="27"/>
  <c r="D671" i="27"/>
  <c r="H672" i="27"/>
  <c r="A673" i="27"/>
  <c r="K672" i="27"/>
  <c r="C672" i="27" l="1"/>
  <c r="B672" i="27"/>
  <c r="F673" i="27"/>
  <c r="E672" i="27"/>
  <c r="D672" i="27"/>
  <c r="H673" i="27"/>
  <c r="A674" i="27"/>
  <c r="K673" i="27"/>
  <c r="B673" i="27" l="1"/>
  <c r="C673" i="27"/>
  <c r="F674" i="27"/>
  <c r="E673" i="27"/>
  <c r="D673" i="27"/>
  <c r="H674" i="27"/>
  <c r="A675" i="27"/>
  <c r="K674" i="27"/>
  <c r="C674" i="27" l="1"/>
  <c r="B674" i="27"/>
  <c r="F675" i="27"/>
  <c r="E674" i="27"/>
  <c r="D674" i="27"/>
  <c r="H675" i="27"/>
  <c r="A676" i="27"/>
  <c r="K675" i="27"/>
  <c r="B675" i="27" l="1"/>
  <c r="C675" i="27"/>
  <c r="F676" i="27"/>
  <c r="E675" i="27"/>
  <c r="D675" i="27"/>
  <c r="H676" i="27"/>
  <c r="A677" i="27"/>
  <c r="K676" i="27"/>
  <c r="C676" i="27" l="1"/>
  <c r="B676" i="27"/>
  <c r="F677" i="27"/>
  <c r="E676" i="27"/>
  <c r="D676" i="27"/>
  <c r="H677" i="27"/>
  <c r="K677" i="27"/>
  <c r="A678" i="27"/>
  <c r="B677" i="27" l="1"/>
  <c r="C677" i="27"/>
  <c r="F678" i="27"/>
  <c r="E677" i="27"/>
  <c r="D677" i="27"/>
  <c r="H678" i="27"/>
  <c r="K678" i="27"/>
  <c r="A679" i="27"/>
  <c r="C678" i="27" l="1"/>
  <c r="B678" i="27"/>
  <c r="F679" i="27"/>
  <c r="E678" i="27"/>
  <c r="D678" i="27"/>
  <c r="H679" i="27"/>
  <c r="A680" i="27"/>
  <c r="K679" i="27"/>
  <c r="B679" i="27" l="1"/>
  <c r="C679" i="27"/>
  <c r="F680" i="27"/>
  <c r="E679" i="27"/>
  <c r="D679" i="27"/>
  <c r="H680" i="27"/>
  <c r="K680" i="27"/>
  <c r="A681" i="27"/>
  <c r="C680" i="27" l="1"/>
  <c r="B680" i="27"/>
  <c r="F681" i="27"/>
  <c r="E680" i="27"/>
  <c r="D680" i="27"/>
  <c r="H681" i="27"/>
  <c r="K681" i="27"/>
  <c r="A682" i="27"/>
  <c r="B681" i="27" l="1"/>
  <c r="C681" i="27"/>
  <c r="F682" i="27"/>
  <c r="E681" i="27"/>
  <c r="D681" i="27"/>
  <c r="H682" i="27"/>
  <c r="K682" i="27"/>
  <c r="A683" i="27"/>
  <c r="C682" i="27" l="1"/>
  <c r="B682" i="27"/>
  <c r="F683" i="27"/>
  <c r="E682" i="27"/>
  <c r="D682" i="27"/>
  <c r="H683" i="27"/>
  <c r="A684" i="27"/>
  <c r="K683" i="27"/>
  <c r="B683" i="27" l="1"/>
  <c r="C683" i="27"/>
  <c r="F684" i="27"/>
  <c r="E683" i="27"/>
  <c r="D683" i="27"/>
  <c r="H684" i="27"/>
  <c r="K684" i="27"/>
  <c r="A685" i="27"/>
  <c r="C684" i="27" l="1"/>
  <c r="B684" i="27"/>
  <c r="F685" i="27"/>
  <c r="E684" i="27"/>
  <c r="D684" i="27"/>
  <c r="H685" i="27"/>
  <c r="K685" i="27"/>
  <c r="A686" i="27"/>
  <c r="B685" i="27" l="1"/>
  <c r="C685" i="27"/>
  <c r="F686" i="27"/>
  <c r="E685" i="27"/>
  <c r="D685" i="27"/>
  <c r="H686" i="27"/>
  <c r="K686" i="27"/>
  <c r="A687" i="27"/>
  <c r="C686" i="27" l="1"/>
  <c r="B686" i="27"/>
  <c r="F687" i="27"/>
  <c r="E686" i="27"/>
  <c r="D686" i="27"/>
  <c r="H687" i="27"/>
  <c r="K687" i="27"/>
  <c r="A688" i="27"/>
  <c r="B687" i="27" l="1"/>
  <c r="C687" i="27"/>
  <c r="F688" i="27"/>
  <c r="E687" i="27"/>
  <c r="D687" i="27"/>
  <c r="H688" i="27"/>
  <c r="A689" i="27"/>
  <c r="K688" i="27"/>
  <c r="C688" i="27" l="1"/>
  <c r="B688" i="27"/>
  <c r="F689" i="27"/>
  <c r="E688" i="27"/>
  <c r="D688" i="27"/>
  <c r="H689" i="27"/>
  <c r="K689" i="27"/>
  <c r="A690" i="27"/>
  <c r="B689" i="27" l="1"/>
  <c r="C689" i="27"/>
  <c r="F690" i="27"/>
  <c r="E689" i="27"/>
  <c r="D689" i="27"/>
  <c r="H690" i="27"/>
  <c r="K690" i="27"/>
  <c r="A691" i="27"/>
  <c r="C690" i="27" l="1"/>
  <c r="B690" i="27"/>
  <c r="F691" i="27"/>
  <c r="E690" i="27"/>
  <c r="D690" i="27"/>
  <c r="H691" i="27"/>
  <c r="A692" i="27"/>
  <c r="K691" i="27"/>
  <c r="B691" i="27" l="1"/>
  <c r="C691" i="27"/>
  <c r="F692" i="27"/>
  <c r="E691" i="27"/>
  <c r="D691" i="27"/>
  <c r="H692" i="27"/>
  <c r="A693" i="27"/>
  <c r="K692" i="27"/>
  <c r="C692" i="27" l="1"/>
  <c r="B692" i="27"/>
  <c r="F693" i="27"/>
  <c r="E692" i="27"/>
  <c r="D692" i="27"/>
  <c r="H693" i="27"/>
  <c r="A694" i="27"/>
  <c r="K693" i="27"/>
  <c r="B693" i="27" l="1"/>
  <c r="C693" i="27"/>
  <c r="F694" i="27"/>
  <c r="E693" i="27"/>
  <c r="D693" i="27"/>
  <c r="H694" i="27"/>
  <c r="K694" i="27"/>
  <c r="A695" i="27"/>
  <c r="C694" i="27" l="1"/>
  <c r="B694" i="27"/>
  <c r="F695" i="27"/>
  <c r="E694" i="27"/>
  <c r="D694" i="27"/>
  <c r="H695" i="27"/>
  <c r="A696" i="27"/>
  <c r="K695" i="27"/>
  <c r="B695" i="27" l="1"/>
  <c r="C695" i="27"/>
  <c r="F696" i="27"/>
  <c r="E695" i="27"/>
  <c r="D695" i="27"/>
  <c r="H696" i="27"/>
  <c r="K696" i="27"/>
  <c r="A697" i="27"/>
  <c r="C696" i="27" l="1"/>
  <c r="B696" i="27"/>
  <c r="F697" i="27"/>
  <c r="E696" i="27"/>
  <c r="D696" i="27"/>
  <c r="H697" i="27"/>
  <c r="A698" i="27"/>
  <c r="K697" i="27"/>
  <c r="B697" i="27" l="1"/>
  <c r="C697" i="27"/>
  <c r="F698" i="27"/>
  <c r="E697" i="27"/>
  <c r="D697" i="27"/>
  <c r="H698" i="27"/>
  <c r="A699" i="27"/>
  <c r="K698" i="27"/>
  <c r="C698" i="27" l="1"/>
  <c r="B698" i="27"/>
  <c r="F699" i="27"/>
  <c r="E698" i="27"/>
  <c r="D698" i="27"/>
  <c r="H699" i="27"/>
  <c r="A700" i="27"/>
  <c r="K699" i="27"/>
  <c r="B699" i="27" l="1"/>
  <c r="C699" i="27"/>
  <c r="F700" i="27"/>
  <c r="E699" i="27"/>
  <c r="D699" i="27"/>
  <c r="H700" i="27"/>
  <c r="A701" i="27"/>
  <c r="K700" i="27"/>
  <c r="C700" i="27" l="1"/>
  <c r="B700" i="27"/>
  <c r="F701" i="27"/>
  <c r="E700" i="27"/>
  <c r="D700" i="27"/>
  <c r="H701" i="27"/>
  <c r="K701" i="27"/>
  <c r="A702" i="27"/>
  <c r="B701" i="27" l="1"/>
  <c r="C701" i="27"/>
  <c r="F702" i="27"/>
  <c r="E701" i="27"/>
  <c r="D701" i="27"/>
  <c r="H702" i="27"/>
  <c r="K702" i="27"/>
  <c r="A703" i="27"/>
  <c r="C702" i="27" l="1"/>
  <c r="B702" i="27"/>
  <c r="F703" i="27"/>
  <c r="E702" i="27"/>
  <c r="D702" i="27"/>
  <c r="H703" i="27"/>
  <c r="K703" i="27"/>
  <c r="A704" i="27"/>
  <c r="B703" i="27" l="1"/>
  <c r="C703" i="27"/>
  <c r="F704" i="27"/>
  <c r="E703" i="27"/>
  <c r="D703" i="27"/>
  <c r="H704" i="27"/>
  <c r="K704" i="27"/>
  <c r="A705" i="27"/>
  <c r="C704" i="27" l="1"/>
  <c r="B704" i="27"/>
  <c r="F705" i="27"/>
  <c r="E704" i="27"/>
  <c r="D704" i="27"/>
  <c r="H705" i="27"/>
  <c r="K705" i="27"/>
  <c r="A706" i="27"/>
  <c r="B705" i="27" l="1"/>
  <c r="C705" i="27"/>
  <c r="F706" i="27"/>
  <c r="E705" i="27"/>
  <c r="D705" i="27"/>
  <c r="H706" i="27"/>
  <c r="A707" i="27"/>
  <c r="K706" i="27"/>
  <c r="C706" i="27" l="1"/>
  <c r="B706" i="27"/>
  <c r="F707" i="27"/>
  <c r="E706" i="27"/>
  <c r="D706" i="27"/>
  <c r="H707" i="27"/>
  <c r="A708" i="27"/>
  <c r="K707" i="27"/>
  <c r="B707" i="27" l="1"/>
  <c r="C707" i="27"/>
  <c r="F708" i="27"/>
  <c r="E707" i="27"/>
  <c r="D707" i="27"/>
  <c r="H708" i="27"/>
  <c r="K708" i="27"/>
  <c r="A709" i="27"/>
  <c r="C708" i="27" l="1"/>
  <c r="B708" i="27"/>
  <c r="F709" i="27"/>
  <c r="E708" i="27"/>
  <c r="D708" i="27"/>
  <c r="H709" i="27"/>
  <c r="A710" i="27"/>
  <c r="K709" i="27"/>
  <c r="B709" i="27" l="1"/>
  <c r="C709" i="27"/>
  <c r="F710" i="27"/>
  <c r="E709" i="27"/>
  <c r="D709" i="27"/>
  <c r="H710" i="27"/>
  <c r="K710" i="27"/>
  <c r="A711" i="27"/>
  <c r="C710" i="27" l="1"/>
  <c r="B710" i="27"/>
  <c r="F711" i="27"/>
  <c r="E710" i="27"/>
  <c r="D710" i="27"/>
  <c r="H711" i="27"/>
  <c r="A712" i="27"/>
  <c r="K711" i="27"/>
  <c r="B711" i="27" l="1"/>
  <c r="C711" i="27"/>
  <c r="F712" i="27"/>
  <c r="E711" i="27"/>
  <c r="D711" i="27"/>
  <c r="H712" i="27"/>
  <c r="K712" i="27"/>
  <c r="A713" i="27"/>
  <c r="C712" i="27" l="1"/>
  <c r="B712" i="27"/>
  <c r="F713" i="27"/>
  <c r="E712" i="27"/>
  <c r="D712" i="27"/>
  <c r="H713" i="27"/>
  <c r="K713" i="27"/>
  <c r="A714" i="27"/>
  <c r="B713" i="27" l="1"/>
  <c r="C713" i="27"/>
  <c r="F714" i="27"/>
  <c r="E713" i="27"/>
  <c r="D713" i="27"/>
  <c r="H714" i="27"/>
  <c r="A715" i="27"/>
  <c r="K714" i="27"/>
  <c r="C714" i="27" l="1"/>
  <c r="B714" i="27"/>
  <c r="F715" i="27"/>
  <c r="E714" i="27"/>
  <c r="D714" i="27"/>
  <c r="H715" i="27"/>
  <c r="A716" i="27"/>
  <c r="K715" i="27"/>
  <c r="B715" i="27" l="1"/>
  <c r="C715" i="27"/>
  <c r="F716" i="27"/>
  <c r="E715" i="27"/>
  <c r="D715" i="27"/>
  <c r="H716" i="27"/>
  <c r="A717" i="27"/>
  <c r="K716" i="27"/>
  <c r="C716" i="27" l="1"/>
  <c r="B716" i="27"/>
  <c r="F717" i="27"/>
  <c r="E716" i="27"/>
  <c r="D716" i="27"/>
  <c r="H717" i="27"/>
  <c r="A718" i="27"/>
  <c r="K717" i="27"/>
  <c r="B717" i="27" l="1"/>
  <c r="C717" i="27"/>
  <c r="F718" i="27"/>
  <c r="E717" i="27"/>
  <c r="D717" i="27"/>
  <c r="H718" i="27"/>
  <c r="K718" i="27"/>
  <c r="A719" i="27"/>
  <c r="C718" i="27" l="1"/>
  <c r="B718" i="27"/>
  <c r="F719" i="27"/>
  <c r="E718" i="27"/>
  <c r="D718" i="27"/>
  <c r="H719" i="27"/>
  <c r="K719" i="27"/>
  <c r="A720" i="27"/>
  <c r="B719" i="27" l="1"/>
  <c r="C719" i="27"/>
  <c r="F720" i="27"/>
  <c r="E719" i="27"/>
  <c r="D719" i="27"/>
  <c r="H720" i="27"/>
  <c r="K720" i="27"/>
  <c r="A721" i="27"/>
  <c r="C720" i="27" l="1"/>
  <c r="B720" i="27"/>
  <c r="F721" i="27"/>
  <c r="E720" i="27"/>
  <c r="D720" i="27"/>
  <c r="H721" i="27"/>
  <c r="A722" i="27"/>
  <c r="K721" i="27"/>
  <c r="B721" i="27" l="1"/>
  <c r="C721" i="27"/>
  <c r="F722" i="27"/>
  <c r="E721" i="27"/>
  <c r="D721" i="27"/>
  <c r="H722" i="27"/>
  <c r="K722" i="27"/>
  <c r="A723" i="27"/>
  <c r="C722" i="27" l="1"/>
  <c r="B722" i="27"/>
  <c r="F723" i="27"/>
  <c r="E722" i="27"/>
  <c r="D722" i="27"/>
  <c r="H723" i="27"/>
  <c r="K723" i="27"/>
  <c r="A724" i="27"/>
  <c r="B723" i="27" l="1"/>
  <c r="C723" i="27"/>
  <c r="F724" i="27"/>
  <c r="E723" i="27"/>
  <c r="D723" i="27"/>
  <c r="H724" i="27"/>
  <c r="K724" i="27"/>
  <c r="A725" i="27"/>
  <c r="C724" i="27" l="1"/>
  <c r="B724" i="27"/>
  <c r="F725" i="27"/>
  <c r="E724" i="27"/>
  <c r="D724" i="27"/>
  <c r="H725" i="27"/>
  <c r="A726" i="27"/>
  <c r="K725" i="27"/>
  <c r="B725" i="27" l="1"/>
  <c r="C725" i="27"/>
  <c r="F726" i="27"/>
  <c r="E725" i="27"/>
  <c r="D725" i="27"/>
  <c r="H726" i="27"/>
  <c r="K726" i="27"/>
  <c r="A727" i="27"/>
  <c r="C726" i="27" l="1"/>
  <c r="B726" i="27"/>
  <c r="F727" i="27"/>
  <c r="E726" i="27"/>
  <c r="D726" i="27"/>
  <c r="H727" i="27"/>
  <c r="A728" i="27"/>
  <c r="K727" i="27"/>
  <c r="B727" i="27" l="1"/>
  <c r="C727" i="27"/>
  <c r="F728" i="27"/>
  <c r="E727" i="27"/>
  <c r="D727" i="27"/>
  <c r="H728" i="27"/>
  <c r="A729" i="27"/>
  <c r="K728" i="27"/>
  <c r="C728" i="27" l="1"/>
  <c r="B728" i="27"/>
  <c r="F729" i="27"/>
  <c r="E728" i="27"/>
  <c r="D728" i="27"/>
  <c r="H729" i="27"/>
  <c r="A730" i="27"/>
  <c r="K729" i="27"/>
  <c r="B729" i="27" l="1"/>
  <c r="C729" i="27"/>
  <c r="F730" i="27"/>
  <c r="E729" i="27"/>
  <c r="D729" i="27"/>
  <c r="H730" i="27"/>
  <c r="K730" i="27"/>
  <c r="A731" i="27"/>
  <c r="C730" i="27" l="1"/>
  <c r="B730" i="27"/>
  <c r="F731" i="27"/>
  <c r="E730" i="27"/>
  <c r="D730" i="27"/>
  <c r="H731" i="27"/>
  <c r="A732" i="27"/>
  <c r="F732" i="27" l="1"/>
  <c r="E731" i="27"/>
  <c r="D731" i="27"/>
  <c r="H732" i="27"/>
  <c r="A733" i="27"/>
  <c r="K732" i="27"/>
  <c r="C732" i="27" l="1"/>
  <c r="B732" i="27"/>
  <c r="F733" i="27"/>
  <c r="E732" i="27"/>
  <c r="D732" i="27"/>
  <c r="H733" i="27"/>
  <c r="A734" i="27"/>
  <c r="K733" i="27"/>
  <c r="B733" i="27" l="1"/>
  <c r="C733" i="27"/>
  <c r="F734" i="27"/>
  <c r="E733" i="27"/>
  <c r="D733" i="27"/>
  <c r="H734" i="27"/>
  <c r="A735" i="27"/>
  <c r="K734" i="27"/>
  <c r="C734" i="27" l="1"/>
  <c r="B734" i="27"/>
  <c r="F735" i="27"/>
  <c r="E734" i="27"/>
  <c r="D734" i="27"/>
  <c r="H735" i="27"/>
  <c r="K735" i="27"/>
  <c r="A736" i="27"/>
  <c r="B735" i="27" l="1"/>
  <c r="C735" i="27"/>
  <c r="F736" i="27"/>
  <c r="E735" i="27"/>
  <c r="D735" i="27"/>
  <c r="H736" i="27"/>
  <c r="K736" i="27"/>
  <c r="A737" i="27"/>
  <c r="C736" i="27" l="1"/>
  <c r="B736" i="27"/>
  <c r="F737" i="27"/>
  <c r="E736" i="27"/>
  <c r="D736" i="27"/>
  <c r="H737" i="27"/>
  <c r="A738" i="27"/>
  <c r="K737" i="27"/>
  <c r="B737" i="27" l="1"/>
  <c r="C737" i="27"/>
  <c r="F738" i="27"/>
  <c r="E737" i="27"/>
  <c r="D737" i="27"/>
  <c r="H738" i="27"/>
  <c r="K738" i="27"/>
  <c r="A739" i="27"/>
  <c r="C738" i="27" l="1"/>
  <c r="B738" i="27"/>
  <c r="F739" i="27"/>
  <c r="E738" i="27"/>
  <c r="D738" i="27"/>
  <c r="H739" i="27"/>
  <c r="K739" i="27"/>
  <c r="A740" i="27"/>
  <c r="B739" i="27" l="1"/>
  <c r="C739" i="27"/>
  <c r="F740" i="27"/>
  <c r="E739" i="27"/>
  <c r="D739" i="27"/>
  <c r="H740" i="27"/>
  <c r="A741" i="27"/>
  <c r="K740" i="27"/>
  <c r="C740" i="27" l="1"/>
  <c r="B740" i="27"/>
  <c r="F741" i="27"/>
  <c r="E740" i="27"/>
  <c r="D740" i="27"/>
  <c r="H741" i="27"/>
  <c r="K741" i="27"/>
  <c r="A742" i="27"/>
  <c r="B741" i="27" l="1"/>
  <c r="C741" i="27"/>
  <c r="F742" i="27"/>
  <c r="E741" i="27"/>
  <c r="D741" i="27"/>
  <c r="H742" i="27"/>
  <c r="K742" i="27"/>
  <c r="A743" i="27"/>
  <c r="C742" i="27" l="1"/>
  <c r="B742" i="27"/>
  <c r="F743" i="27"/>
  <c r="E742" i="27"/>
  <c r="D742" i="27"/>
  <c r="H743" i="27"/>
  <c r="K743" i="27"/>
  <c r="A744" i="27"/>
  <c r="B743" i="27" l="1"/>
  <c r="C743" i="27"/>
  <c r="F744" i="27"/>
  <c r="E743" i="27"/>
  <c r="D743" i="27"/>
  <c r="H744" i="27"/>
  <c r="K744" i="27"/>
  <c r="A745" i="27"/>
  <c r="C744" i="27" l="1"/>
  <c r="B744" i="27"/>
  <c r="F745" i="27"/>
  <c r="E744" i="27"/>
  <c r="D744" i="27"/>
  <c r="H745" i="27"/>
  <c r="A746" i="27"/>
  <c r="K745" i="27"/>
  <c r="B745" i="27" l="1"/>
  <c r="C745" i="27"/>
  <c r="F746" i="27"/>
  <c r="E745" i="27"/>
  <c r="D745" i="27"/>
  <c r="H746" i="27"/>
  <c r="A747" i="27"/>
  <c r="K746" i="27"/>
  <c r="C746" i="27" l="1"/>
  <c r="B746" i="27"/>
  <c r="F747" i="27"/>
  <c r="E746" i="27"/>
  <c r="D746" i="27"/>
  <c r="H747" i="27"/>
  <c r="A748" i="27"/>
  <c r="K747" i="27"/>
  <c r="B747" i="27" l="1"/>
  <c r="C747" i="27"/>
  <c r="F748" i="27"/>
  <c r="E747" i="27"/>
  <c r="D747" i="27"/>
  <c r="H748" i="27"/>
  <c r="K748" i="27"/>
  <c r="A749" i="27"/>
  <c r="C748" i="27" l="1"/>
  <c r="B748" i="27"/>
  <c r="F749" i="27"/>
  <c r="E748" i="27"/>
  <c r="D748" i="27"/>
  <c r="H749" i="27"/>
  <c r="K749" i="27"/>
  <c r="A750" i="27"/>
  <c r="B749" i="27" l="1"/>
  <c r="C749" i="27"/>
  <c r="F750" i="27"/>
  <c r="E749" i="27"/>
  <c r="D749" i="27"/>
  <c r="H750" i="27"/>
  <c r="K750" i="27"/>
  <c r="A751" i="27"/>
  <c r="C750" i="27" l="1"/>
  <c r="B750" i="27"/>
  <c r="F751" i="27"/>
  <c r="E750" i="27"/>
  <c r="D750" i="27"/>
  <c r="H751" i="27"/>
  <c r="A752" i="27"/>
  <c r="K751" i="27"/>
  <c r="B751" i="27" l="1"/>
  <c r="C751" i="27"/>
  <c r="F752" i="27"/>
  <c r="E751" i="27"/>
  <c r="D751" i="27"/>
  <c r="H752" i="27"/>
  <c r="K752" i="27"/>
  <c r="A753" i="27"/>
  <c r="C752" i="27" l="1"/>
  <c r="B752" i="27"/>
  <c r="F753" i="27"/>
  <c r="E752" i="27"/>
  <c r="D752" i="27"/>
  <c r="H753" i="27"/>
  <c r="K753" i="27"/>
  <c r="A754" i="27"/>
  <c r="B753" i="27" l="1"/>
  <c r="C753" i="27"/>
  <c r="F754" i="27"/>
  <c r="E753" i="27"/>
  <c r="D753" i="27"/>
  <c r="H754" i="27"/>
  <c r="K754" i="27"/>
  <c r="A755" i="27"/>
  <c r="C754" i="27" l="1"/>
  <c r="B754" i="27"/>
  <c r="F755" i="27"/>
  <c r="E754" i="27"/>
  <c r="D754" i="27"/>
  <c r="H755" i="27"/>
  <c r="K755" i="27"/>
  <c r="A756" i="27"/>
  <c r="B755" i="27" l="1"/>
  <c r="C755" i="27"/>
  <c r="F756" i="27"/>
  <c r="E755" i="27"/>
  <c r="D755" i="27"/>
  <c r="H756" i="27"/>
  <c r="K756" i="27"/>
  <c r="A757" i="27"/>
  <c r="C756" i="27" l="1"/>
  <c r="B756" i="27"/>
  <c r="F757" i="27"/>
  <c r="E756" i="27"/>
  <c r="D756" i="27"/>
  <c r="H757" i="27"/>
  <c r="K757" i="27"/>
  <c r="A758" i="27"/>
  <c r="B757" i="27" l="1"/>
  <c r="C757" i="27"/>
  <c r="F758" i="27"/>
  <c r="E757" i="27"/>
  <c r="D757" i="27"/>
  <c r="H758" i="27"/>
  <c r="K758" i="27"/>
  <c r="A759" i="27"/>
  <c r="C758" i="27" l="1"/>
  <c r="B758" i="27"/>
  <c r="F759" i="27"/>
  <c r="E758" i="27"/>
  <c r="D758" i="27"/>
  <c r="H759" i="27"/>
  <c r="A760" i="27"/>
  <c r="K759" i="27"/>
  <c r="B759" i="27" l="1"/>
  <c r="C759" i="27"/>
  <c r="F760" i="27"/>
  <c r="E759" i="27"/>
  <c r="D759" i="27"/>
  <c r="H760" i="27"/>
  <c r="K760" i="27"/>
  <c r="A761" i="27"/>
  <c r="C760" i="27" l="1"/>
  <c r="B760" i="27"/>
  <c r="F761" i="27"/>
  <c r="E760" i="27"/>
  <c r="D760" i="27"/>
  <c r="H761" i="27"/>
  <c r="K761" i="27"/>
  <c r="A762" i="27"/>
  <c r="B761" i="27" l="1"/>
  <c r="C761" i="27"/>
  <c r="F762" i="27"/>
  <c r="E761" i="27"/>
  <c r="D761" i="27"/>
  <c r="H762" i="27"/>
  <c r="K762" i="27"/>
  <c r="A763" i="27"/>
  <c r="C762" i="27" l="1"/>
  <c r="B762" i="27"/>
  <c r="F763" i="27"/>
  <c r="E762" i="27"/>
  <c r="D762" i="27"/>
  <c r="H763" i="27"/>
  <c r="K763" i="27"/>
  <c r="A764" i="27"/>
  <c r="B763" i="27" l="1"/>
  <c r="C763" i="27"/>
  <c r="F764" i="27"/>
  <c r="E763" i="27"/>
  <c r="D763" i="27"/>
  <c r="H764" i="27"/>
  <c r="A765" i="27"/>
  <c r="K764" i="27"/>
  <c r="C764" i="27" l="1"/>
  <c r="B764" i="27"/>
  <c r="F765" i="27"/>
  <c r="E764" i="27"/>
  <c r="D764" i="27"/>
  <c r="H765" i="27"/>
  <c r="A766" i="27"/>
  <c r="K765" i="27"/>
  <c r="B765" i="27" l="1"/>
  <c r="C765" i="27"/>
  <c r="F766" i="27"/>
  <c r="E765" i="27"/>
  <c r="D765" i="27"/>
  <c r="H766" i="27"/>
  <c r="K766" i="27"/>
  <c r="A767" i="27"/>
  <c r="C766" i="27" l="1"/>
  <c r="B766" i="27"/>
  <c r="F767" i="27"/>
  <c r="E766" i="27"/>
  <c r="D766" i="27"/>
  <c r="H767" i="27"/>
  <c r="A768" i="27"/>
  <c r="K767" i="27"/>
  <c r="B767" i="27" l="1"/>
  <c r="C767" i="27"/>
  <c r="F768" i="27"/>
  <c r="E767" i="27"/>
  <c r="D767" i="27"/>
  <c r="H768" i="27"/>
  <c r="K768" i="27"/>
  <c r="A769" i="27"/>
  <c r="C768" i="27" l="1"/>
  <c r="B768" i="27"/>
  <c r="F769" i="27"/>
  <c r="E768" i="27"/>
  <c r="D768" i="27"/>
  <c r="H769" i="27"/>
  <c r="A770" i="27"/>
  <c r="K769" i="27"/>
  <c r="B769" i="27" l="1"/>
  <c r="C769" i="27"/>
  <c r="F770" i="27"/>
  <c r="E769" i="27"/>
  <c r="D769" i="27"/>
  <c r="H770" i="27"/>
  <c r="K770" i="27"/>
  <c r="A771" i="27"/>
  <c r="C770" i="27" l="1"/>
  <c r="B770" i="27"/>
  <c r="F771" i="27"/>
  <c r="E770" i="27"/>
  <c r="D770" i="27"/>
  <c r="H771" i="27"/>
  <c r="A772" i="27"/>
  <c r="K771" i="27"/>
  <c r="B771" i="27" l="1"/>
  <c r="C771" i="27"/>
  <c r="F772" i="27"/>
  <c r="E771" i="27"/>
  <c r="D771" i="27"/>
  <c r="H772" i="27"/>
  <c r="A773" i="27"/>
  <c r="K772" i="27"/>
  <c r="C772" i="27" l="1"/>
  <c r="B772" i="27"/>
  <c r="F773" i="27"/>
  <c r="E772" i="27"/>
  <c r="D772" i="27"/>
  <c r="H773" i="27"/>
  <c r="A774" i="27"/>
  <c r="K773" i="27"/>
  <c r="B773" i="27" l="1"/>
  <c r="C773" i="27"/>
  <c r="F774" i="27"/>
  <c r="E773" i="27"/>
  <c r="D773" i="27"/>
  <c r="H774" i="27"/>
  <c r="A775" i="27"/>
  <c r="K774" i="27"/>
  <c r="C774" i="27" l="1"/>
  <c r="B774" i="27"/>
  <c r="F775" i="27"/>
  <c r="E774" i="27"/>
  <c r="D774" i="27"/>
  <c r="H775" i="27"/>
  <c r="A776" i="27"/>
  <c r="K775" i="27"/>
  <c r="B775" i="27" l="1"/>
  <c r="C775" i="27"/>
  <c r="F776" i="27"/>
  <c r="E775" i="27"/>
  <c r="D775" i="27"/>
  <c r="H776" i="27"/>
  <c r="A777" i="27"/>
  <c r="K776" i="27"/>
  <c r="C776" i="27" l="1"/>
  <c r="B776" i="27"/>
  <c r="F777" i="27"/>
  <c r="E776" i="27"/>
  <c r="D776" i="27"/>
  <c r="H777" i="27"/>
  <c r="K777" i="27"/>
  <c r="A778" i="27"/>
  <c r="B777" i="27" l="1"/>
  <c r="C777" i="27"/>
  <c r="F778" i="27"/>
  <c r="E777" i="27"/>
  <c r="D777" i="27"/>
  <c r="H778" i="27"/>
  <c r="A779" i="27"/>
  <c r="K778" i="27"/>
  <c r="C778" i="27" l="1"/>
  <c r="B778" i="27"/>
  <c r="F779" i="27"/>
  <c r="E778" i="27"/>
  <c r="D778" i="27"/>
  <c r="H779" i="27"/>
  <c r="A780" i="27"/>
  <c r="K779" i="27"/>
  <c r="B779" i="27" l="1"/>
  <c r="C779" i="27"/>
  <c r="F780" i="27"/>
  <c r="E779" i="27"/>
  <c r="D779" i="27"/>
  <c r="H780" i="27"/>
  <c r="K780" i="27"/>
  <c r="A781" i="27"/>
  <c r="C780" i="27" l="1"/>
  <c r="B780" i="27"/>
  <c r="F781" i="27"/>
  <c r="E780" i="27"/>
  <c r="D780" i="27"/>
  <c r="H781" i="27"/>
  <c r="K781" i="27"/>
  <c r="A782" i="27"/>
  <c r="B781" i="27" l="1"/>
  <c r="C781" i="27"/>
  <c r="F782" i="27"/>
  <c r="E781" i="27"/>
  <c r="D781" i="27"/>
  <c r="H782" i="27"/>
  <c r="K782" i="27"/>
  <c r="A783" i="27"/>
  <c r="C782" i="27" l="1"/>
  <c r="B782" i="27"/>
  <c r="F783" i="27"/>
  <c r="E782" i="27"/>
  <c r="D782" i="27"/>
  <c r="H783" i="27"/>
  <c r="K783" i="27"/>
  <c r="A784" i="27"/>
  <c r="B783" i="27" l="1"/>
  <c r="C783" i="27"/>
  <c r="F784" i="27"/>
  <c r="E783" i="27"/>
  <c r="D783" i="27"/>
  <c r="H784" i="27"/>
  <c r="A785" i="27"/>
  <c r="K784" i="27"/>
  <c r="C784" i="27" l="1"/>
  <c r="B784" i="27"/>
  <c r="F785" i="27"/>
  <c r="E784" i="27"/>
  <c r="D784" i="27"/>
  <c r="H785" i="27"/>
  <c r="K785" i="27"/>
  <c r="A786" i="27"/>
  <c r="B785" i="27" l="1"/>
  <c r="C785" i="27"/>
  <c r="F786" i="27"/>
  <c r="E785" i="27"/>
  <c r="D785" i="27"/>
  <c r="H786" i="27"/>
  <c r="A787" i="27"/>
  <c r="K786" i="27"/>
  <c r="C786" i="27" l="1"/>
  <c r="B786" i="27"/>
  <c r="F787" i="27"/>
  <c r="E786" i="27"/>
  <c r="D786" i="27"/>
  <c r="H787" i="27"/>
  <c r="A788" i="27"/>
  <c r="K787" i="27"/>
  <c r="B787" i="27" l="1"/>
  <c r="C787" i="27"/>
  <c r="F788" i="27"/>
  <c r="E787" i="27"/>
  <c r="D787" i="27"/>
  <c r="H788" i="27"/>
  <c r="K788" i="27"/>
  <c r="A789" i="27"/>
  <c r="D788" i="27" l="1"/>
  <c r="C788" i="27"/>
  <c r="B788" i="27"/>
  <c r="F789" i="27"/>
  <c r="H789" i="27"/>
  <c r="K789" i="27"/>
  <c r="A790" i="27"/>
  <c r="E788" i="27"/>
  <c r="B789" i="27" l="1"/>
  <c r="C789" i="27"/>
  <c r="F790" i="27"/>
  <c r="E789" i="27"/>
  <c r="D789" i="27"/>
  <c r="H790" i="27"/>
  <c r="A791" i="27"/>
  <c r="K790" i="27"/>
  <c r="D790" i="27" l="1"/>
  <c r="C790" i="27"/>
  <c r="B790" i="27"/>
  <c r="F791" i="27"/>
  <c r="E790" i="27"/>
  <c r="H791" i="27"/>
  <c r="K791" i="27"/>
  <c r="A792" i="27"/>
  <c r="D791" i="27" l="1"/>
  <c r="B791" i="27"/>
  <c r="C791" i="27"/>
  <c r="F792" i="27"/>
  <c r="H792" i="27"/>
  <c r="K792" i="27"/>
  <c r="A793" i="27"/>
  <c r="E791" i="27"/>
  <c r="C792" i="27" l="1"/>
  <c r="B792" i="27"/>
  <c r="I32" i="12"/>
  <c r="I36" i="12"/>
  <c r="J36" i="12" s="1"/>
  <c r="I33" i="12"/>
  <c r="J33" i="12" s="1"/>
  <c r="I35" i="12"/>
  <c r="J35" i="12" s="1"/>
  <c r="F793" i="27"/>
  <c r="D792" i="27"/>
  <c r="H793" i="27"/>
  <c r="A794" i="27"/>
  <c r="D793" i="27"/>
  <c r="E792" i="27"/>
  <c r="F794" i="27" l="1"/>
  <c r="E793" i="27"/>
  <c r="H794" i="27"/>
  <c r="A795" i="27"/>
  <c r="K794" i="27"/>
  <c r="J37" i="12"/>
  <c r="I37" i="12"/>
  <c r="C794" i="27" l="1"/>
  <c r="B794" i="27"/>
  <c r="F795" i="27"/>
  <c r="E794" i="27"/>
  <c r="D794" i="27"/>
  <c r="H795" i="27"/>
  <c r="K795" i="27"/>
  <c r="A796" i="27"/>
  <c r="D795" i="27" l="1"/>
  <c r="B795" i="27"/>
  <c r="C795" i="27"/>
  <c r="F796" i="27"/>
  <c r="E795" i="27"/>
  <c r="H796" i="27"/>
  <c r="A797" i="27"/>
  <c r="K796" i="27"/>
  <c r="C796" i="27" l="1"/>
  <c r="B796" i="27"/>
  <c r="E796" i="27"/>
  <c r="D796" i="27"/>
  <c r="F797" i="27"/>
  <c r="H797" i="27"/>
  <c r="A798" i="27"/>
  <c r="K797" i="27"/>
  <c r="D797" i="27" l="1"/>
  <c r="B797" i="27"/>
  <c r="C797" i="27"/>
  <c r="F798" i="27"/>
  <c r="E797" i="27"/>
  <c r="H798" i="27"/>
  <c r="A799" i="27"/>
  <c r="K798" i="27"/>
  <c r="C798" i="27" l="1"/>
  <c r="B798" i="27"/>
  <c r="E798" i="27"/>
  <c r="D798" i="27"/>
  <c r="F799" i="27"/>
  <c r="H799" i="27"/>
  <c r="A800" i="27"/>
  <c r="K799" i="27"/>
  <c r="D799" i="27" l="1"/>
  <c r="B799" i="27"/>
  <c r="C799" i="27"/>
  <c r="F800" i="27"/>
  <c r="E799" i="27"/>
  <c r="H800" i="27"/>
  <c r="A801" i="27"/>
  <c r="K800" i="27"/>
  <c r="C800" i="27" l="1"/>
  <c r="B800" i="27"/>
  <c r="E800" i="27"/>
  <c r="D800" i="27"/>
  <c r="F801" i="27"/>
  <c r="H801" i="27"/>
  <c r="A802" i="27"/>
  <c r="K801" i="27"/>
  <c r="D801" i="27" l="1"/>
  <c r="B801" i="27"/>
  <c r="C801" i="27"/>
  <c r="F802" i="27"/>
  <c r="E801" i="27"/>
  <c r="H802" i="27"/>
  <c r="A803" i="27"/>
  <c r="K802" i="27"/>
  <c r="C802" i="27" l="1"/>
  <c r="B802" i="27"/>
  <c r="F803" i="27"/>
  <c r="E802" i="27"/>
  <c r="D802" i="27"/>
  <c r="H803" i="27"/>
  <c r="A804" i="27"/>
  <c r="K803" i="27"/>
  <c r="B803" i="27" l="1"/>
  <c r="C803" i="27"/>
  <c r="F804" i="27"/>
  <c r="E803" i="27"/>
  <c r="D803" i="27"/>
  <c r="H804" i="27"/>
  <c r="K804" i="27"/>
  <c r="A805" i="27"/>
  <c r="C804" i="27" l="1"/>
  <c r="B804" i="27"/>
  <c r="F805" i="27"/>
  <c r="E804" i="27"/>
  <c r="D804" i="27"/>
  <c r="H805" i="27"/>
  <c r="K805" i="27"/>
  <c r="A806" i="27"/>
  <c r="B805" i="27" l="1"/>
  <c r="C805" i="27"/>
  <c r="E805" i="27"/>
  <c r="D805" i="27"/>
  <c r="F806" i="27"/>
  <c r="H806" i="27"/>
  <c r="K806" i="27"/>
  <c r="A807" i="27"/>
  <c r="C806" i="27" l="1"/>
  <c r="B806" i="27"/>
  <c r="E806" i="27"/>
  <c r="D806" i="27"/>
  <c r="F807" i="27"/>
  <c r="H807" i="27"/>
  <c r="A808" i="27"/>
  <c r="K807" i="27"/>
  <c r="B807" i="27" l="1"/>
  <c r="C807" i="27"/>
  <c r="E807" i="27"/>
  <c r="D807" i="27"/>
  <c r="F808" i="27"/>
  <c r="H808" i="27"/>
  <c r="A809" i="27"/>
  <c r="K808" i="27"/>
  <c r="C808" i="27" l="1"/>
  <c r="B808" i="27"/>
  <c r="F809" i="27"/>
  <c r="E808" i="27"/>
  <c r="D808" i="27"/>
  <c r="H809" i="27"/>
  <c r="K809" i="27"/>
  <c r="A810" i="27"/>
  <c r="B809" i="27" l="1"/>
  <c r="C809" i="27"/>
  <c r="E809" i="27"/>
  <c r="D809" i="27"/>
  <c r="F810" i="27"/>
  <c r="H810" i="27"/>
  <c r="A811" i="27"/>
  <c r="K810" i="27"/>
  <c r="C810" i="27" l="1"/>
  <c r="B810" i="27"/>
  <c r="E810" i="27"/>
  <c r="D810" i="27"/>
  <c r="F811" i="27"/>
  <c r="H811" i="27"/>
  <c r="K811" i="27"/>
  <c r="A812" i="27"/>
  <c r="B811" i="27" l="1"/>
  <c r="C811" i="27"/>
  <c r="F812" i="27"/>
  <c r="E811" i="27"/>
  <c r="D811" i="27"/>
  <c r="H812" i="27"/>
  <c r="A813" i="27"/>
  <c r="K812" i="27"/>
  <c r="C812" i="27" l="1"/>
  <c r="B812" i="27"/>
  <c r="E812" i="27"/>
  <c r="D812" i="27"/>
  <c r="F813" i="27"/>
  <c r="H813" i="27"/>
  <c r="A814" i="27"/>
  <c r="K813" i="27"/>
  <c r="B813" i="27" l="1"/>
  <c r="C813" i="27"/>
  <c r="E813" i="27"/>
  <c r="D813" i="27"/>
  <c r="F814" i="27"/>
  <c r="H814" i="27"/>
  <c r="A815" i="27"/>
  <c r="K814" i="27"/>
  <c r="C814" i="27" l="1"/>
  <c r="B814" i="27"/>
  <c r="E814" i="27"/>
  <c r="D814" i="27"/>
  <c r="F815" i="27"/>
  <c r="H815" i="27"/>
  <c r="A816" i="27"/>
  <c r="K815" i="27"/>
  <c r="B815" i="27" l="1"/>
  <c r="C815" i="27"/>
  <c r="F816" i="27"/>
  <c r="E815" i="27"/>
  <c r="D815" i="27"/>
  <c r="H816" i="27"/>
  <c r="A817" i="27"/>
  <c r="K816" i="27"/>
  <c r="C816" i="27" l="1"/>
  <c r="B816" i="27"/>
  <c r="E816" i="27"/>
  <c r="D816" i="27"/>
  <c r="F817" i="27"/>
  <c r="H817" i="27"/>
  <c r="A818" i="27"/>
  <c r="K817" i="27"/>
  <c r="B817" i="27" l="1"/>
  <c r="C817" i="27"/>
  <c r="E817" i="27"/>
  <c r="D817" i="27"/>
  <c r="F818" i="27"/>
  <c r="H818" i="27"/>
  <c r="A819" i="27"/>
  <c r="K818" i="27"/>
  <c r="C818" i="27" l="1"/>
  <c r="B818" i="27"/>
  <c r="E818" i="27"/>
  <c r="D818" i="27"/>
  <c r="F819" i="27"/>
  <c r="H819" i="27"/>
  <c r="K819" i="27"/>
  <c r="A820" i="27"/>
  <c r="B819" i="27" l="1"/>
  <c r="C819" i="27"/>
  <c r="F820" i="27"/>
  <c r="E819" i="27"/>
  <c r="D819" i="27"/>
  <c r="H820" i="27"/>
  <c r="K820" i="27"/>
  <c r="A821" i="27"/>
  <c r="C820" i="27" l="1"/>
  <c r="B820" i="27"/>
  <c r="E820" i="27"/>
  <c r="D820" i="27"/>
  <c r="F821" i="27"/>
  <c r="H821" i="27"/>
  <c r="A822" i="27"/>
  <c r="K821" i="27"/>
  <c r="B821" i="27" l="1"/>
  <c r="C821" i="27"/>
  <c r="E821" i="27"/>
  <c r="D821" i="27"/>
  <c r="F822" i="27"/>
  <c r="H822" i="27"/>
  <c r="K822" i="27"/>
  <c r="A823" i="27"/>
  <c r="C822" i="27" l="1"/>
  <c r="B822" i="27"/>
  <c r="F823" i="27"/>
  <c r="E822" i="27"/>
  <c r="D822" i="27"/>
  <c r="H823" i="27"/>
  <c r="A824" i="27"/>
  <c r="K823" i="27"/>
  <c r="B823" i="27" l="1"/>
  <c r="C823" i="27"/>
  <c r="E823" i="27"/>
  <c r="D823" i="27"/>
  <c r="F824" i="27"/>
  <c r="H824" i="27"/>
  <c r="K824" i="27"/>
  <c r="A825" i="27"/>
  <c r="C824" i="27" l="1"/>
  <c r="B824" i="27"/>
  <c r="E824" i="27"/>
  <c r="D824" i="27"/>
  <c r="F825" i="27"/>
  <c r="H825" i="27"/>
  <c r="A826" i="27"/>
  <c r="K825" i="27"/>
  <c r="B825" i="27" l="1"/>
  <c r="C825" i="27"/>
  <c r="F826" i="27"/>
  <c r="E825" i="27"/>
  <c r="D825" i="27"/>
  <c r="H826" i="27"/>
  <c r="A827" i="27"/>
  <c r="K826" i="27"/>
  <c r="C826" i="27" l="1"/>
  <c r="B826" i="27"/>
  <c r="F827" i="27"/>
  <c r="E826" i="27"/>
  <c r="D826" i="27"/>
  <c r="H827" i="27"/>
  <c r="A828" i="27"/>
  <c r="K827" i="27"/>
  <c r="B827" i="27" l="1"/>
  <c r="C827" i="27"/>
  <c r="F828" i="27"/>
  <c r="E827" i="27"/>
  <c r="D827" i="27"/>
  <c r="H828" i="27"/>
  <c r="A829" i="27"/>
  <c r="K828" i="27"/>
  <c r="C828" i="27" l="1"/>
  <c r="B828" i="27"/>
  <c r="E828" i="27"/>
  <c r="D828" i="27"/>
  <c r="F829" i="27"/>
  <c r="H829" i="27"/>
  <c r="A830" i="27"/>
  <c r="K829" i="27"/>
  <c r="B829" i="27" l="1"/>
  <c r="C829" i="27"/>
  <c r="E829" i="27"/>
  <c r="D829" i="27"/>
  <c r="F830" i="27"/>
  <c r="H830" i="27"/>
  <c r="A831" i="27"/>
  <c r="K830" i="27"/>
  <c r="C830" i="27" l="1"/>
  <c r="B830" i="27"/>
  <c r="F831" i="27"/>
  <c r="E830" i="27"/>
  <c r="D830" i="27"/>
  <c r="H831" i="27"/>
  <c r="A832" i="27"/>
  <c r="K831" i="27"/>
  <c r="B831" i="27" l="1"/>
  <c r="C831" i="27"/>
  <c r="E831" i="27"/>
  <c r="D831" i="27"/>
  <c r="F832" i="27"/>
  <c r="H832" i="27"/>
  <c r="A833" i="27"/>
  <c r="K832" i="27"/>
  <c r="C832" i="27" l="1"/>
  <c r="B832" i="27"/>
  <c r="E832" i="27"/>
  <c r="D832" i="27"/>
  <c r="F833" i="27"/>
  <c r="H833" i="27"/>
  <c r="A834" i="27"/>
  <c r="K833" i="27"/>
  <c r="B833" i="27" l="1"/>
  <c r="C833" i="27"/>
  <c r="E833" i="27"/>
  <c r="D833" i="27"/>
  <c r="F834" i="27"/>
  <c r="H834" i="27"/>
  <c r="K834" i="27"/>
  <c r="A835" i="27"/>
  <c r="C834" i="27" l="1"/>
  <c r="B834" i="27"/>
  <c r="E834" i="27"/>
  <c r="D834" i="27"/>
  <c r="F835" i="27"/>
  <c r="H835" i="27"/>
  <c r="A836" i="27"/>
  <c r="K835" i="27"/>
  <c r="B835" i="27" l="1"/>
  <c r="C835" i="27"/>
  <c r="E835" i="27"/>
  <c r="D835" i="27"/>
  <c r="F836" i="27"/>
  <c r="H836" i="27"/>
  <c r="K836" i="27"/>
  <c r="A837" i="27"/>
  <c r="C836" i="27" l="1"/>
  <c r="B836" i="27"/>
  <c r="E836" i="27"/>
  <c r="D836" i="27"/>
  <c r="F837" i="27"/>
  <c r="H837" i="27"/>
  <c r="A838" i="27"/>
  <c r="K837" i="27"/>
  <c r="B837" i="27" l="1"/>
  <c r="C837" i="27"/>
  <c r="E837" i="27"/>
  <c r="D837" i="27"/>
  <c r="F838" i="27"/>
  <c r="H838" i="27"/>
  <c r="A839" i="27"/>
  <c r="K838" i="27"/>
  <c r="C838" i="27" l="1"/>
  <c r="B838" i="27"/>
  <c r="E838" i="27"/>
  <c r="D838" i="27"/>
  <c r="F839" i="27"/>
  <c r="H839" i="27"/>
  <c r="A840" i="27"/>
  <c r="K839" i="27"/>
  <c r="B839" i="27" l="1"/>
  <c r="C839" i="27"/>
  <c r="E839" i="27"/>
  <c r="D839" i="27"/>
  <c r="F840" i="27"/>
  <c r="H840" i="27"/>
  <c r="A841" i="27"/>
  <c r="K840" i="27"/>
  <c r="C840" i="27" l="1"/>
  <c r="B840" i="27"/>
  <c r="E840" i="27"/>
  <c r="D840" i="27"/>
  <c r="F841" i="27"/>
  <c r="H841" i="27"/>
  <c r="K841" i="27"/>
  <c r="A842" i="27"/>
  <c r="B841" i="27" l="1"/>
  <c r="C841" i="27"/>
  <c r="E841" i="27"/>
  <c r="D841" i="27"/>
  <c r="F842" i="27"/>
  <c r="H842" i="27"/>
  <c r="A843" i="27"/>
  <c r="K842" i="27"/>
  <c r="C842" i="27" l="1"/>
  <c r="B842" i="27"/>
  <c r="E842" i="27"/>
  <c r="D842" i="27"/>
  <c r="F843" i="27"/>
  <c r="H843" i="27"/>
  <c r="K843" i="27"/>
  <c r="A844" i="27"/>
  <c r="B843" i="27" l="1"/>
  <c r="C843" i="27"/>
  <c r="F844" i="27"/>
  <c r="E843" i="27"/>
  <c r="D843" i="27"/>
  <c r="H844" i="27"/>
  <c r="K844" i="27"/>
  <c r="A845" i="27"/>
  <c r="C844" i="27" l="1"/>
  <c r="B844" i="27"/>
  <c r="F845" i="27"/>
  <c r="E844" i="27"/>
  <c r="D844" i="27"/>
  <c r="H845" i="27"/>
  <c r="K845" i="27"/>
  <c r="A846" i="27"/>
  <c r="B845" i="27" l="1"/>
  <c r="C845" i="27"/>
  <c r="F846" i="27"/>
  <c r="E845" i="27"/>
  <c r="D845" i="27"/>
  <c r="H846" i="27"/>
  <c r="A847" i="27"/>
  <c r="K846" i="27"/>
  <c r="C846" i="27" l="1"/>
  <c r="B846" i="27"/>
  <c r="F847" i="27"/>
  <c r="E846" i="27"/>
  <c r="D846" i="27"/>
  <c r="H847" i="27"/>
  <c r="A848" i="27"/>
  <c r="K847" i="27"/>
  <c r="B847" i="27" l="1"/>
  <c r="C847" i="27"/>
  <c r="E847" i="27"/>
  <c r="D847" i="27"/>
  <c r="F848" i="27"/>
  <c r="H848" i="27"/>
  <c r="K848" i="27"/>
  <c r="A849" i="27"/>
  <c r="C848" i="27" l="1"/>
  <c r="B848" i="27"/>
  <c r="E848" i="27"/>
  <c r="D848" i="27"/>
  <c r="F849" i="27"/>
  <c r="H849" i="27"/>
  <c r="A850" i="27"/>
  <c r="K849" i="27"/>
  <c r="B849" i="27" l="1"/>
  <c r="C849" i="27"/>
  <c r="F850" i="27"/>
  <c r="E849" i="27"/>
  <c r="D849" i="27"/>
  <c r="H850" i="27"/>
  <c r="A851" i="27"/>
  <c r="K850" i="27"/>
  <c r="C850" i="27" l="1"/>
  <c r="B850" i="27"/>
  <c r="E850" i="27"/>
  <c r="D850" i="27"/>
  <c r="F851" i="27"/>
  <c r="H851" i="27"/>
  <c r="K851" i="27"/>
  <c r="A852" i="27"/>
  <c r="B851" i="27" l="1"/>
  <c r="C851" i="27"/>
  <c r="E851" i="27"/>
  <c r="D851" i="27"/>
  <c r="F852" i="27"/>
  <c r="H852" i="27"/>
  <c r="A853" i="27"/>
  <c r="K852" i="27"/>
  <c r="C852" i="27" l="1"/>
  <c r="B852" i="27"/>
  <c r="E852" i="27"/>
  <c r="D852" i="27"/>
  <c r="F853" i="27"/>
  <c r="H853" i="27"/>
  <c r="A854" i="27"/>
  <c r="F854" i="27" l="1"/>
  <c r="E853" i="27"/>
  <c r="D853" i="27"/>
  <c r="H854" i="27"/>
  <c r="A855" i="27"/>
  <c r="K854" i="27"/>
  <c r="C854" i="27" l="1"/>
  <c r="B854" i="27"/>
  <c r="E854" i="27"/>
  <c r="D854" i="27"/>
  <c r="F855" i="27"/>
  <c r="H855" i="27"/>
  <c r="K855" i="27"/>
  <c r="A856" i="27"/>
  <c r="B855" i="27" l="1"/>
  <c r="C855" i="27"/>
  <c r="E855" i="27"/>
  <c r="D855" i="27"/>
  <c r="F856" i="27"/>
  <c r="H856" i="27"/>
  <c r="A857" i="27"/>
  <c r="K856" i="27"/>
  <c r="C856" i="27" l="1"/>
  <c r="B856" i="27"/>
  <c r="F857" i="27"/>
  <c r="E856" i="27"/>
  <c r="D856" i="27"/>
  <c r="H857" i="27"/>
  <c r="K857" i="27"/>
  <c r="A858" i="27"/>
  <c r="B857" i="27" l="1"/>
  <c r="C857" i="27"/>
  <c r="E857" i="27"/>
  <c r="D857" i="27"/>
  <c r="F858" i="27"/>
  <c r="H858" i="27"/>
  <c r="K858" i="27"/>
  <c r="A859" i="27"/>
  <c r="C858" i="27" l="1"/>
  <c r="B858" i="27"/>
  <c r="E858" i="27"/>
  <c r="D858" i="27"/>
  <c r="F859" i="27"/>
  <c r="H859" i="27"/>
  <c r="A860" i="27"/>
  <c r="K859" i="27"/>
  <c r="B859" i="27" l="1"/>
  <c r="C859" i="27"/>
  <c r="E859" i="27"/>
  <c r="D859" i="27"/>
  <c r="F860" i="27"/>
  <c r="H860" i="27"/>
  <c r="A861" i="27"/>
  <c r="K860" i="27"/>
  <c r="C860" i="27" l="1"/>
  <c r="B860" i="27"/>
  <c r="E860" i="27"/>
  <c r="D860" i="27"/>
  <c r="F861" i="27"/>
  <c r="H861" i="27"/>
  <c r="K861" i="27"/>
  <c r="A862" i="27"/>
  <c r="B861" i="27" l="1"/>
  <c r="C861" i="27"/>
  <c r="F862" i="27"/>
  <c r="E861" i="27"/>
  <c r="D861" i="27"/>
  <c r="H862" i="27"/>
  <c r="K862" i="27"/>
  <c r="A863" i="27"/>
  <c r="C862" i="27" l="1"/>
  <c r="B862" i="27"/>
  <c r="E862" i="27"/>
  <c r="D862" i="27"/>
  <c r="F863" i="27"/>
  <c r="H863" i="27"/>
  <c r="K863" i="27"/>
  <c r="A864" i="27"/>
  <c r="B863" i="27" l="1"/>
  <c r="C863" i="27"/>
  <c r="E863" i="27"/>
  <c r="D863" i="27"/>
  <c r="F864" i="27"/>
  <c r="H864" i="27"/>
  <c r="K864" i="27"/>
  <c r="A865" i="27"/>
  <c r="C864" i="27" l="1"/>
  <c r="B864" i="27"/>
  <c r="F865" i="27"/>
  <c r="E864" i="27"/>
  <c r="D864" i="27"/>
  <c r="H865" i="27"/>
  <c r="K865" i="27"/>
  <c r="A866" i="27"/>
  <c r="B865" i="27" l="1"/>
  <c r="C865" i="27"/>
  <c r="E865" i="27"/>
  <c r="D865" i="27"/>
  <c r="F866" i="27"/>
  <c r="H866" i="27"/>
  <c r="A867" i="27"/>
  <c r="K866" i="27"/>
  <c r="C866" i="27" l="1"/>
  <c r="B866" i="27"/>
  <c r="E866" i="27"/>
  <c r="D866" i="27"/>
  <c r="F867" i="27"/>
  <c r="H867" i="27"/>
  <c r="A868" i="27"/>
  <c r="K867" i="27"/>
  <c r="B867" i="27" l="1"/>
  <c r="C867" i="27"/>
  <c r="E867" i="27"/>
  <c r="D867" i="27"/>
  <c r="F868" i="27"/>
  <c r="H868" i="27"/>
  <c r="K868" i="27"/>
  <c r="A869" i="27"/>
  <c r="C868" i="27" l="1"/>
  <c r="B868" i="27"/>
  <c r="F869" i="27"/>
  <c r="E868" i="27"/>
  <c r="D868" i="27"/>
  <c r="H869" i="27"/>
  <c r="A870" i="27"/>
  <c r="K869" i="27"/>
  <c r="B869" i="27" l="1"/>
  <c r="C869" i="27"/>
  <c r="E869" i="27"/>
  <c r="D869" i="27"/>
  <c r="F870" i="27"/>
  <c r="H870" i="27"/>
  <c r="A871" i="27"/>
  <c r="K870" i="27"/>
  <c r="C870" i="27" l="1"/>
  <c r="B870" i="27"/>
  <c r="E870" i="27"/>
  <c r="D870" i="27"/>
  <c r="F871" i="27"/>
  <c r="H871" i="27"/>
  <c r="K871" i="27"/>
  <c r="A872" i="27"/>
  <c r="B871" i="27" l="1"/>
  <c r="C871" i="27"/>
  <c r="F872" i="27"/>
  <c r="E871" i="27"/>
  <c r="D871" i="27"/>
  <c r="H872" i="27"/>
  <c r="K872" i="27"/>
  <c r="A873" i="27"/>
  <c r="C872" i="27" l="1"/>
  <c r="B872" i="27"/>
  <c r="E872" i="27"/>
  <c r="D872" i="27"/>
  <c r="F873" i="27"/>
  <c r="H873" i="27"/>
  <c r="K873" i="27"/>
  <c r="A874" i="27"/>
  <c r="B873" i="27" l="1"/>
  <c r="C873" i="27"/>
  <c r="F874" i="27"/>
  <c r="E873" i="27"/>
  <c r="D873" i="27"/>
  <c r="H874" i="27"/>
  <c r="K874" i="27"/>
  <c r="A875" i="27"/>
  <c r="C874" i="27" l="1"/>
  <c r="B874" i="27"/>
  <c r="F875" i="27"/>
  <c r="E874" i="27"/>
  <c r="D874" i="27"/>
  <c r="H875" i="27"/>
  <c r="A876" i="27"/>
  <c r="K875" i="27"/>
  <c r="B875" i="27" l="1"/>
  <c r="C875" i="27"/>
  <c r="F876" i="27"/>
  <c r="E875" i="27"/>
  <c r="D875" i="27"/>
  <c r="H876" i="27"/>
  <c r="K876" i="27"/>
  <c r="A877" i="27"/>
  <c r="C876" i="27" l="1"/>
  <c r="B876" i="27"/>
  <c r="F877" i="27"/>
  <c r="E876" i="27"/>
  <c r="D876" i="27"/>
  <c r="H877" i="27"/>
  <c r="K877" i="27"/>
  <c r="A878" i="27"/>
  <c r="B877" i="27" l="1"/>
  <c r="C877" i="27"/>
  <c r="E877" i="27"/>
  <c r="D877" i="27"/>
  <c r="F878" i="27"/>
  <c r="H878" i="27"/>
  <c r="A879" i="27"/>
  <c r="K878" i="27"/>
  <c r="C878" i="27" l="1"/>
  <c r="B878" i="27"/>
  <c r="E878" i="27"/>
  <c r="D878" i="27"/>
  <c r="F879" i="27"/>
  <c r="H879" i="27"/>
  <c r="K879" i="27"/>
  <c r="A880" i="27"/>
  <c r="B879" i="27" l="1"/>
  <c r="C879" i="27"/>
  <c r="E879" i="27"/>
  <c r="D879" i="27"/>
  <c r="F880" i="27"/>
  <c r="H880" i="27"/>
  <c r="K880" i="27"/>
  <c r="A881" i="27"/>
  <c r="C880" i="27" l="1"/>
  <c r="B880" i="27"/>
  <c r="F881" i="27"/>
  <c r="E880" i="27"/>
  <c r="D880" i="27"/>
  <c r="H881" i="27"/>
  <c r="K881" i="27"/>
  <c r="A882" i="27"/>
  <c r="B881" i="27" l="1"/>
  <c r="C881" i="27"/>
  <c r="E881" i="27"/>
  <c r="D881" i="27"/>
  <c r="F882" i="27"/>
  <c r="H882" i="27"/>
  <c r="A883" i="27"/>
  <c r="K882" i="27"/>
  <c r="C882" i="27" l="1"/>
  <c r="B882" i="27"/>
  <c r="E882" i="27"/>
  <c r="D882" i="27"/>
  <c r="F883" i="27"/>
  <c r="H883" i="27"/>
  <c r="A884" i="27"/>
  <c r="K883" i="27"/>
  <c r="B883" i="27" l="1"/>
  <c r="C883" i="27"/>
  <c r="E883" i="27"/>
  <c r="D883" i="27"/>
  <c r="F884" i="27"/>
  <c r="H884" i="27"/>
  <c r="K884" i="27"/>
  <c r="A885" i="27"/>
  <c r="C884" i="27" l="1"/>
  <c r="B884" i="27"/>
  <c r="E884" i="27"/>
  <c r="D884" i="27"/>
  <c r="F885" i="27"/>
  <c r="H885" i="27"/>
  <c r="A886" i="27"/>
  <c r="K885" i="27"/>
  <c r="B885" i="27" l="1"/>
  <c r="C885" i="27"/>
  <c r="E885" i="27"/>
  <c r="D885" i="27"/>
  <c r="F886" i="27"/>
  <c r="H886" i="27"/>
  <c r="K886" i="27"/>
  <c r="A887" i="27"/>
  <c r="C886" i="27" l="1"/>
  <c r="B886" i="27"/>
  <c r="E886" i="27"/>
  <c r="D886" i="27"/>
  <c r="F887" i="27"/>
  <c r="H887" i="27"/>
  <c r="K887" i="27"/>
  <c r="A888" i="27"/>
  <c r="B887" i="27" l="1"/>
  <c r="C887" i="27"/>
  <c r="E887" i="27"/>
  <c r="D887" i="27"/>
  <c r="F888" i="27"/>
  <c r="H888" i="27"/>
  <c r="K888" i="27"/>
  <c r="A889" i="27"/>
  <c r="C888" i="27" l="1"/>
  <c r="B888" i="27"/>
  <c r="E888" i="27"/>
  <c r="D888" i="27"/>
  <c r="F889" i="27"/>
  <c r="H889" i="27"/>
  <c r="A890" i="27"/>
  <c r="K889" i="27"/>
  <c r="B889" i="27" l="1"/>
  <c r="C889" i="27"/>
  <c r="E889" i="27"/>
  <c r="D889" i="27"/>
  <c r="F890" i="27"/>
  <c r="H890" i="27"/>
  <c r="A891" i="27"/>
  <c r="K890" i="27"/>
  <c r="C890" i="27" l="1"/>
  <c r="B890" i="27"/>
  <c r="E890" i="27"/>
  <c r="D890" i="27"/>
  <c r="F891" i="27"/>
  <c r="H891" i="27"/>
  <c r="A892" i="27"/>
  <c r="K891" i="27"/>
  <c r="B891" i="27" l="1"/>
  <c r="C891" i="27"/>
  <c r="F892" i="27"/>
  <c r="E891" i="27"/>
  <c r="D891" i="27"/>
  <c r="H892" i="27"/>
  <c r="K892" i="27"/>
  <c r="A893" i="27"/>
  <c r="C892" i="27" l="1"/>
  <c r="B892" i="27"/>
  <c r="E892" i="27"/>
  <c r="D892" i="27"/>
  <c r="F893" i="27"/>
  <c r="H893" i="27"/>
  <c r="K893" i="27"/>
  <c r="A894" i="27"/>
  <c r="B893" i="27" l="1"/>
  <c r="C893" i="27"/>
  <c r="F894" i="27"/>
  <c r="E893" i="27"/>
  <c r="D893" i="27"/>
  <c r="H894" i="27"/>
  <c r="A895" i="27"/>
  <c r="K894" i="27"/>
  <c r="C894" i="27" l="1"/>
  <c r="B894" i="27"/>
  <c r="E894" i="27"/>
  <c r="D894" i="27"/>
  <c r="F895" i="27"/>
  <c r="H895" i="27"/>
  <c r="A896" i="27"/>
  <c r="K895" i="27"/>
  <c r="B895" i="27" l="1"/>
  <c r="C895" i="27"/>
  <c r="E895" i="27"/>
  <c r="D895" i="27"/>
  <c r="F896" i="27"/>
  <c r="H896" i="27"/>
  <c r="A897" i="27"/>
  <c r="K896" i="27"/>
  <c r="C896" i="27" l="1"/>
  <c r="B896" i="27"/>
  <c r="E896" i="27"/>
  <c r="D896" i="27"/>
  <c r="F897" i="27"/>
  <c r="H897" i="27"/>
  <c r="K897" i="27"/>
  <c r="A898" i="27"/>
  <c r="B897" i="27" l="1"/>
  <c r="C897" i="27"/>
  <c r="E897" i="27"/>
  <c r="D897" i="27"/>
  <c r="F898" i="27"/>
  <c r="H898" i="27"/>
  <c r="A899" i="27"/>
  <c r="K898" i="27"/>
  <c r="C898" i="27" l="1"/>
  <c r="B898" i="27"/>
  <c r="E898" i="27"/>
  <c r="D898" i="27"/>
  <c r="F899" i="27"/>
  <c r="H899" i="27"/>
  <c r="A900" i="27"/>
  <c r="K899" i="27"/>
  <c r="B899" i="27" l="1"/>
  <c r="C899" i="27"/>
  <c r="F900" i="27"/>
  <c r="E899" i="27"/>
  <c r="D899" i="27"/>
  <c r="H900" i="27"/>
  <c r="K900" i="27"/>
  <c r="A901" i="27"/>
  <c r="C900" i="27" l="1"/>
  <c r="B900" i="27"/>
  <c r="F901" i="27"/>
  <c r="E900" i="27"/>
  <c r="D900" i="27"/>
  <c r="H901" i="27"/>
  <c r="A902" i="27"/>
  <c r="K901" i="27"/>
  <c r="B901" i="27" l="1"/>
  <c r="C901" i="27"/>
  <c r="E901" i="27"/>
  <c r="D901" i="27"/>
  <c r="F902" i="27"/>
  <c r="H902" i="27"/>
  <c r="A903" i="27"/>
  <c r="K902" i="27"/>
  <c r="C902" i="27" l="1"/>
  <c r="B902" i="27"/>
  <c r="E902" i="27"/>
  <c r="D902" i="27"/>
  <c r="F903" i="27"/>
  <c r="H903" i="27"/>
  <c r="A904" i="27"/>
  <c r="K903" i="27"/>
  <c r="B903" i="27" l="1"/>
  <c r="C903" i="27"/>
  <c r="E903" i="27"/>
  <c r="D903" i="27"/>
  <c r="F904" i="27"/>
  <c r="H904" i="27"/>
  <c r="K904" i="27"/>
  <c r="A905" i="27"/>
  <c r="C904" i="27" l="1"/>
  <c r="B904" i="27"/>
  <c r="F905" i="27"/>
  <c r="E904" i="27"/>
  <c r="D904" i="27"/>
  <c r="H905" i="27"/>
  <c r="A906" i="27"/>
  <c r="K905" i="27"/>
  <c r="B905" i="27" l="1"/>
  <c r="C905" i="27"/>
  <c r="F906" i="27"/>
  <c r="E905" i="27"/>
  <c r="D905" i="27"/>
  <c r="H906" i="27"/>
  <c r="K906" i="27"/>
  <c r="A907" i="27"/>
  <c r="C906" i="27" l="1"/>
  <c r="B906" i="27"/>
  <c r="F907" i="27"/>
  <c r="E906" i="27"/>
  <c r="D906" i="27"/>
  <c r="H907" i="27"/>
  <c r="K907" i="27"/>
  <c r="A908" i="27"/>
  <c r="B907" i="27" l="1"/>
  <c r="C907" i="27"/>
  <c r="F908" i="27"/>
  <c r="E907" i="27"/>
  <c r="D907" i="27"/>
  <c r="H908" i="27"/>
  <c r="A909" i="27"/>
  <c r="K908" i="27"/>
  <c r="C908" i="27" l="1"/>
  <c r="B908" i="27"/>
  <c r="E908" i="27"/>
  <c r="D908" i="27"/>
  <c r="F909" i="27"/>
  <c r="H909" i="27"/>
  <c r="K909" i="27"/>
  <c r="A910" i="27"/>
  <c r="B909" i="27" l="1"/>
  <c r="C909" i="27"/>
  <c r="E909" i="27"/>
  <c r="D909" i="27"/>
  <c r="F910" i="27"/>
  <c r="H910" i="27"/>
  <c r="A911" i="27"/>
  <c r="K910" i="27"/>
  <c r="C910" i="27" l="1"/>
  <c r="B910" i="27"/>
  <c r="F911" i="27"/>
  <c r="E910" i="27"/>
  <c r="D910" i="27"/>
  <c r="H911" i="27"/>
  <c r="A912" i="27"/>
  <c r="K911" i="27"/>
  <c r="B911" i="27" l="1"/>
  <c r="C911" i="27"/>
  <c r="F912" i="27"/>
  <c r="E911" i="27"/>
  <c r="D911" i="27"/>
  <c r="H912" i="27"/>
  <c r="A913" i="27"/>
  <c r="K912" i="27"/>
  <c r="C912" i="27" l="1"/>
  <c r="B912" i="27"/>
  <c r="F913" i="27"/>
  <c r="E912" i="27"/>
  <c r="D912" i="27"/>
  <c r="H913" i="27"/>
  <c r="A914" i="27"/>
  <c r="K913" i="27"/>
  <c r="B913" i="27" l="1"/>
  <c r="C913" i="27"/>
  <c r="E913" i="27"/>
  <c r="D913" i="27"/>
  <c r="F914" i="27"/>
  <c r="H914" i="27"/>
  <c r="A915" i="27"/>
  <c r="K914" i="27"/>
  <c r="C914" i="27" l="1"/>
  <c r="B914" i="27"/>
  <c r="E914" i="27"/>
  <c r="D914" i="27"/>
  <c r="F915" i="27"/>
  <c r="H915" i="27"/>
  <c r="A916" i="27"/>
  <c r="E915" i="27" l="1"/>
  <c r="D915" i="27"/>
  <c r="F916" i="27"/>
  <c r="H916" i="27"/>
  <c r="A917" i="27"/>
  <c r="K916" i="27"/>
  <c r="C916" i="27" l="1"/>
  <c r="B916" i="27"/>
  <c r="E916" i="27"/>
  <c r="D916" i="27"/>
  <c r="F917" i="27"/>
  <c r="H917" i="27"/>
  <c r="K917" i="27"/>
  <c r="A918" i="27"/>
  <c r="B917" i="27" l="1"/>
  <c r="C917" i="27"/>
  <c r="F918" i="27"/>
  <c r="E917" i="27"/>
  <c r="D917" i="27"/>
  <c r="H918" i="27"/>
  <c r="K918" i="27"/>
  <c r="A919" i="27"/>
  <c r="C918" i="27" l="1"/>
  <c r="B918" i="27"/>
  <c r="F919" i="27"/>
  <c r="E918" i="27"/>
  <c r="D918" i="27"/>
  <c r="H919" i="27"/>
  <c r="K919" i="27"/>
  <c r="A920" i="27"/>
  <c r="B919" i="27" l="1"/>
  <c r="C919" i="27"/>
  <c r="F920" i="27"/>
  <c r="E919" i="27"/>
  <c r="D919" i="27"/>
  <c r="H920" i="27"/>
  <c r="K920" i="27"/>
  <c r="A921" i="27"/>
  <c r="C920" i="27" l="1"/>
  <c r="B920" i="27"/>
  <c r="F921" i="27"/>
  <c r="E920" i="27"/>
  <c r="D920" i="27"/>
  <c r="H921" i="27"/>
  <c r="A922" i="27"/>
  <c r="K921" i="27"/>
  <c r="B921" i="27" l="1"/>
  <c r="C921" i="27"/>
  <c r="E921" i="27"/>
  <c r="D921" i="27"/>
  <c r="F922" i="27"/>
  <c r="H922" i="27"/>
  <c r="A923" i="27"/>
  <c r="K922" i="27"/>
  <c r="C922" i="27" l="1"/>
  <c r="B922" i="27"/>
  <c r="E922" i="27"/>
  <c r="D922" i="27"/>
  <c r="F923" i="27"/>
  <c r="H923" i="27"/>
  <c r="K923" i="27"/>
  <c r="A924" i="27"/>
  <c r="B923" i="27" l="1"/>
  <c r="C923" i="27"/>
  <c r="E923" i="27"/>
  <c r="D923" i="27"/>
  <c r="F924" i="27"/>
  <c r="H924" i="27"/>
  <c r="A925" i="27"/>
  <c r="K924" i="27"/>
  <c r="C924" i="27" l="1"/>
  <c r="B924" i="27"/>
  <c r="F925" i="27"/>
  <c r="E924" i="27"/>
  <c r="D924" i="27"/>
  <c r="H925" i="27"/>
  <c r="A926" i="27"/>
  <c r="K925" i="27"/>
  <c r="B925" i="27" l="1"/>
  <c r="C925" i="27"/>
  <c r="F926" i="27"/>
  <c r="E925" i="27"/>
  <c r="D925" i="27"/>
  <c r="H926" i="27"/>
  <c r="K926" i="27"/>
  <c r="A927" i="27"/>
  <c r="C926" i="27" l="1"/>
  <c r="B926" i="27"/>
  <c r="F927" i="27"/>
  <c r="E926" i="27"/>
  <c r="D926" i="27"/>
  <c r="H927" i="27"/>
  <c r="A928" i="27"/>
  <c r="K927" i="27"/>
  <c r="B927" i="27" l="1"/>
  <c r="C927" i="27"/>
  <c r="E927" i="27"/>
  <c r="D927" i="27"/>
  <c r="F928" i="27"/>
  <c r="H928" i="27"/>
  <c r="A929" i="27"/>
  <c r="K928" i="27"/>
  <c r="C928" i="27" l="1"/>
  <c r="B928" i="27"/>
  <c r="E928" i="27"/>
  <c r="D928" i="27"/>
  <c r="F929" i="27"/>
  <c r="H929" i="27"/>
  <c r="K929" i="27"/>
  <c r="A930" i="27"/>
  <c r="B929" i="27" l="1"/>
  <c r="C929" i="27"/>
  <c r="E929" i="27"/>
  <c r="D929" i="27"/>
  <c r="F930" i="27"/>
  <c r="H930" i="27"/>
  <c r="A931" i="27"/>
  <c r="K930" i="27"/>
  <c r="C930" i="27" l="1"/>
  <c r="B930" i="27"/>
  <c r="E930" i="27"/>
  <c r="D930" i="27"/>
  <c r="F931" i="27"/>
  <c r="H931" i="27"/>
  <c r="A932" i="27"/>
  <c r="K931" i="27"/>
  <c r="B931" i="27" l="1"/>
  <c r="C931" i="27"/>
  <c r="E931" i="27"/>
  <c r="D931" i="27"/>
  <c r="F932" i="27"/>
  <c r="H932" i="27"/>
  <c r="K932" i="27"/>
  <c r="A933" i="27"/>
  <c r="C932" i="27" l="1"/>
  <c r="B932" i="27"/>
  <c r="E932" i="27"/>
  <c r="D932" i="27"/>
  <c r="F933" i="27"/>
  <c r="H933" i="27"/>
  <c r="A934" i="27"/>
  <c r="K933" i="27"/>
  <c r="B933" i="27" l="1"/>
  <c r="C933" i="27"/>
  <c r="E933" i="27"/>
  <c r="D933" i="27"/>
  <c r="F934" i="27"/>
  <c r="H934" i="27"/>
  <c r="K934" i="27"/>
  <c r="A935" i="27"/>
  <c r="C934" i="27" l="1"/>
  <c r="B934" i="27"/>
  <c r="E934" i="27"/>
  <c r="D934" i="27"/>
  <c r="F935" i="27"/>
  <c r="H935" i="27"/>
  <c r="A936" i="27"/>
  <c r="K935" i="27"/>
  <c r="B935" i="27" l="1"/>
  <c r="C935" i="27"/>
  <c r="F936" i="27"/>
  <c r="E935" i="27"/>
  <c r="D935" i="27"/>
  <c r="H936" i="27"/>
  <c r="A937" i="27"/>
  <c r="K936" i="27"/>
  <c r="C936" i="27" l="1"/>
  <c r="B936" i="27"/>
  <c r="F937" i="27"/>
  <c r="E936" i="27"/>
  <c r="D936" i="27"/>
  <c r="H937" i="27"/>
  <c r="A938" i="27"/>
  <c r="K937" i="27"/>
  <c r="B937" i="27" l="1"/>
  <c r="C937" i="27"/>
  <c r="F938" i="27"/>
  <c r="E937" i="27"/>
  <c r="D937" i="27"/>
  <c r="H938" i="27"/>
  <c r="K938" i="27"/>
  <c r="A939" i="27"/>
  <c r="C938" i="27" l="1"/>
  <c r="B938" i="27"/>
  <c r="F939" i="27"/>
  <c r="E938" i="27"/>
  <c r="D938" i="27"/>
  <c r="H939" i="27"/>
  <c r="K939" i="27"/>
  <c r="A940" i="27"/>
  <c r="B939" i="27" l="1"/>
  <c r="C939" i="27"/>
  <c r="E939" i="27"/>
  <c r="D939" i="27"/>
  <c r="F940" i="27"/>
  <c r="H940" i="27"/>
  <c r="A941" i="27"/>
  <c r="K940" i="27"/>
  <c r="C940" i="27" l="1"/>
  <c r="B940" i="27"/>
  <c r="F941" i="27"/>
  <c r="E940" i="27"/>
  <c r="D940" i="27"/>
  <c r="H941" i="27"/>
  <c r="K941" i="27"/>
  <c r="A942" i="27"/>
  <c r="B941" i="27" l="1"/>
  <c r="C941" i="27"/>
  <c r="E941" i="27"/>
  <c r="D941" i="27"/>
  <c r="F942" i="27"/>
  <c r="H942" i="27"/>
  <c r="K942" i="27"/>
  <c r="A943" i="27"/>
  <c r="C942" i="27" l="1"/>
  <c r="B942" i="27"/>
  <c r="F943" i="27"/>
  <c r="E942" i="27"/>
  <c r="D942" i="27"/>
  <c r="H943" i="27"/>
  <c r="K943" i="27"/>
  <c r="A944" i="27"/>
  <c r="B943" i="27" l="1"/>
  <c r="C943" i="27"/>
  <c r="F944" i="27"/>
  <c r="E943" i="27"/>
  <c r="D943" i="27"/>
  <c r="H944" i="27"/>
  <c r="A945" i="27"/>
  <c r="K944" i="27"/>
  <c r="C944" i="27" l="1"/>
  <c r="B944" i="27"/>
  <c r="F945" i="27"/>
  <c r="E944" i="27"/>
  <c r="D944" i="27"/>
  <c r="H945" i="27"/>
  <c r="A946" i="27"/>
  <c r="K945" i="27"/>
  <c r="B945" i="27" l="1"/>
  <c r="C945" i="27"/>
  <c r="E945" i="27"/>
  <c r="D945" i="27"/>
  <c r="F946" i="27"/>
  <c r="H946" i="27"/>
  <c r="A947" i="27"/>
  <c r="K946" i="27"/>
  <c r="C946" i="27" l="1"/>
  <c r="B946" i="27"/>
  <c r="E946" i="27"/>
  <c r="D946" i="27"/>
  <c r="F947" i="27"/>
  <c r="H947" i="27"/>
  <c r="A948" i="27"/>
  <c r="K947" i="27"/>
  <c r="B947" i="27" l="1"/>
  <c r="C947" i="27"/>
  <c r="E947" i="27"/>
  <c r="D947" i="27"/>
  <c r="F948" i="27"/>
  <c r="H948" i="27"/>
  <c r="A949" i="27"/>
  <c r="K948" i="27"/>
  <c r="C948" i="27" l="1"/>
  <c r="B948" i="27"/>
  <c r="E948" i="27"/>
  <c r="D948" i="27"/>
  <c r="F949" i="27"/>
  <c r="H949" i="27"/>
  <c r="K949" i="27"/>
  <c r="A950" i="27"/>
  <c r="B949" i="27" l="1"/>
  <c r="C949" i="27"/>
  <c r="E949" i="27"/>
  <c r="D949" i="27"/>
  <c r="F950" i="27"/>
  <c r="H950" i="27"/>
  <c r="K950" i="27"/>
  <c r="A951" i="27"/>
  <c r="C950" i="27" l="1"/>
  <c r="B950" i="27"/>
  <c r="E950" i="27"/>
  <c r="D950" i="27"/>
  <c r="F951" i="27"/>
  <c r="H951" i="27"/>
  <c r="K951" i="27"/>
  <c r="A952" i="27"/>
  <c r="B951" i="27" l="1"/>
  <c r="C951" i="27"/>
  <c r="E951" i="27"/>
  <c r="D951" i="27"/>
  <c r="F952" i="27"/>
  <c r="H952" i="27"/>
  <c r="A953" i="27"/>
  <c r="K952" i="27"/>
  <c r="C952" i="27" l="1"/>
  <c r="B952" i="27"/>
  <c r="E952" i="27"/>
  <c r="D952" i="27"/>
  <c r="F953" i="27"/>
  <c r="H953" i="27"/>
  <c r="K953" i="27"/>
  <c r="A954" i="27"/>
  <c r="B953" i="27" l="1"/>
  <c r="C953" i="27"/>
  <c r="E953" i="27"/>
  <c r="D953" i="27"/>
  <c r="F954" i="27"/>
  <c r="H954" i="27"/>
  <c r="K954" i="27"/>
  <c r="A955" i="27"/>
  <c r="C954" i="27" l="1"/>
  <c r="B954" i="27"/>
  <c r="F955" i="27"/>
  <c r="E954" i="27"/>
  <c r="D954" i="27"/>
  <c r="H955" i="27"/>
  <c r="K955" i="27"/>
  <c r="A956" i="27"/>
  <c r="B955" i="27" l="1"/>
  <c r="C955" i="27"/>
  <c r="E955" i="27"/>
  <c r="D955" i="27"/>
  <c r="F956" i="27"/>
  <c r="H956" i="27"/>
  <c r="A957" i="27"/>
  <c r="K956" i="27"/>
  <c r="C956" i="27" l="1"/>
  <c r="B956" i="27"/>
  <c r="E956" i="27"/>
  <c r="D956" i="27"/>
  <c r="F957" i="27"/>
  <c r="H957" i="27"/>
  <c r="K957" i="27"/>
  <c r="A958" i="27"/>
  <c r="B957" i="27" l="1"/>
  <c r="C957" i="27"/>
  <c r="F958" i="27"/>
  <c r="E957" i="27"/>
  <c r="D957" i="27"/>
  <c r="H958" i="27"/>
  <c r="K958" i="27"/>
  <c r="A959" i="27"/>
  <c r="C958" i="27" l="1"/>
  <c r="B958" i="27"/>
  <c r="E958" i="27"/>
  <c r="D958" i="27"/>
  <c r="F959" i="27"/>
  <c r="H959" i="27"/>
  <c r="A960" i="27"/>
  <c r="K959" i="27"/>
  <c r="B959" i="27" l="1"/>
  <c r="C959" i="27"/>
  <c r="E959" i="27"/>
  <c r="D959" i="27"/>
  <c r="F960" i="27"/>
  <c r="H960" i="27"/>
  <c r="K960" i="27"/>
  <c r="A961" i="27"/>
  <c r="C960" i="27" l="1"/>
  <c r="B960" i="27"/>
  <c r="E960" i="27"/>
  <c r="D960" i="27"/>
  <c r="F961" i="27"/>
  <c r="H961" i="27"/>
  <c r="K961" i="27"/>
  <c r="A962" i="27"/>
  <c r="B961" i="27" l="1"/>
  <c r="C961" i="27"/>
  <c r="F962" i="27"/>
  <c r="E961" i="27"/>
  <c r="D961" i="27"/>
  <c r="H962" i="27"/>
  <c r="K962" i="27"/>
  <c r="A963" i="27"/>
  <c r="B962" i="27" l="1"/>
  <c r="C962" i="27"/>
  <c r="E962" i="27"/>
  <c r="D962" i="27"/>
  <c r="F963" i="27"/>
  <c r="H963" i="27"/>
  <c r="A964" i="27"/>
  <c r="K963" i="27"/>
  <c r="B963" i="27" l="1"/>
  <c r="C963" i="27"/>
  <c r="E963" i="27"/>
  <c r="D963" i="27"/>
  <c r="F964" i="27"/>
  <c r="H964" i="27"/>
  <c r="A965" i="27"/>
  <c r="K964" i="27"/>
  <c r="C964" i="27" l="1"/>
  <c r="B964" i="27"/>
  <c r="E964" i="27"/>
  <c r="D964" i="27"/>
  <c r="F965" i="27"/>
  <c r="H965" i="27"/>
  <c r="A966" i="27"/>
  <c r="K965" i="27"/>
  <c r="B965" i="27" l="1"/>
  <c r="C965" i="27"/>
  <c r="E965" i="27"/>
  <c r="D965" i="27"/>
  <c r="F966" i="27"/>
  <c r="H966" i="27"/>
  <c r="K966" i="27"/>
  <c r="A967" i="27"/>
  <c r="C966" i="27" l="1"/>
  <c r="B966" i="27"/>
  <c r="E966" i="27"/>
  <c r="D966" i="27"/>
  <c r="F967" i="27"/>
  <c r="H967" i="27"/>
  <c r="K967" i="27"/>
  <c r="A968" i="27"/>
  <c r="B967" i="27" l="1"/>
  <c r="C967" i="27"/>
  <c r="F968" i="27"/>
  <c r="E967" i="27"/>
  <c r="D967" i="27"/>
  <c r="H968" i="27"/>
  <c r="K968" i="27"/>
  <c r="A969" i="27"/>
  <c r="C968" i="27" l="1"/>
  <c r="B968" i="27"/>
  <c r="F969" i="27"/>
  <c r="E968" i="27"/>
  <c r="D968" i="27"/>
  <c r="H969" i="27"/>
  <c r="K969" i="27"/>
  <c r="A970" i="27"/>
  <c r="B969" i="27" l="1"/>
  <c r="C969" i="27"/>
  <c r="E969" i="27"/>
  <c r="D969" i="27"/>
  <c r="F970" i="27"/>
  <c r="H970" i="27"/>
  <c r="K970" i="27"/>
  <c r="A971" i="27"/>
  <c r="C970" i="27" l="1"/>
  <c r="B970" i="27"/>
  <c r="E970" i="27"/>
  <c r="D970" i="27"/>
  <c r="F971" i="27"/>
  <c r="H971" i="27"/>
  <c r="K971" i="27"/>
  <c r="A972" i="27"/>
  <c r="B971" i="27" l="1"/>
  <c r="C971" i="27"/>
  <c r="F972" i="27"/>
  <c r="E971" i="27"/>
  <c r="D971" i="27"/>
  <c r="H972" i="27"/>
  <c r="K972" i="27"/>
  <c r="A973" i="27"/>
  <c r="C972" i="27" l="1"/>
  <c r="B972" i="27"/>
  <c r="E972" i="27"/>
  <c r="D972" i="27"/>
  <c r="F973" i="27"/>
  <c r="H973" i="27"/>
  <c r="K973" i="27"/>
  <c r="A974" i="27"/>
  <c r="B973" i="27" l="1"/>
  <c r="C973" i="27"/>
  <c r="E973" i="27"/>
  <c r="D973" i="27"/>
  <c r="F974" i="27"/>
  <c r="H974" i="27"/>
  <c r="K974" i="27"/>
  <c r="A975" i="27"/>
  <c r="C974" i="27" l="1"/>
  <c r="B974" i="27"/>
  <c r="E974" i="27"/>
  <c r="D974" i="27"/>
  <c r="F975" i="27"/>
  <c r="H975" i="27"/>
  <c r="A976" i="27"/>
  <c r="E975" i="27" l="1"/>
  <c r="D975" i="27"/>
  <c r="F976" i="27"/>
  <c r="H976" i="27"/>
  <c r="K976" i="27"/>
  <c r="A977" i="27"/>
  <c r="C976" i="27" l="1"/>
  <c r="B976" i="27"/>
  <c r="F977" i="27"/>
  <c r="E976" i="27"/>
  <c r="D976" i="27"/>
  <c r="H977" i="27"/>
  <c r="K977" i="27"/>
  <c r="A978" i="27"/>
  <c r="B977" i="27" l="1"/>
  <c r="C977" i="27"/>
  <c r="E977" i="27"/>
  <c r="D977" i="27"/>
  <c r="F978" i="27"/>
  <c r="H978" i="27"/>
  <c r="A979" i="27"/>
  <c r="K978" i="27"/>
  <c r="C978" i="27" l="1"/>
  <c r="B978" i="27"/>
  <c r="E978" i="27"/>
  <c r="D978" i="27"/>
  <c r="F979" i="27"/>
  <c r="H979" i="27"/>
  <c r="K979" i="27"/>
  <c r="A980" i="27"/>
  <c r="B979" i="27" l="1"/>
  <c r="C979" i="27"/>
  <c r="F980" i="27"/>
  <c r="E979" i="27"/>
  <c r="D979" i="27"/>
  <c r="H980" i="27"/>
  <c r="A981" i="27"/>
  <c r="K980" i="27"/>
  <c r="C980" i="27" l="1"/>
  <c r="B980" i="27"/>
  <c r="E980" i="27"/>
  <c r="D980" i="27"/>
  <c r="F981" i="27"/>
  <c r="H981" i="27"/>
  <c r="A982" i="27"/>
  <c r="K981" i="27"/>
  <c r="B981" i="27" l="1"/>
  <c r="C981" i="27"/>
  <c r="E981" i="27"/>
  <c r="D981" i="27"/>
  <c r="F982" i="27"/>
  <c r="H982" i="27"/>
  <c r="K982" i="27"/>
  <c r="A983" i="27"/>
  <c r="C982" i="27" l="1"/>
  <c r="B982" i="27"/>
  <c r="F983" i="27"/>
  <c r="E982" i="27"/>
  <c r="D982" i="27"/>
  <c r="H983" i="27"/>
  <c r="K983" i="27"/>
  <c r="A984" i="27"/>
  <c r="B983" i="27" l="1"/>
  <c r="C983" i="27"/>
  <c r="E983" i="27"/>
  <c r="D983" i="27"/>
  <c r="F984" i="27"/>
  <c r="H984" i="27"/>
  <c r="A985" i="27"/>
  <c r="K984" i="27"/>
  <c r="C984" i="27" l="1"/>
  <c r="B984" i="27"/>
  <c r="E984" i="27"/>
  <c r="D984" i="27"/>
  <c r="F985" i="27"/>
  <c r="H985" i="27"/>
  <c r="K985" i="27"/>
  <c r="A986" i="27"/>
  <c r="B985" i="27" l="1"/>
  <c r="C985" i="27"/>
  <c r="F986" i="27"/>
  <c r="E985" i="27"/>
  <c r="D985" i="27"/>
  <c r="H986" i="27"/>
  <c r="K986" i="27"/>
  <c r="A987" i="27"/>
  <c r="C986" i="27" l="1"/>
  <c r="B986" i="27"/>
  <c r="F987" i="27"/>
  <c r="E986" i="27"/>
  <c r="D986" i="27"/>
  <c r="H987" i="27"/>
  <c r="K987" i="27"/>
  <c r="A988" i="27"/>
  <c r="B987" i="27" l="1"/>
  <c r="C987" i="27"/>
  <c r="E987" i="27"/>
  <c r="D987" i="27"/>
  <c r="F988" i="27"/>
  <c r="H988" i="27"/>
  <c r="A989" i="27"/>
  <c r="K988" i="27"/>
  <c r="C988" i="27" l="1"/>
  <c r="B988" i="27"/>
  <c r="F989" i="27"/>
  <c r="E988" i="27"/>
  <c r="D988" i="27"/>
  <c r="H989" i="27"/>
  <c r="K989" i="27"/>
  <c r="A990" i="27"/>
  <c r="B989" i="27" l="1"/>
  <c r="C989" i="27"/>
  <c r="F990" i="27"/>
  <c r="E989" i="27"/>
  <c r="D989" i="27"/>
  <c r="H990" i="27"/>
  <c r="A991" i="27"/>
  <c r="K990" i="27"/>
  <c r="C990" i="27" l="1"/>
  <c r="B990" i="27"/>
  <c r="E990" i="27"/>
  <c r="D990" i="27"/>
  <c r="F991" i="27"/>
  <c r="H991" i="27"/>
  <c r="K991" i="27"/>
  <c r="A992" i="27"/>
  <c r="B991" i="27" l="1"/>
  <c r="C991" i="27"/>
  <c r="F992" i="27"/>
  <c r="E991" i="27"/>
  <c r="D991" i="27"/>
  <c r="H992" i="27"/>
  <c r="K992" i="27"/>
  <c r="A993" i="27"/>
  <c r="C992" i="27" l="1"/>
  <c r="B992" i="27"/>
  <c r="E992" i="27"/>
  <c r="D992" i="27"/>
  <c r="F993" i="27"/>
  <c r="H993" i="27"/>
  <c r="K993" i="27"/>
  <c r="A994" i="27"/>
  <c r="B993" i="27" l="1"/>
  <c r="C993" i="27"/>
  <c r="E993" i="27"/>
  <c r="D993" i="27"/>
  <c r="F994" i="27"/>
  <c r="H994" i="27"/>
  <c r="K994" i="27"/>
  <c r="A995" i="27"/>
  <c r="C994" i="27" l="1"/>
  <c r="B994" i="27"/>
  <c r="F995" i="27"/>
  <c r="E994" i="27"/>
  <c r="D994" i="27"/>
  <c r="H995" i="27"/>
  <c r="K995" i="27"/>
  <c r="A996" i="27"/>
  <c r="B995" i="27" l="1"/>
  <c r="C995" i="27"/>
  <c r="F996" i="27"/>
  <c r="E995" i="27"/>
  <c r="D995" i="27"/>
  <c r="H996" i="27"/>
  <c r="A997" i="27"/>
  <c r="K996" i="27"/>
  <c r="C996" i="27" l="1"/>
  <c r="B996" i="27"/>
  <c r="F997" i="27"/>
  <c r="E996" i="27"/>
  <c r="D996" i="27"/>
  <c r="H997" i="27"/>
  <c r="A998" i="27"/>
  <c r="K997" i="27"/>
  <c r="B997" i="27" l="1"/>
  <c r="C997" i="27"/>
  <c r="E997" i="27"/>
  <c r="D997" i="27"/>
  <c r="F998" i="27"/>
  <c r="H998" i="27"/>
  <c r="A999" i="27"/>
  <c r="K998" i="27"/>
  <c r="C998" i="27" l="1"/>
  <c r="B998" i="27"/>
  <c r="F999" i="27"/>
  <c r="E998" i="27"/>
  <c r="D998" i="27"/>
  <c r="H999" i="27"/>
  <c r="K999" i="27"/>
  <c r="A1000" i="27"/>
  <c r="B999" i="27" l="1"/>
  <c r="C999" i="27"/>
  <c r="E999" i="27"/>
  <c r="D999" i="27"/>
  <c r="F1000" i="27"/>
  <c r="H1000" i="27"/>
  <c r="K1000" i="27"/>
  <c r="A1001" i="27"/>
  <c r="C1000" i="27" l="1"/>
  <c r="B1000" i="27"/>
  <c r="F1001" i="27"/>
  <c r="E1000" i="27"/>
  <c r="D1000" i="27"/>
  <c r="H1001" i="27"/>
  <c r="K1001" i="27"/>
  <c r="A1002" i="27"/>
  <c r="B1001" i="27" l="1"/>
  <c r="C1001" i="27"/>
  <c r="F1002" i="27"/>
  <c r="E1001" i="27"/>
  <c r="D1001" i="27"/>
  <c r="H1002" i="27"/>
  <c r="K1002" i="27"/>
  <c r="A1003" i="27"/>
  <c r="C1002" i="27" l="1"/>
  <c r="B1002" i="27"/>
  <c r="F1003" i="27"/>
  <c r="E1002" i="27"/>
  <c r="D1002" i="27"/>
  <c r="H1003" i="27"/>
  <c r="A1004" i="27"/>
  <c r="K1003" i="27"/>
  <c r="B1003" i="27" l="1"/>
  <c r="C1003" i="27"/>
  <c r="E1003" i="27"/>
  <c r="D1003" i="27"/>
  <c r="F1004" i="27"/>
  <c r="H1004" i="27"/>
  <c r="K1004" i="27"/>
  <c r="A1005" i="27"/>
  <c r="C1004" i="27" l="1"/>
  <c r="B1004" i="27"/>
  <c r="E1004" i="27"/>
  <c r="D1004" i="27"/>
  <c r="F1005" i="27"/>
  <c r="H1005" i="27"/>
  <c r="K1005" i="27"/>
  <c r="A1006" i="27"/>
  <c r="B1005" i="27" l="1"/>
  <c r="C1005" i="27"/>
  <c r="F1006" i="27"/>
  <c r="E1005" i="27"/>
  <c r="D1005" i="27"/>
  <c r="H1006" i="27"/>
  <c r="K1006" i="27"/>
  <c r="A1007" i="27"/>
  <c r="C1006" i="27" l="1"/>
  <c r="B1006" i="27"/>
  <c r="F1007" i="27"/>
  <c r="E1006" i="27"/>
  <c r="D1006" i="27"/>
  <c r="H1007" i="27"/>
  <c r="K1007" i="27"/>
  <c r="A1008" i="27"/>
  <c r="B1007" i="27" l="1"/>
  <c r="C1007" i="27"/>
  <c r="F1008" i="27"/>
  <c r="E1007" i="27"/>
  <c r="D1007" i="27"/>
  <c r="H1008" i="27"/>
  <c r="A1009" i="27"/>
  <c r="K1008" i="27"/>
  <c r="C1008" i="27" l="1"/>
  <c r="B1008" i="27"/>
  <c r="E1008" i="27"/>
  <c r="D1008" i="27"/>
  <c r="F1009" i="27"/>
  <c r="H1009" i="27"/>
  <c r="K1009" i="27"/>
  <c r="A1010" i="27"/>
  <c r="B1009" i="27" l="1"/>
  <c r="C1009" i="27"/>
  <c r="F1010" i="27"/>
  <c r="E1009" i="27"/>
  <c r="D1009" i="27"/>
  <c r="H1010" i="27"/>
  <c r="K1010" i="27"/>
  <c r="A1011" i="27"/>
  <c r="C1010" i="27" l="1"/>
  <c r="B1010" i="27"/>
  <c r="E1010" i="27"/>
  <c r="D1010" i="27"/>
  <c r="F1011" i="27"/>
  <c r="H1011" i="27"/>
  <c r="A1012" i="27"/>
  <c r="K1011" i="27"/>
  <c r="B1011" i="27" l="1"/>
  <c r="C1011" i="27"/>
  <c r="E1011" i="27"/>
  <c r="D1011" i="27"/>
  <c r="F1012" i="27"/>
  <c r="H1012" i="27"/>
  <c r="A1013" i="27"/>
  <c r="K1012" i="27"/>
  <c r="C1012" i="27" l="1"/>
  <c r="B1012" i="27"/>
  <c r="E1012" i="27"/>
  <c r="D1012" i="27"/>
  <c r="F1013" i="27"/>
  <c r="H1013" i="27"/>
  <c r="K1013" i="27"/>
  <c r="A1014" i="27"/>
  <c r="B1013" i="27" l="1"/>
  <c r="C1013" i="27"/>
  <c r="F1014" i="27"/>
  <c r="E1013" i="27"/>
  <c r="D1013" i="27"/>
  <c r="H1014" i="27"/>
  <c r="K1014" i="27"/>
  <c r="A1015" i="27"/>
  <c r="C1014" i="27" l="1"/>
  <c r="B1014" i="27"/>
  <c r="E1014" i="27"/>
  <c r="D1014" i="27"/>
  <c r="F1015" i="27"/>
  <c r="H1015" i="27"/>
  <c r="A1016" i="27"/>
  <c r="K1015" i="27"/>
  <c r="B1015" i="27" l="1"/>
  <c r="C1015" i="27"/>
  <c r="E1015" i="27"/>
  <c r="D1015" i="27"/>
  <c r="F1016" i="27"/>
  <c r="H1016" i="27"/>
  <c r="K1016" i="27"/>
  <c r="A1017" i="27"/>
  <c r="C1016" i="27" l="1"/>
  <c r="B1016" i="27"/>
  <c r="E1016" i="27"/>
  <c r="D1016" i="27"/>
  <c r="F1017" i="27"/>
  <c r="H1017" i="27"/>
  <c r="A1018" i="27"/>
  <c r="K1017" i="27"/>
  <c r="B1017" i="27" l="1"/>
  <c r="C1017" i="27"/>
  <c r="E1017" i="27"/>
  <c r="D1017" i="27"/>
  <c r="F1018" i="27"/>
  <c r="H1018" i="27"/>
  <c r="A1019" i="27"/>
  <c r="K1018" i="27"/>
  <c r="C1018" i="27" l="1"/>
  <c r="B1018" i="27"/>
  <c r="F1019" i="27"/>
  <c r="E1018" i="27"/>
  <c r="D1018" i="27"/>
  <c r="H1019" i="27"/>
  <c r="K1019" i="27"/>
  <c r="A1020" i="27"/>
  <c r="B1019" i="27" l="1"/>
  <c r="C1019" i="27"/>
  <c r="F1020" i="27"/>
  <c r="E1019" i="27"/>
  <c r="D1019" i="27"/>
  <c r="H1020" i="27"/>
  <c r="A1021" i="27"/>
  <c r="K1020" i="27"/>
  <c r="C1020" i="27" l="1"/>
  <c r="B1020" i="27"/>
  <c r="E1020" i="27"/>
  <c r="D1020" i="27"/>
  <c r="F1021" i="27"/>
  <c r="H1021" i="27"/>
  <c r="A1022" i="27"/>
  <c r="K1021" i="27"/>
  <c r="B1021" i="27" l="1"/>
  <c r="C1021" i="27"/>
  <c r="E1021" i="27"/>
  <c r="D1021" i="27"/>
  <c r="F1022" i="27"/>
  <c r="H1022" i="27"/>
  <c r="A1023" i="27"/>
  <c r="K1022" i="27"/>
  <c r="C1022" i="27" l="1"/>
  <c r="B1022" i="27"/>
  <c r="E1022" i="27"/>
  <c r="D1022" i="27"/>
  <c r="F1023" i="27"/>
  <c r="H1023" i="27"/>
  <c r="A1024" i="27"/>
  <c r="K1023" i="27"/>
  <c r="B1023" i="27" l="1"/>
  <c r="C1023" i="27"/>
  <c r="E1023" i="27"/>
  <c r="D1023" i="27"/>
  <c r="F1024" i="27"/>
  <c r="H1024" i="27"/>
  <c r="A1025" i="27"/>
  <c r="K1024" i="27"/>
  <c r="C1024" i="27" l="1"/>
  <c r="B1024" i="27"/>
  <c r="E1024" i="27"/>
  <c r="D1024" i="27"/>
  <c r="F1025" i="27"/>
  <c r="H1025" i="27"/>
  <c r="A1026" i="27"/>
  <c r="K1025" i="27"/>
  <c r="B1025" i="27" l="1"/>
  <c r="C1025" i="27"/>
  <c r="E1025" i="27"/>
  <c r="D1025" i="27"/>
  <c r="F1026" i="27"/>
  <c r="H1026" i="27"/>
  <c r="K1026" i="27"/>
  <c r="A1027" i="27"/>
  <c r="C1026" i="27" l="1"/>
  <c r="B1026" i="27"/>
  <c r="E1026" i="27"/>
  <c r="D1026" i="27"/>
  <c r="F1027" i="27"/>
  <c r="H1027" i="27"/>
  <c r="A1028" i="27"/>
  <c r="K1027" i="27"/>
  <c r="B1027" i="27" l="1"/>
  <c r="C1027" i="27"/>
  <c r="E1027" i="27"/>
  <c r="D1027" i="27"/>
  <c r="F1028" i="27"/>
  <c r="H1028" i="27"/>
  <c r="K1028" i="27"/>
  <c r="A1029" i="27"/>
  <c r="C1028" i="27" l="1"/>
  <c r="B1028" i="27"/>
  <c r="F1029" i="27"/>
  <c r="E1028" i="27"/>
  <c r="D1028" i="27"/>
  <c r="H1029" i="27"/>
  <c r="A1030" i="27"/>
  <c r="K1029" i="27"/>
  <c r="B1029" i="27" l="1"/>
  <c r="C1029" i="27"/>
  <c r="E1029" i="27"/>
  <c r="D1029" i="27"/>
  <c r="F1030" i="27"/>
  <c r="H1030" i="27"/>
  <c r="A1031" i="27"/>
  <c r="K1030" i="27"/>
  <c r="C1030" i="27" l="1"/>
  <c r="B1030" i="27"/>
  <c r="E1030" i="27"/>
  <c r="D1030" i="27"/>
  <c r="F1031" i="27"/>
  <c r="H1031" i="27"/>
  <c r="A1032" i="27"/>
  <c r="K1031" i="27"/>
  <c r="B1031" i="27" l="1"/>
  <c r="C1031" i="27"/>
  <c r="E1031" i="27"/>
  <c r="D1031" i="27"/>
  <c r="F1032" i="27"/>
  <c r="H1032" i="27"/>
  <c r="A1033" i="27"/>
  <c r="K1032" i="27"/>
  <c r="C1032" i="27" l="1"/>
  <c r="B1032" i="27"/>
  <c r="E1032" i="27"/>
  <c r="D1032" i="27"/>
  <c r="F1033" i="27"/>
  <c r="H1033" i="27"/>
  <c r="K1033" i="27"/>
  <c r="A1034" i="27"/>
  <c r="B1033" i="27" l="1"/>
  <c r="C1033" i="27"/>
  <c r="E1033" i="27"/>
  <c r="D1033" i="27"/>
  <c r="F1034" i="27"/>
  <c r="H1034" i="27"/>
  <c r="A1035" i="27"/>
  <c r="K1034" i="27"/>
  <c r="C1034" i="27" l="1"/>
  <c r="B1034" i="27"/>
  <c r="E1034" i="27"/>
  <c r="D1034" i="27"/>
  <c r="F1035" i="27"/>
  <c r="H1035" i="27"/>
  <c r="A1036" i="27"/>
  <c r="K1035" i="27"/>
  <c r="B1035" i="27" l="1"/>
  <c r="C1035" i="27"/>
  <c r="F1036" i="27"/>
  <c r="E1035" i="27"/>
  <c r="D1035" i="27"/>
  <c r="H1036" i="27"/>
  <c r="K1036" i="27"/>
  <c r="A1037" i="27"/>
  <c r="C1036" i="27" l="1"/>
  <c r="B1036" i="27"/>
  <c r="E1036" i="27"/>
  <c r="D1036" i="27"/>
  <c r="F1037" i="27"/>
  <c r="H1037" i="27"/>
  <c r="A1038" i="27"/>
  <c r="F1038" i="27" l="1"/>
  <c r="E1037" i="27"/>
  <c r="D1037" i="27"/>
  <c r="H1038" i="27"/>
  <c r="A1039" i="27"/>
  <c r="K1038" i="27"/>
  <c r="C1038" i="27" l="1"/>
  <c r="B1038" i="27"/>
  <c r="F1039" i="27"/>
  <c r="E1038" i="27"/>
  <c r="D1038" i="27"/>
  <c r="H1039" i="27"/>
  <c r="A1040" i="27"/>
  <c r="K1039" i="27"/>
  <c r="B1039" i="27" l="1"/>
  <c r="C1039" i="27"/>
  <c r="F1040" i="27"/>
  <c r="E1039" i="27"/>
  <c r="D1039" i="27"/>
  <c r="H1040" i="27"/>
  <c r="A1041" i="27"/>
  <c r="K1040" i="27"/>
  <c r="C1040" i="27" l="1"/>
  <c r="B1040" i="27"/>
  <c r="F1041" i="27"/>
  <c r="E1040" i="27"/>
  <c r="D1040" i="27"/>
  <c r="H1041" i="27"/>
  <c r="A1042" i="27"/>
  <c r="K1041" i="27"/>
  <c r="B1041" i="27" l="1"/>
  <c r="C1041" i="27"/>
  <c r="E1041" i="27"/>
  <c r="D1041" i="27"/>
  <c r="F1042" i="27"/>
  <c r="H1042" i="27"/>
  <c r="A1043" i="27"/>
  <c r="K1042" i="27"/>
  <c r="C1042" i="27" l="1"/>
  <c r="B1042" i="27"/>
  <c r="F1043" i="27"/>
  <c r="E1042" i="27"/>
  <c r="D1042" i="27"/>
  <c r="H1043" i="27"/>
  <c r="K1043" i="27"/>
  <c r="A1044" i="27"/>
  <c r="B1043" i="27" l="1"/>
  <c r="C1043" i="27"/>
  <c r="F1044" i="27"/>
  <c r="E1043" i="27"/>
  <c r="D1043" i="27"/>
  <c r="H1044" i="27"/>
  <c r="K1044" i="27"/>
  <c r="A1045" i="27"/>
  <c r="C1044" i="27" l="1"/>
  <c r="B1044" i="27"/>
  <c r="F1045" i="27"/>
  <c r="E1044" i="27"/>
  <c r="D1044" i="27"/>
  <c r="H1045" i="27"/>
  <c r="K1045" i="27"/>
  <c r="A1046" i="27"/>
  <c r="B1045" i="27" l="1"/>
  <c r="C1045" i="27"/>
  <c r="F1046" i="27"/>
  <c r="E1045" i="27"/>
  <c r="D1045" i="27"/>
  <c r="H1046" i="27"/>
  <c r="K1046" i="27"/>
  <c r="A1047" i="27"/>
  <c r="C1046" i="27" l="1"/>
  <c r="B1046" i="27"/>
  <c r="E1046" i="27"/>
  <c r="D1046" i="27"/>
  <c r="F1047" i="27"/>
  <c r="H1047" i="27"/>
  <c r="A1048" i="27"/>
  <c r="K1047" i="27"/>
  <c r="B1047" i="27" l="1"/>
  <c r="C1047" i="27"/>
  <c r="E1047" i="27"/>
  <c r="D1047" i="27"/>
  <c r="F1048" i="27"/>
  <c r="H1048" i="27"/>
  <c r="K1048" i="27"/>
  <c r="A1049" i="27"/>
  <c r="C1048" i="27" l="1"/>
  <c r="B1048" i="27"/>
  <c r="F1049" i="27"/>
  <c r="E1048" i="27"/>
  <c r="D1048" i="27"/>
  <c r="H1049" i="27"/>
  <c r="K1049" i="27"/>
  <c r="A1050" i="27"/>
  <c r="B1049" i="27" l="1"/>
  <c r="C1049" i="27"/>
  <c r="F1050" i="27"/>
  <c r="E1049" i="27"/>
  <c r="D1049" i="27"/>
  <c r="H1050" i="27"/>
  <c r="A1051" i="27"/>
  <c r="K1050" i="27"/>
  <c r="C1050" i="27" l="1"/>
  <c r="B1050" i="27"/>
  <c r="E1050" i="27"/>
  <c r="D1050" i="27"/>
  <c r="F1051" i="27"/>
  <c r="H1051" i="27"/>
  <c r="A1052" i="27"/>
  <c r="K1051" i="27"/>
  <c r="B1051" i="27" l="1"/>
  <c r="C1051" i="27"/>
  <c r="F1052" i="27"/>
  <c r="E1051" i="27"/>
  <c r="D1051" i="27"/>
  <c r="H1052" i="27"/>
  <c r="A1053" i="27"/>
  <c r="K1052" i="27"/>
  <c r="C1052" i="27" l="1"/>
  <c r="B1052" i="27"/>
  <c r="E1052" i="27"/>
  <c r="D1052" i="27"/>
  <c r="F1053" i="27"/>
  <c r="H1053" i="27"/>
  <c r="A1054" i="27"/>
  <c r="K1053" i="27"/>
  <c r="B1053" i="27" l="1"/>
  <c r="C1053" i="27"/>
  <c r="E1053" i="27"/>
  <c r="D1053" i="27"/>
  <c r="F1054" i="27"/>
  <c r="H1054" i="27"/>
  <c r="A1055" i="27"/>
  <c r="K1054" i="27"/>
  <c r="C1054" i="27" l="1"/>
  <c r="B1054" i="27"/>
  <c r="F1055" i="27"/>
  <c r="E1054" i="27"/>
  <c r="D1054" i="27"/>
  <c r="H1055" i="27"/>
  <c r="A1056" i="27"/>
  <c r="K1055" i="27"/>
  <c r="B1055" i="27" l="1"/>
  <c r="C1055" i="27"/>
  <c r="E1055" i="27"/>
  <c r="D1055" i="27"/>
  <c r="F1056" i="27"/>
  <c r="H1056" i="27"/>
  <c r="A1057" i="27"/>
  <c r="K1056" i="27"/>
  <c r="C1056" i="27" l="1"/>
  <c r="B1056" i="27"/>
  <c r="E1056" i="27"/>
  <c r="D1056" i="27"/>
  <c r="F1057" i="27"/>
  <c r="H1057" i="27"/>
  <c r="A1058" i="27"/>
  <c r="K1057" i="27"/>
  <c r="B1057" i="27" l="1"/>
  <c r="C1057" i="27"/>
  <c r="E1057" i="27"/>
  <c r="D1057" i="27"/>
  <c r="F1058" i="27"/>
  <c r="H1058" i="27"/>
  <c r="K1058" i="27"/>
  <c r="A1059" i="27"/>
  <c r="C1058" i="27" l="1"/>
  <c r="B1058" i="27"/>
  <c r="F1059" i="27"/>
  <c r="E1058" i="27"/>
  <c r="D1058" i="27"/>
  <c r="H1059" i="27"/>
  <c r="A1060" i="27"/>
  <c r="K1059" i="27"/>
  <c r="B1059" i="27" l="1"/>
  <c r="C1059" i="27"/>
  <c r="E1059" i="27"/>
  <c r="D1059" i="27"/>
  <c r="F1060" i="27"/>
  <c r="H1060" i="27"/>
  <c r="K1060" i="27"/>
  <c r="A1061" i="27"/>
  <c r="C1060" i="27" l="1"/>
  <c r="B1060" i="27"/>
  <c r="F1061" i="27"/>
  <c r="E1060" i="27"/>
  <c r="D1060" i="27"/>
  <c r="H1061" i="27"/>
  <c r="A1062" i="27"/>
  <c r="K1061" i="27"/>
  <c r="B1061" i="27" l="1"/>
  <c r="C1061" i="27"/>
  <c r="E1061" i="27"/>
  <c r="D1061" i="27"/>
  <c r="F1062" i="27"/>
  <c r="H1062" i="27"/>
  <c r="A1063" i="27"/>
  <c r="K1062" i="27"/>
  <c r="C1062" i="27" l="1"/>
  <c r="B1062" i="27"/>
  <c r="E1062" i="27"/>
  <c r="D1062" i="27"/>
  <c r="F1063" i="27"/>
  <c r="H1063" i="27"/>
  <c r="K1063" i="27"/>
  <c r="A1064" i="27"/>
  <c r="B1063" i="27" l="1"/>
  <c r="C1063" i="27"/>
  <c r="F1064" i="27"/>
  <c r="E1063" i="27"/>
  <c r="D1063" i="27"/>
  <c r="H1064" i="27"/>
  <c r="A1065" i="27"/>
  <c r="K1064" i="27"/>
  <c r="C1064" i="27" l="1"/>
  <c r="B1064" i="27"/>
  <c r="E1064" i="27"/>
  <c r="D1064" i="27"/>
  <c r="F1065" i="27"/>
  <c r="H1065" i="27"/>
  <c r="K1065" i="27"/>
  <c r="A1066" i="27"/>
  <c r="B1065" i="27" l="1"/>
  <c r="C1065" i="27"/>
  <c r="E1065" i="27"/>
  <c r="D1065" i="27"/>
  <c r="F1066" i="27"/>
  <c r="H1066" i="27"/>
  <c r="A1067" i="27"/>
  <c r="K1066" i="27"/>
  <c r="C1066" i="27" l="1"/>
  <c r="B1066" i="27"/>
  <c r="E1066" i="27"/>
  <c r="D1066" i="27"/>
  <c r="F1067" i="27"/>
  <c r="H1067" i="27"/>
  <c r="A1068" i="27"/>
  <c r="K1067" i="27"/>
  <c r="B1067" i="27" l="1"/>
  <c r="C1067" i="27"/>
  <c r="F1068" i="27"/>
  <c r="E1067" i="27"/>
  <c r="D1067" i="27"/>
  <c r="H1068" i="27"/>
  <c r="K1068" i="27"/>
  <c r="A1069" i="27"/>
  <c r="C1068" i="27" l="1"/>
  <c r="B1068" i="27"/>
  <c r="F1069" i="27"/>
  <c r="E1068" i="27"/>
  <c r="D1068" i="27"/>
  <c r="H1069" i="27"/>
  <c r="A1070" i="27"/>
  <c r="K1069" i="27"/>
  <c r="B1069" i="27" l="1"/>
  <c r="C1069" i="27"/>
  <c r="F1070" i="27"/>
  <c r="E1069" i="27"/>
  <c r="D1069" i="27"/>
  <c r="H1070" i="27"/>
  <c r="A1071" i="27"/>
  <c r="K1070" i="27"/>
  <c r="C1070" i="27" l="1"/>
  <c r="B1070" i="27"/>
  <c r="F1071" i="27"/>
  <c r="E1070" i="27"/>
  <c r="D1070" i="27"/>
  <c r="H1071" i="27"/>
  <c r="A1072" i="27"/>
  <c r="K1071" i="27"/>
  <c r="B1071" i="27" l="1"/>
  <c r="C1071" i="27"/>
  <c r="E1071" i="27"/>
  <c r="D1071" i="27"/>
  <c r="F1072" i="27"/>
  <c r="H1072" i="27"/>
  <c r="A1073" i="27"/>
  <c r="K1072" i="27"/>
  <c r="C1072" i="27" l="1"/>
  <c r="B1072" i="27"/>
  <c r="E1072" i="27"/>
  <c r="D1072" i="27"/>
  <c r="F1073" i="27"/>
  <c r="H1073" i="27"/>
  <c r="A1074" i="27"/>
  <c r="K1073" i="27"/>
  <c r="B1073" i="27" l="1"/>
  <c r="C1073" i="27"/>
  <c r="E1073" i="27"/>
  <c r="D1073" i="27"/>
  <c r="F1074" i="27"/>
  <c r="H1074" i="27"/>
  <c r="A1075" i="27"/>
  <c r="K1074" i="27"/>
  <c r="C1074" i="27" l="1"/>
  <c r="B1074" i="27"/>
  <c r="E1074" i="27"/>
  <c r="D1074" i="27"/>
  <c r="F1075" i="27"/>
  <c r="H1075" i="27"/>
  <c r="K1075" i="27"/>
  <c r="A1076" i="27"/>
  <c r="B1075" i="27" l="1"/>
  <c r="C1075" i="27"/>
  <c r="F1076" i="27"/>
  <c r="E1075" i="27"/>
  <c r="D1075" i="27"/>
  <c r="H1076" i="27"/>
  <c r="A1077" i="27"/>
  <c r="K1076" i="27"/>
  <c r="C1076" i="27" l="1"/>
  <c r="B1076" i="27"/>
  <c r="F1077" i="27"/>
  <c r="E1076" i="27"/>
  <c r="D1076" i="27"/>
  <c r="H1077" i="27"/>
  <c r="A1078" i="27"/>
  <c r="K1077" i="27"/>
  <c r="B1077" i="27" l="1"/>
  <c r="C1077" i="27"/>
  <c r="F1078" i="27"/>
  <c r="E1077" i="27"/>
  <c r="D1077" i="27"/>
  <c r="H1078" i="27"/>
  <c r="A1079" i="27"/>
  <c r="K1078" i="27"/>
  <c r="C1078" i="27" l="1"/>
  <c r="B1078" i="27"/>
  <c r="E1078" i="27"/>
  <c r="D1078" i="27"/>
  <c r="F1079" i="27"/>
  <c r="H1079" i="27"/>
  <c r="A1080" i="27"/>
  <c r="K1079" i="27"/>
  <c r="B1079" i="27" l="1"/>
  <c r="C1079" i="27"/>
  <c r="E1079" i="27"/>
  <c r="D1079" i="27"/>
  <c r="F1080" i="27"/>
  <c r="H1080" i="27"/>
  <c r="A1081" i="27"/>
  <c r="K1080" i="27"/>
  <c r="C1080" i="27" l="1"/>
  <c r="B1080" i="27"/>
  <c r="F1081" i="27"/>
  <c r="E1080" i="27"/>
  <c r="D1080" i="27"/>
  <c r="H1081" i="27"/>
  <c r="A1082" i="27"/>
  <c r="K1081" i="27"/>
  <c r="B1081" i="27" l="1"/>
  <c r="C1081" i="27"/>
  <c r="E1081" i="27"/>
  <c r="D1081" i="27"/>
  <c r="F1082" i="27"/>
  <c r="H1082" i="27"/>
  <c r="A1083" i="27"/>
  <c r="K1082" i="27"/>
  <c r="C1082" i="27" l="1"/>
  <c r="B1082" i="27"/>
  <c r="F1083" i="27"/>
  <c r="E1082" i="27"/>
  <c r="D1082" i="27"/>
  <c r="H1083" i="27"/>
  <c r="A1084" i="27"/>
  <c r="K1083" i="27"/>
  <c r="B1083" i="27" l="1"/>
  <c r="C1083" i="27"/>
  <c r="F1084" i="27"/>
  <c r="E1083" i="27"/>
  <c r="D1083" i="27"/>
  <c r="H1084" i="27"/>
  <c r="A1085" i="27"/>
  <c r="K1084" i="27"/>
  <c r="C1084" i="27" l="1"/>
  <c r="B1084" i="27"/>
  <c r="E1084" i="27"/>
  <c r="D1084" i="27"/>
  <c r="F1085" i="27"/>
  <c r="H1085" i="27"/>
  <c r="K1085" i="27"/>
  <c r="A1086" i="27"/>
  <c r="B1085" i="27" l="1"/>
  <c r="C1085" i="27"/>
  <c r="F1086" i="27"/>
  <c r="E1085" i="27"/>
  <c r="D1085" i="27"/>
  <c r="H1086" i="27"/>
  <c r="K1086" i="27"/>
  <c r="A1087" i="27"/>
  <c r="C1086" i="27" l="1"/>
  <c r="B1086" i="27"/>
  <c r="E1086" i="27"/>
  <c r="D1086" i="27"/>
  <c r="F1087" i="27"/>
  <c r="H1087" i="27"/>
  <c r="K1087" i="27"/>
  <c r="A1088" i="27"/>
  <c r="B1087" i="27" l="1"/>
  <c r="C1087" i="27"/>
  <c r="E1087" i="27"/>
  <c r="D1087" i="27"/>
  <c r="F1088" i="27"/>
  <c r="H1088" i="27"/>
  <c r="K1088" i="27"/>
  <c r="A1089" i="27"/>
  <c r="C1088" i="27" l="1"/>
  <c r="B1088" i="27"/>
  <c r="F1089" i="27"/>
  <c r="E1088" i="27"/>
  <c r="D1088" i="27"/>
  <c r="H1089" i="27"/>
  <c r="A1090" i="27"/>
  <c r="K1089" i="27"/>
  <c r="B1089" i="27" l="1"/>
  <c r="C1089" i="27"/>
  <c r="F1090" i="27"/>
  <c r="E1089" i="27"/>
  <c r="D1089" i="27"/>
  <c r="H1090" i="27"/>
  <c r="K1090" i="27"/>
  <c r="A1091" i="27"/>
  <c r="C1090" i="27" l="1"/>
  <c r="B1090" i="27"/>
  <c r="E1090" i="27"/>
  <c r="D1090" i="27"/>
  <c r="F1091" i="27"/>
  <c r="H1091" i="27"/>
  <c r="A1092" i="27"/>
  <c r="K1091" i="27"/>
  <c r="B1091" i="27" l="1"/>
  <c r="C1091" i="27"/>
  <c r="E1091" i="27"/>
  <c r="D1091" i="27"/>
  <c r="F1092" i="27"/>
  <c r="H1092" i="27"/>
  <c r="K1092" i="27"/>
  <c r="A1093" i="27"/>
  <c r="C1092" i="27" l="1"/>
  <c r="B1092" i="27"/>
  <c r="F1093" i="27"/>
  <c r="E1092" i="27"/>
  <c r="D1092" i="27"/>
  <c r="H1093" i="27"/>
  <c r="A1094" i="27"/>
  <c r="K1093" i="27"/>
  <c r="B1093" i="27" l="1"/>
  <c r="C1093" i="27"/>
  <c r="F1094" i="27"/>
  <c r="E1093" i="27"/>
  <c r="D1093" i="27"/>
  <c r="H1094" i="27"/>
  <c r="K1094" i="27"/>
  <c r="A1095" i="27"/>
  <c r="C1094" i="27" l="1"/>
  <c r="B1094" i="27"/>
  <c r="F1095" i="27"/>
  <c r="E1094" i="27"/>
  <c r="D1094" i="27"/>
  <c r="H1095" i="27"/>
  <c r="A1096" i="27"/>
  <c r="K1095" i="27"/>
  <c r="B1095" i="27" l="1"/>
  <c r="C1095" i="27"/>
  <c r="E1095" i="27"/>
  <c r="D1095" i="27"/>
  <c r="F1096" i="27"/>
  <c r="H1096" i="27"/>
  <c r="K1096" i="27"/>
  <c r="A1097" i="27"/>
  <c r="C1096" i="27" l="1"/>
  <c r="B1096" i="27"/>
  <c r="E1096" i="27"/>
  <c r="D1096" i="27"/>
  <c r="F1097" i="27"/>
  <c r="H1097" i="27"/>
  <c r="K1097" i="27"/>
  <c r="A1098" i="27"/>
  <c r="B1097" i="27" l="1"/>
  <c r="C1097" i="27"/>
  <c r="F1098" i="27"/>
  <c r="E1097" i="27"/>
  <c r="D1097" i="27"/>
  <c r="H1098" i="27"/>
  <c r="A1099" i="27"/>
  <c r="K1098" i="27"/>
  <c r="C1098" i="27" l="1"/>
  <c r="B1098" i="27"/>
  <c r="F1099" i="27"/>
  <c r="E1098" i="27"/>
  <c r="D1098" i="27"/>
  <c r="H1099" i="27"/>
  <c r="A1100" i="27"/>
  <c r="E1099" i="27" l="1"/>
  <c r="D1099" i="27"/>
  <c r="F1100" i="27"/>
  <c r="H1100" i="27"/>
  <c r="K1100" i="27"/>
  <c r="A1101" i="27"/>
  <c r="C1100" i="27" l="1"/>
  <c r="B1100" i="27"/>
  <c r="E1100" i="27"/>
  <c r="D1100" i="27"/>
  <c r="F1101" i="27"/>
  <c r="H1101" i="27"/>
  <c r="K1101" i="27"/>
  <c r="A1102" i="27"/>
  <c r="B1101" i="27" l="1"/>
  <c r="C1101" i="27"/>
  <c r="E1101" i="27"/>
  <c r="D1101" i="27"/>
  <c r="F1102" i="27"/>
  <c r="H1102" i="27"/>
  <c r="A1103" i="27"/>
  <c r="K1102" i="27"/>
  <c r="C1102" i="27" l="1"/>
  <c r="B1102" i="27"/>
  <c r="F1103" i="27"/>
  <c r="E1102" i="27"/>
  <c r="D1102" i="27"/>
  <c r="H1103" i="27"/>
  <c r="K1103" i="27"/>
  <c r="A1104" i="27"/>
  <c r="B1103" i="27" l="1"/>
  <c r="C1103" i="27"/>
  <c r="E1103" i="27"/>
  <c r="D1103" i="27"/>
  <c r="F1104" i="27"/>
  <c r="H1104" i="27"/>
  <c r="A1105" i="27"/>
  <c r="K1104" i="27"/>
  <c r="C1104" i="27" l="1"/>
  <c r="B1104" i="27"/>
  <c r="E1104" i="27"/>
  <c r="D1104" i="27"/>
  <c r="F1105" i="27"/>
  <c r="H1105" i="27"/>
  <c r="K1105" i="27"/>
  <c r="A1106" i="27"/>
  <c r="B1105" i="27" l="1"/>
  <c r="C1105" i="27"/>
  <c r="F1106" i="27"/>
  <c r="E1105" i="27"/>
  <c r="D1105" i="27"/>
  <c r="H1106" i="27"/>
  <c r="A1107" i="27"/>
  <c r="K1106" i="27"/>
  <c r="C1106" i="27" l="1"/>
  <c r="B1106" i="27"/>
  <c r="E1106" i="27"/>
  <c r="D1106" i="27"/>
  <c r="F1107" i="27"/>
  <c r="H1107" i="27"/>
  <c r="K1107" i="27"/>
  <c r="A1108" i="27"/>
  <c r="B1107" i="27" l="1"/>
  <c r="C1107" i="27"/>
  <c r="F1108" i="27"/>
  <c r="E1107" i="27"/>
  <c r="D1107" i="27"/>
  <c r="H1108" i="27"/>
  <c r="A1109" i="27"/>
  <c r="K1108" i="27"/>
  <c r="C1108" i="27" l="1"/>
  <c r="B1108" i="27"/>
  <c r="E1108" i="27"/>
  <c r="D1108" i="27"/>
  <c r="F1109" i="27"/>
  <c r="H1109" i="27"/>
  <c r="K1109" i="27"/>
  <c r="A1110" i="27"/>
  <c r="B1109" i="27" l="1"/>
  <c r="C1109" i="27"/>
  <c r="F1110" i="27"/>
  <c r="E1109" i="27"/>
  <c r="D1109" i="27"/>
  <c r="H1110" i="27"/>
  <c r="A1111" i="27"/>
  <c r="K1110" i="27"/>
  <c r="C1110" i="27" l="1"/>
  <c r="B1110" i="27"/>
  <c r="E1110" i="27"/>
  <c r="D1110" i="27"/>
  <c r="F1111" i="27"/>
  <c r="H1111" i="27"/>
  <c r="A1112" i="27"/>
  <c r="K1111" i="27"/>
  <c r="B1111" i="27" l="1"/>
  <c r="C1111" i="27"/>
  <c r="E1111" i="27"/>
  <c r="D1111" i="27"/>
  <c r="F1112" i="27"/>
  <c r="H1112" i="27"/>
  <c r="K1112" i="27"/>
  <c r="A1113" i="27"/>
  <c r="C1112" i="27" l="1"/>
  <c r="B1112" i="27"/>
  <c r="E1112" i="27"/>
  <c r="D1112" i="27"/>
  <c r="F1113" i="27"/>
  <c r="H1113" i="27"/>
  <c r="K1113" i="27"/>
  <c r="A1114" i="27"/>
  <c r="C1113" i="27" l="1"/>
  <c r="B1113" i="27"/>
  <c r="E1113" i="27"/>
  <c r="D1113" i="27"/>
  <c r="F1114" i="27"/>
  <c r="H1114" i="27"/>
  <c r="K1114" i="27"/>
  <c r="A1115" i="27"/>
  <c r="C1114" i="27" l="1"/>
  <c r="B1114" i="27"/>
  <c r="F1115" i="27"/>
  <c r="E1114" i="27"/>
  <c r="D1114" i="27"/>
  <c r="H1115" i="27"/>
  <c r="A1116" i="27"/>
  <c r="K1115" i="27"/>
  <c r="C1115" i="27" l="1"/>
  <c r="B1115" i="27"/>
  <c r="F1116" i="27"/>
  <c r="E1115" i="27"/>
  <c r="D1115" i="27"/>
  <c r="H1116" i="27"/>
  <c r="K1116" i="27"/>
  <c r="A1117" i="27"/>
  <c r="C1116" i="27" l="1"/>
  <c r="B1116" i="27"/>
  <c r="F1117" i="27"/>
  <c r="E1116" i="27"/>
  <c r="D1116" i="27"/>
  <c r="H1117" i="27"/>
  <c r="A1118" i="27"/>
  <c r="K1117" i="27"/>
  <c r="B1117" i="27" l="1"/>
  <c r="C1117" i="27"/>
  <c r="E1117" i="27"/>
  <c r="D1117" i="27"/>
  <c r="F1118" i="27"/>
  <c r="H1118" i="27"/>
  <c r="K1118" i="27"/>
  <c r="A1119" i="27"/>
  <c r="C1118" i="27" l="1"/>
  <c r="B1118" i="27"/>
  <c r="E1118" i="27"/>
  <c r="D1118" i="27"/>
  <c r="F1119" i="27"/>
  <c r="H1119" i="27"/>
  <c r="A1120" i="27"/>
  <c r="K1119" i="27"/>
  <c r="B1119" i="27" l="1"/>
  <c r="C1119" i="27"/>
  <c r="E1119" i="27"/>
  <c r="D1119" i="27"/>
  <c r="F1120" i="27"/>
  <c r="H1120" i="27"/>
  <c r="A1121" i="27"/>
  <c r="K1120" i="27"/>
  <c r="C1120" i="27" l="1"/>
  <c r="B1120" i="27"/>
  <c r="F1121" i="27"/>
  <c r="E1120" i="27"/>
  <c r="D1120" i="27"/>
  <c r="H1121" i="27"/>
  <c r="A1122" i="27"/>
  <c r="K1121" i="27"/>
  <c r="C1121" i="27" l="1"/>
  <c r="B1121" i="27"/>
  <c r="F1122" i="27"/>
  <c r="E1121" i="27"/>
  <c r="D1121" i="27"/>
  <c r="H1122" i="27"/>
  <c r="A1123" i="27"/>
  <c r="K1122" i="27"/>
  <c r="C1122" i="27" l="1"/>
  <c r="B1122" i="27"/>
  <c r="E1122" i="27"/>
  <c r="D1122" i="27"/>
  <c r="F1123" i="27"/>
  <c r="H1123" i="27"/>
  <c r="K1123" i="27"/>
  <c r="A1124" i="27"/>
  <c r="C1123" i="27" l="1"/>
  <c r="B1123" i="27"/>
  <c r="F1124" i="27"/>
  <c r="E1123" i="27"/>
  <c r="D1123" i="27"/>
  <c r="H1124" i="27"/>
  <c r="A1125" i="27"/>
  <c r="K1124" i="27"/>
  <c r="C1124" i="27" l="1"/>
  <c r="B1124" i="27"/>
  <c r="F1125" i="27"/>
  <c r="E1124" i="27"/>
  <c r="D1124" i="27"/>
  <c r="H1125" i="27"/>
  <c r="K1125" i="27"/>
  <c r="A1126" i="27"/>
  <c r="B1125" i="27" l="1"/>
  <c r="C1125" i="27"/>
  <c r="F1126" i="27"/>
  <c r="E1125" i="27"/>
  <c r="D1125" i="27"/>
  <c r="H1126" i="27"/>
  <c r="A1127" i="27"/>
  <c r="K1126" i="27"/>
  <c r="C1126" i="27" l="1"/>
  <c r="B1126" i="27"/>
  <c r="E1126" i="27"/>
  <c r="D1126" i="27"/>
  <c r="F1127" i="27"/>
  <c r="H1127" i="27"/>
  <c r="K1127" i="27"/>
  <c r="A1128" i="27"/>
  <c r="B1127" i="27" l="1"/>
  <c r="C1127" i="27"/>
  <c r="F1128" i="27"/>
  <c r="E1127" i="27"/>
  <c r="D1127" i="27"/>
  <c r="H1128" i="27"/>
  <c r="A1129" i="27"/>
  <c r="K1128" i="27"/>
  <c r="C1128" i="27" l="1"/>
  <c r="B1128" i="27"/>
  <c r="E1128" i="27"/>
  <c r="D1128" i="27"/>
  <c r="F1129" i="27"/>
  <c r="H1129" i="27"/>
  <c r="A1130" i="27"/>
  <c r="K1129" i="27"/>
  <c r="C1129" i="27" l="1"/>
  <c r="B1129" i="27"/>
  <c r="E1129" i="27"/>
  <c r="D1129" i="27"/>
  <c r="F1130" i="27"/>
  <c r="H1130" i="27"/>
  <c r="A1131" i="27"/>
  <c r="K1130" i="27"/>
  <c r="C1130" i="27" l="1"/>
  <c r="B1130" i="27"/>
  <c r="E1130" i="27"/>
  <c r="D1130" i="27"/>
  <c r="F1131" i="27"/>
  <c r="H1131" i="27"/>
  <c r="A1132" i="27"/>
  <c r="K1131" i="27"/>
  <c r="C1131" i="27" l="1"/>
  <c r="B1131" i="27"/>
  <c r="F1132" i="27"/>
  <c r="E1131" i="27"/>
  <c r="D1131" i="27"/>
  <c r="H1132" i="27"/>
  <c r="K1132" i="27"/>
  <c r="A1133" i="27"/>
  <c r="C1132" i="27" l="1"/>
  <c r="B1132" i="27"/>
  <c r="F1133" i="27"/>
  <c r="E1132" i="27"/>
  <c r="D1132" i="27"/>
  <c r="H1133" i="27"/>
  <c r="K1133" i="27"/>
  <c r="A1134" i="27"/>
  <c r="B1133" i="27" l="1"/>
  <c r="C1133" i="27"/>
  <c r="F1134" i="27"/>
  <c r="E1133" i="27"/>
  <c r="D1133" i="27"/>
  <c r="H1134" i="27"/>
  <c r="K1134" i="27"/>
  <c r="A1135" i="27"/>
  <c r="C1134" i="27" l="1"/>
  <c r="B1134" i="27"/>
  <c r="F1135" i="27"/>
  <c r="E1134" i="27"/>
  <c r="D1134" i="27"/>
  <c r="H1135" i="27"/>
  <c r="K1135" i="27"/>
  <c r="A1136" i="27"/>
  <c r="B1135" i="27" l="1"/>
  <c r="C1135" i="27"/>
  <c r="E1135" i="27"/>
  <c r="D1135" i="27"/>
  <c r="F1136" i="27"/>
  <c r="H1136" i="27"/>
  <c r="A1137" i="27"/>
  <c r="K1136" i="27"/>
  <c r="C1136" i="27" l="1"/>
  <c r="B1136" i="27"/>
  <c r="E1136" i="27"/>
  <c r="D1136" i="27"/>
  <c r="F1137" i="27"/>
  <c r="H1137" i="27"/>
  <c r="A1138" i="27"/>
  <c r="K1137" i="27"/>
  <c r="C1137" i="27" l="1"/>
  <c r="B1137" i="27"/>
  <c r="F1138" i="27"/>
  <c r="E1137" i="27"/>
  <c r="D1137" i="27"/>
  <c r="H1138" i="27"/>
  <c r="A1139" i="27"/>
  <c r="K1138" i="27"/>
  <c r="C1138" i="27" l="1"/>
  <c r="B1138" i="27"/>
  <c r="E1138" i="27"/>
  <c r="D1138" i="27"/>
  <c r="F1139" i="27"/>
  <c r="H1139" i="27"/>
  <c r="K1139" i="27"/>
  <c r="A1140" i="27"/>
  <c r="B1139" i="27" l="1"/>
  <c r="C1139" i="27"/>
  <c r="E1139" i="27"/>
  <c r="D1139" i="27"/>
  <c r="F1140" i="27"/>
  <c r="H1140" i="27"/>
  <c r="A1141" i="27"/>
  <c r="K1140" i="27"/>
  <c r="C1140" i="27" l="1"/>
  <c r="B1140" i="27"/>
  <c r="F1141" i="27"/>
  <c r="E1140" i="27"/>
  <c r="D1140" i="27"/>
  <c r="H1141" i="27"/>
  <c r="K1141" i="27"/>
  <c r="A1142" i="27"/>
  <c r="B1141" i="27" l="1"/>
  <c r="C1141" i="27"/>
  <c r="F1142" i="27"/>
  <c r="E1141" i="27"/>
  <c r="D1141" i="27"/>
  <c r="H1142" i="27"/>
  <c r="K1142" i="27"/>
  <c r="A1143" i="27"/>
  <c r="C1142" i="27" l="1"/>
  <c r="B1142" i="27"/>
  <c r="F1143" i="27"/>
  <c r="E1142" i="27"/>
  <c r="D1142" i="27"/>
  <c r="H1143" i="27"/>
  <c r="A1144" i="27"/>
  <c r="K1143" i="27"/>
  <c r="B1143" i="27" l="1"/>
  <c r="C1143" i="27"/>
  <c r="F1144" i="27"/>
  <c r="E1143" i="27"/>
  <c r="D1143" i="27"/>
  <c r="H1144" i="27"/>
  <c r="K1144" i="27"/>
  <c r="A1145" i="27"/>
  <c r="C1144" i="27" l="1"/>
  <c r="B1144" i="27"/>
  <c r="F1145" i="27"/>
  <c r="E1144" i="27"/>
  <c r="D1144" i="27"/>
  <c r="H1145" i="27"/>
  <c r="A1146" i="27"/>
  <c r="K1145" i="27"/>
  <c r="C1145" i="27" l="1"/>
  <c r="B1145" i="27"/>
  <c r="E1145" i="27"/>
  <c r="D1145" i="27"/>
  <c r="F1146" i="27"/>
  <c r="H1146" i="27"/>
  <c r="A1147" i="27"/>
  <c r="K1146" i="27"/>
  <c r="C1146" i="27" l="1"/>
  <c r="B1146" i="27"/>
  <c r="F1147" i="27"/>
  <c r="E1146" i="27"/>
  <c r="D1146" i="27"/>
  <c r="H1147" i="27"/>
  <c r="K1147" i="27"/>
  <c r="A1148" i="27"/>
  <c r="B1147" i="27" l="1"/>
  <c r="C1147" i="27"/>
  <c r="E1147" i="27"/>
  <c r="D1147" i="27"/>
  <c r="F1148" i="27"/>
  <c r="H1148" i="27"/>
  <c r="A1149" i="27"/>
  <c r="K1148" i="27"/>
  <c r="C1148" i="27" l="1"/>
  <c r="B1148" i="27"/>
  <c r="E1148" i="27"/>
  <c r="D1148" i="27"/>
  <c r="F1149" i="27"/>
  <c r="H1149" i="27"/>
  <c r="K1149" i="27"/>
  <c r="A1150" i="27"/>
  <c r="B1149" i="27" l="1"/>
  <c r="C1149" i="27"/>
  <c r="F1150" i="27"/>
  <c r="E1149" i="27"/>
  <c r="D1149" i="27"/>
  <c r="H1150" i="27"/>
  <c r="K1150" i="27"/>
  <c r="A1151" i="27"/>
  <c r="C1150" i="27" l="1"/>
  <c r="B1150" i="27"/>
  <c r="F1151" i="27"/>
  <c r="E1150" i="27"/>
  <c r="D1150" i="27"/>
  <c r="H1151" i="27"/>
  <c r="A1152" i="27"/>
  <c r="K1151" i="27"/>
  <c r="B1151" i="27" l="1"/>
  <c r="C1151" i="27"/>
  <c r="E1151" i="27"/>
  <c r="D1151" i="27"/>
  <c r="F1152" i="27"/>
  <c r="H1152" i="27"/>
  <c r="A1153" i="27"/>
  <c r="K1152" i="27"/>
  <c r="C1152" i="27" l="1"/>
  <c r="B1152" i="27"/>
  <c r="E1152" i="27"/>
  <c r="D1152" i="27"/>
  <c r="F1153" i="27"/>
  <c r="H1153" i="27"/>
  <c r="A1154" i="27"/>
  <c r="K1153" i="27"/>
  <c r="C1153" i="27" l="1"/>
  <c r="B1153" i="27"/>
  <c r="F1154" i="27"/>
  <c r="E1153" i="27"/>
  <c r="D1153" i="27"/>
  <c r="H1154" i="27"/>
  <c r="A1155" i="27"/>
  <c r="K1154" i="27"/>
  <c r="C1154" i="27" l="1"/>
  <c r="B1154" i="27"/>
  <c r="E1154" i="27"/>
  <c r="D1154" i="27"/>
  <c r="F1155" i="27"/>
  <c r="H1155" i="27"/>
  <c r="A1156" i="27"/>
  <c r="E1155" i="27" l="1"/>
  <c r="D1155" i="27"/>
  <c r="F1156" i="27"/>
  <c r="H1156" i="27"/>
  <c r="K1156" i="27"/>
  <c r="A1157" i="27"/>
  <c r="C1156" i="27" l="1"/>
  <c r="B1156" i="27"/>
  <c r="E1156" i="27"/>
  <c r="D1156" i="27"/>
  <c r="F1157" i="27"/>
  <c r="H1157" i="27"/>
  <c r="A1158" i="27"/>
  <c r="K1157" i="27"/>
  <c r="B1157" i="27" l="1"/>
  <c r="C1157" i="27"/>
  <c r="F1158" i="27"/>
  <c r="E1157" i="27"/>
  <c r="D1157" i="27"/>
  <c r="H1158" i="27"/>
  <c r="A1159" i="27"/>
  <c r="K1158" i="27"/>
  <c r="C1158" i="27" l="1"/>
  <c r="B1158" i="27"/>
  <c r="E1158" i="27"/>
  <c r="D1158" i="27"/>
  <c r="F1159" i="27"/>
  <c r="H1159" i="27"/>
  <c r="K1159" i="27"/>
  <c r="A1160" i="27"/>
  <c r="B1159" i="27" l="1"/>
  <c r="C1159" i="27"/>
  <c r="F1160" i="27"/>
  <c r="E1159" i="27"/>
  <c r="D1159" i="27"/>
  <c r="H1160" i="27"/>
  <c r="K1160" i="27"/>
  <c r="A1161" i="27"/>
  <c r="C1160" i="27" l="1"/>
  <c r="B1160" i="27"/>
  <c r="F1161" i="27"/>
  <c r="E1160" i="27"/>
  <c r="D1160" i="27"/>
  <c r="H1161" i="27"/>
  <c r="A1162" i="27"/>
  <c r="K1161" i="27"/>
  <c r="C1161" i="27" l="1"/>
  <c r="B1161" i="27"/>
  <c r="E1161" i="27"/>
  <c r="D1161" i="27"/>
  <c r="F1162" i="27"/>
  <c r="H1162" i="27"/>
  <c r="K1162" i="27"/>
  <c r="A1163" i="27"/>
  <c r="C1162" i="27" l="1"/>
  <c r="B1162" i="27"/>
  <c r="E1162" i="27"/>
  <c r="D1162" i="27"/>
  <c r="F1163" i="27"/>
  <c r="H1163" i="27"/>
  <c r="K1163" i="27"/>
  <c r="A1164" i="27"/>
  <c r="B1163" i="27" l="1"/>
  <c r="C1163" i="27"/>
  <c r="F1164" i="27"/>
  <c r="E1163" i="27"/>
  <c r="D1163" i="27"/>
  <c r="H1164" i="27"/>
  <c r="A1165" i="27"/>
  <c r="K1164" i="27"/>
  <c r="C1164" i="27" l="1"/>
  <c r="B1164" i="27"/>
  <c r="E1164" i="27"/>
  <c r="D1164" i="27"/>
  <c r="F1165" i="27"/>
  <c r="H1165" i="27"/>
  <c r="K1165" i="27"/>
  <c r="A1166" i="27"/>
  <c r="B1165" i="27" l="1"/>
  <c r="C1165" i="27"/>
  <c r="E1165" i="27"/>
  <c r="D1165" i="27"/>
  <c r="F1166" i="27"/>
  <c r="H1166" i="27"/>
  <c r="K1166" i="27"/>
  <c r="A1167" i="27"/>
  <c r="C1166" i="27" l="1"/>
  <c r="B1166" i="27"/>
  <c r="E1166" i="27"/>
  <c r="D1166" i="27"/>
  <c r="F1167" i="27"/>
  <c r="H1167" i="27"/>
  <c r="A1168" i="27"/>
  <c r="K1167" i="27"/>
  <c r="B1167" i="27" l="1"/>
  <c r="C1167" i="27"/>
  <c r="E1167" i="27"/>
  <c r="D1167" i="27"/>
  <c r="F1168" i="27"/>
  <c r="H1168" i="27"/>
  <c r="A1169" i="27"/>
  <c r="K1168" i="27"/>
  <c r="C1168" i="27" l="1"/>
  <c r="B1168" i="27"/>
  <c r="E1168" i="27"/>
  <c r="D1168" i="27"/>
  <c r="F1169" i="27"/>
  <c r="H1169" i="27"/>
  <c r="K1169" i="27"/>
  <c r="A1170" i="27"/>
  <c r="C1169" i="27" l="1"/>
  <c r="B1169" i="27"/>
  <c r="E1169" i="27"/>
  <c r="D1169" i="27"/>
  <c r="F1170" i="27"/>
  <c r="H1170" i="27"/>
  <c r="A1171" i="27"/>
  <c r="K1170" i="27"/>
  <c r="C1170" i="27" l="1"/>
  <c r="B1170" i="27"/>
  <c r="E1170" i="27"/>
  <c r="D1170" i="27"/>
  <c r="F1171" i="27"/>
  <c r="H1171" i="27"/>
  <c r="A1172" i="27"/>
  <c r="K1171" i="27"/>
  <c r="B1171" i="27" l="1"/>
  <c r="C1171" i="27"/>
  <c r="E1171" i="27"/>
  <c r="D1171" i="27"/>
  <c r="F1172" i="27"/>
  <c r="H1172" i="27"/>
  <c r="K1172" i="27"/>
  <c r="A1173" i="27"/>
  <c r="C1172" i="27" l="1"/>
  <c r="B1172" i="27"/>
  <c r="F1173" i="27"/>
  <c r="E1172" i="27"/>
  <c r="D1172" i="27"/>
  <c r="H1173" i="27"/>
  <c r="K1173" i="27"/>
  <c r="A1174" i="27"/>
  <c r="B1173" i="27" l="1"/>
  <c r="C1173" i="27"/>
  <c r="E1173" i="27"/>
  <c r="D1173" i="27"/>
  <c r="F1174" i="27"/>
  <c r="H1174" i="27"/>
  <c r="A1175" i="27"/>
  <c r="K1174" i="27"/>
  <c r="C1174" i="27" l="1"/>
  <c r="B1174" i="27"/>
  <c r="E1174" i="27"/>
  <c r="D1174" i="27"/>
  <c r="F1175" i="27"/>
  <c r="H1175" i="27"/>
  <c r="A1176" i="27"/>
  <c r="K1175" i="27"/>
  <c r="B1175" i="27" l="1"/>
  <c r="C1175" i="27"/>
  <c r="F1176" i="27"/>
  <c r="E1175" i="27"/>
  <c r="D1175" i="27"/>
  <c r="H1176" i="27"/>
  <c r="K1176" i="27"/>
  <c r="A1177" i="27"/>
  <c r="C1176" i="27" l="1"/>
  <c r="B1176" i="27"/>
  <c r="E1176" i="27"/>
  <c r="D1176" i="27"/>
  <c r="F1177" i="27"/>
  <c r="H1177" i="27"/>
  <c r="K1177" i="27"/>
  <c r="A1178" i="27"/>
  <c r="C1177" i="27" l="1"/>
  <c r="B1177" i="27"/>
  <c r="E1177" i="27"/>
  <c r="D1177" i="27"/>
  <c r="F1178" i="27"/>
  <c r="H1178" i="27"/>
  <c r="K1178" i="27"/>
  <c r="A1179" i="27"/>
  <c r="C1178" i="27" l="1"/>
  <c r="B1178" i="27"/>
  <c r="E1178" i="27"/>
  <c r="D1178" i="27"/>
  <c r="F1179" i="27"/>
  <c r="H1179" i="27"/>
  <c r="A1180" i="27"/>
  <c r="K1179" i="27"/>
  <c r="B1179" i="27" l="1"/>
  <c r="C1179" i="27"/>
  <c r="E1179" i="27"/>
  <c r="D1179" i="27"/>
  <c r="F1180" i="27"/>
  <c r="H1180" i="27"/>
  <c r="K1180" i="27"/>
  <c r="A1181" i="27"/>
  <c r="C1180" i="27" l="1"/>
  <c r="B1180" i="27"/>
  <c r="E1180" i="27"/>
  <c r="D1180" i="27"/>
  <c r="F1181" i="27"/>
  <c r="H1181" i="27"/>
  <c r="A1182" i="27"/>
  <c r="K1181" i="27"/>
  <c r="B1181" i="27" l="1"/>
  <c r="C1181" i="27"/>
  <c r="E1181" i="27"/>
  <c r="D1181" i="27"/>
  <c r="F1182" i="27"/>
  <c r="H1182" i="27"/>
  <c r="A1183" i="27"/>
  <c r="K1182" i="27"/>
  <c r="C1182" i="27" l="1"/>
  <c r="B1182" i="27"/>
  <c r="F1183" i="27"/>
  <c r="E1182" i="27"/>
  <c r="D1182" i="27"/>
  <c r="H1183" i="27"/>
  <c r="A1184" i="27"/>
  <c r="K1183" i="27"/>
  <c r="B1183" i="27" l="1"/>
  <c r="C1183" i="27"/>
  <c r="E1183" i="27"/>
  <c r="D1183" i="27"/>
  <c r="F1184" i="27"/>
  <c r="H1184" i="27"/>
  <c r="A1185" i="27"/>
  <c r="K1184" i="27"/>
  <c r="C1184" i="27" l="1"/>
  <c r="B1184" i="27"/>
  <c r="E1184" i="27"/>
  <c r="D1184" i="27"/>
  <c r="F1185" i="27"/>
  <c r="H1185" i="27"/>
  <c r="A1186" i="27"/>
  <c r="K1185" i="27"/>
  <c r="C1185" i="27" l="1"/>
  <c r="B1185" i="27"/>
  <c r="E1185" i="27"/>
  <c r="D1185" i="27"/>
  <c r="F1186" i="27"/>
  <c r="H1186" i="27"/>
  <c r="A1187" i="27"/>
  <c r="K1186" i="27"/>
  <c r="C1186" i="27" l="1"/>
  <c r="B1186" i="27"/>
  <c r="F1187" i="27"/>
  <c r="E1186" i="27"/>
  <c r="D1186" i="27"/>
  <c r="H1187" i="27"/>
  <c r="A1188" i="27"/>
  <c r="K1187" i="27"/>
  <c r="B1187" i="27" l="1"/>
  <c r="C1187" i="27"/>
  <c r="E1187" i="27"/>
  <c r="D1187" i="27"/>
  <c r="F1188" i="27"/>
  <c r="H1188" i="27"/>
  <c r="A1189" i="27"/>
  <c r="K1188" i="27"/>
  <c r="C1188" i="27" l="1"/>
  <c r="B1188" i="27"/>
  <c r="E1188" i="27"/>
  <c r="D1188" i="27"/>
  <c r="F1189" i="27"/>
  <c r="H1189" i="27"/>
  <c r="K1189" i="27"/>
  <c r="A1190" i="27"/>
  <c r="B1189" i="27" l="1"/>
  <c r="C1189" i="27"/>
  <c r="F1190" i="27"/>
  <c r="E1189" i="27"/>
  <c r="D1189" i="27"/>
  <c r="H1190" i="27"/>
  <c r="K1190" i="27"/>
  <c r="A1191" i="27"/>
  <c r="C1190" i="27" l="1"/>
  <c r="B1190" i="27"/>
  <c r="E1190" i="27"/>
  <c r="D1190" i="27"/>
  <c r="F1191" i="27"/>
  <c r="H1191" i="27"/>
  <c r="K1191" i="27"/>
  <c r="A1192" i="27"/>
  <c r="B1191" i="27" l="1"/>
  <c r="C1191" i="27"/>
  <c r="E1191" i="27"/>
  <c r="D1191" i="27"/>
  <c r="F1192" i="27"/>
  <c r="H1192" i="27"/>
  <c r="K1192" i="27"/>
  <c r="A1193" i="27"/>
  <c r="C1192" i="27" l="1"/>
  <c r="B1192" i="27"/>
  <c r="E1192" i="27"/>
  <c r="D1192" i="27"/>
  <c r="F1193" i="27"/>
  <c r="H1193" i="27"/>
  <c r="A1194" i="27"/>
  <c r="K1193" i="27"/>
  <c r="C1193" i="27" l="1"/>
  <c r="B1193" i="27"/>
  <c r="F1194" i="27"/>
  <c r="E1193" i="27"/>
  <c r="D1193" i="27"/>
  <c r="H1194" i="27"/>
  <c r="A1195" i="27"/>
  <c r="K1194" i="27"/>
  <c r="C1194" i="27" l="1"/>
  <c r="B1194" i="27"/>
  <c r="E1194" i="27"/>
  <c r="D1194" i="27"/>
  <c r="F1195" i="27"/>
  <c r="H1195" i="27"/>
  <c r="K1195" i="27"/>
  <c r="A1196" i="27"/>
  <c r="B1195" i="27" l="1"/>
  <c r="C1195" i="27"/>
  <c r="F1196" i="27"/>
  <c r="E1195" i="27"/>
  <c r="D1195" i="27"/>
  <c r="H1196" i="27"/>
  <c r="K1196" i="27"/>
  <c r="A1197" i="27"/>
  <c r="C1196" i="27" l="1"/>
  <c r="B1196" i="27"/>
  <c r="E1196" i="27"/>
  <c r="D1196" i="27"/>
  <c r="F1197" i="27"/>
  <c r="H1197" i="27"/>
  <c r="A1198" i="27"/>
  <c r="K1197" i="27"/>
  <c r="B1197" i="27" l="1"/>
  <c r="C1197" i="27"/>
  <c r="F1198" i="27"/>
  <c r="E1197" i="27"/>
  <c r="D1197" i="27"/>
  <c r="H1198" i="27"/>
  <c r="A1199" i="27"/>
  <c r="K1198" i="27"/>
  <c r="C1198" i="27" l="1"/>
  <c r="B1198" i="27"/>
  <c r="F1199" i="27"/>
  <c r="E1198" i="27"/>
  <c r="D1198" i="27"/>
  <c r="H1199" i="27"/>
  <c r="K1199" i="27"/>
  <c r="A1200" i="27"/>
  <c r="B1199" i="27" l="1"/>
  <c r="C1199" i="27"/>
  <c r="F1200" i="27"/>
  <c r="E1199" i="27"/>
  <c r="D1199" i="27"/>
  <c r="H1200" i="27"/>
  <c r="A1201" i="27"/>
  <c r="K1200" i="27"/>
  <c r="C1200" i="27" l="1"/>
  <c r="B1200" i="27"/>
  <c r="F1201" i="27"/>
  <c r="E1200" i="27"/>
  <c r="D1200" i="27"/>
  <c r="H1201" i="27"/>
  <c r="A1202" i="27"/>
  <c r="K1201" i="27"/>
  <c r="C1201" i="27" l="1"/>
  <c r="B1201" i="27"/>
  <c r="F1202" i="27"/>
  <c r="E1201" i="27"/>
  <c r="D1201" i="27"/>
  <c r="H1202" i="27"/>
  <c r="A1203" i="27"/>
  <c r="K1202" i="27"/>
  <c r="C1202" i="27" l="1"/>
  <c r="B1202" i="27"/>
  <c r="E1202" i="27"/>
  <c r="D1202" i="27"/>
  <c r="F1203" i="27"/>
  <c r="H1203" i="27"/>
  <c r="K1203" i="27"/>
  <c r="A1204" i="27"/>
  <c r="B1203" i="27" l="1"/>
  <c r="C1203" i="27"/>
  <c r="F1204" i="27"/>
  <c r="E1203" i="27"/>
  <c r="D1203" i="27"/>
  <c r="H1204" i="27"/>
  <c r="A1205" i="27"/>
  <c r="K1204" i="27"/>
  <c r="C1204" i="27" l="1"/>
  <c r="B1204" i="27"/>
  <c r="E1204" i="27"/>
  <c r="D1204" i="27"/>
  <c r="F1205" i="27"/>
  <c r="H1205" i="27"/>
  <c r="K1205" i="27"/>
  <c r="A1206" i="27"/>
  <c r="B1205" i="27" l="1"/>
  <c r="C1205" i="27"/>
  <c r="F1206" i="27"/>
  <c r="E1205" i="27"/>
  <c r="D1205" i="27"/>
  <c r="H1206" i="27"/>
  <c r="A1207" i="27"/>
  <c r="K1206" i="27"/>
  <c r="C1206" i="27" l="1"/>
  <c r="B1206" i="27"/>
  <c r="E1206" i="27"/>
  <c r="D1206" i="27"/>
  <c r="F1207" i="27"/>
  <c r="H1207" i="27"/>
  <c r="K1207" i="27"/>
  <c r="A1208" i="27"/>
  <c r="B1207" i="27" l="1"/>
  <c r="C1207" i="27"/>
  <c r="F1208" i="27"/>
  <c r="E1207" i="27"/>
  <c r="D1207" i="27"/>
  <c r="H1208" i="27"/>
  <c r="K1208" i="27"/>
  <c r="A1209" i="27"/>
  <c r="C1208" i="27" l="1"/>
  <c r="B1208" i="27"/>
  <c r="E1208" i="27"/>
  <c r="D1208" i="27"/>
  <c r="F1209" i="27"/>
  <c r="H1209" i="27"/>
  <c r="A1210" i="27"/>
  <c r="K1209" i="27"/>
  <c r="C1209" i="27" l="1"/>
  <c r="B1209" i="27"/>
  <c r="F1210" i="27"/>
  <c r="E1209" i="27"/>
  <c r="D1209" i="27"/>
  <c r="H1210" i="27"/>
  <c r="K1210" i="27"/>
  <c r="A1211" i="27"/>
  <c r="C1210" i="27" l="1"/>
  <c r="B1210" i="27"/>
  <c r="E1210" i="27"/>
  <c r="D1210" i="27"/>
  <c r="F1211" i="27"/>
  <c r="H1211" i="27"/>
  <c r="K1211" i="27"/>
  <c r="A1212" i="27"/>
  <c r="B1211" i="27" l="1"/>
  <c r="C1211" i="27"/>
  <c r="F1212" i="27"/>
  <c r="E1211" i="27"/>
  <c r="D1211" i="27"/>
  <c r="H1212" i="27"/>
  <c r="K1212" i="27"/>
  <c r="A1213" i="27"/>
  <c r="C1212" i="27" l="1"/>
  <c r="B1212" i="27"/>
  <c r="E1212" i="27"/>
  <c r="D1212" i="27"/>
  <c r="F1213" i="27"/>
  <c r="H1213" i="27"/>
  <c r="A1214" i="27"/>
  <c r="K1213" i="27"/>
  <c r="B1213" i="27" l="1"/>
  <c r="C1213" i="27"/>
  <c r="F1214" i="27"/>
  <c r="E1213" i="27"/>
  <c r="D1213" i="27"/>
  <c r="H1214" i="27"/>
  <c r="K1214" i="27"/>
  <c r="A1215" i="27"/>
  <c r="C1214" i="27" l="1"/>
  <c r="B1214" i="27"/>
  <c r="F1215" i="27"/>
  <c r="E1214" i="27"/>
  <c r="D1214" i="27"/>
  <c r="H1215" i="27"/>
  <c r="K1215" i="27"/>
  <c r="A1216" i="27"/>
  <c r="B1215" i="27" l="1"/>
  <c r="C1215" i="27"/>
  <c r="E1215" i="27"/>
  <c r="D1215" i="27"/>
  <c r="F1216" i="27"/>
  <c r="H1216" i="27"/>
  <c r="A1217" i="27"/>
  <c r="K1216" i="27"/>
  <c r="C1216" i="27" l="1"/>
  <c r="B1216" i="27"/>
  <c r="E1216" i="27"/>
  <c r="D1216" i="27"/>
  <c r="F1217" i="27"/>
  <c r="H1217" i="27"/>
  <c r="A1218" i="27"/>
  <c r="E1217" i="27" l="1"/>
  <c r="D1217" i="27"/>
  <c r="F1218" i="27"/>
  <c r="H1218" i="27"/>
  <c r="K1218" i="27"/>
  <c r="A1219" i="27"/>
  <c r="C1218" i="27" l="1"/>
  <c r="B1218" i="27"/>
  <c r="F1219" i="27"/>
  <c r="E1218" i="27"/>
  <c r="D1218" i="27"/>
  <c r="H1219" i="27"/>
  <c r="K1219" i="27"/>
  <c r="A1220" i="27"/>
  <c r="B1219" i="27" l="1"/>
  <c r="C1219" i="27"/>
  <c r="F1220" i="27"/>
  <c r="E1219" i="27"/>
  <c r="D1219" i="27"/>
  <c r="H1220" i="27"/>
  <c r="K1220" i="27"/>
  <c r="A1221" i="27"/>
  <c r="C1220" i="27" l="1"/>
  <c r="B1220" i="27"/>
  <c r="E1220" i="27"/>
  <c r="D1220" i="27"/>
  <c r="F1221" i="27"/>
  <c r="H1221" i="27"/>
  <c r="A1222" i="27"/>
  <c r="K1221" i="27"/>
  <c r="B1221" i="27" l="1"/>
  <c r="C1221" i="27"/>
  <c r="F1222" i="27"/>
  <c r="E1221" i="27"/>
  <c r="D1221" i="27"/>
  <c r="H1222" i="27"/>
  <c r="A1223" i="27"/>
  <c r="K1222" i="27"/>
  <c r="C1222" i="27" l="1"/>
  <c r="B1222" i="27"/>
  <c r="F1223" i="27"/>
  <c r="E1222" i="27"/>
  <c r="D1222" i="27"/>
  <c r="H1223" i="27"/>
  <c r="K1223" i="27"/>
  <c r="A1224" i="27"/>
  <c r="B1223" i="27" l="1"/>
  <c r="C1223" i="27"/>
  <c r="E1223" i="27"/>
  <c r="D1223" i="27"/>
  <c r="F1224" i="27"/>
  <c r="H1224" i="27"/>
  <c r="K1224" i="27"/>
  <c r="A1225" i="27"/>
  <c r="C1224" i="27" l="1"/>
  <c r="B1224" i="27"/>
  <c r="F1225" i="27"/>
  <c r="E1224" i="27"/>
  <c r="D1224" i="27"/>
  <c r="H1225" i="27"/>
  <c r="A1226" i="27"/>
  <c r="K1225" i="27"/>
  <c r="C1225" i="27" l="1"/>
  <c r="B1225" i="27"/>
  <c r="E1225" i="27"/>
  <c r="D1225" i="27"/>
  <c r="F1226" i="27"/>
  <c r="H1226" i="27"/>
  <c r="A1227" i="27"/>
  <c r="K1226" i="27"/>
  <c r="C1226" i="27" l="1"/>
  <c r="B1226" i="27"/>
  <c r="F1227" i="27"/>
  <c r="E1226" i="27"/>
  <c r="D1226" i="27"/>
  <c r="H1227" i="27"/>
  <c r="A1228" i="27"/>
  <c r="K1227" i="27"/>
  <c r="B1227" i="27" l="1"/>
  <c r="C1227" i="27"/>
  <c r="E1227" i="27"/>
  <c r="D1227" i="27"/>
  <c r="F1228" i="27"/>
  <c r="H1228" i="27"/>
  <c r="K1228" i="27"/>
  <c r="A1229" i="27"/>
  <c r="C1228" i="27" l="1"/>
  <c r="B1228" i="27"/>
  <c r="F1229" i="27"/>
  <c r="E1228" i="27"/>
  <c r="D1228" i="27"/>
  <c r="H1229" i="27"/>
  <c r="A1230" i="27"/>
  <c r="K1229" i="27"/>
  <c r="B1229" i="27" l="1"/>
  <c r="C1229" i="27"/>
  <c r="E1229" i="27"/>
  <c r="D1229" i="27"/>
  <c r="F1230" i="27"/>
  <c r="H1230" i="27"/>
  <c r="K1230" i="27"/>
  <c r="A1231" i="27"/>
  <c r="C1230" i="27" l="1"/>
  <c r="B1230" i="27"/>
  <c r="F1231" i="27"/>
  <c r="E1230" i="27"/>
  <c r="D1230" i="27"/>
  <c r="H1231" i="27"/>
  <c r="K1231" i="27"/>
  <c r="A1232" i="27"/>
  <c r="B1231" i="27" l="1"/>
  <c r="C1231" i="27"/>
  <c r="F1232" i="27"/>
  <c r="E1231" i="27"/>
  <c r="D1231" i="27"/>
  <c r="H1232" i="27"/>
  <c r="A1233" i="27"/>
  <c r="K1232" i="27"/>
  <c r="C1232" i="27" l="1"/>
  <c r="B1232" i="27"/>
  <c r="F1233" i="27"/>
  <c r="E1232" i="27"/>
  <c r="D1232" i="27"/>
  <c r="H1233" i="27"/>
  <c r="A1234" i="27"/>
  <c r="K1233" i="27"/>
  <c r="C1233" i="27" l="1"/>
  <c r="B1233" i="27"/>
  <c r="E1233" i="27"/>
  <c r="D1233" i="27"/>
  <c r="F1234" i="27"/>
  <c r="H1234" i="27"/>
  <c r="K1234" i="27"/>
  <c r="A1235" i="27"/>
  <c r="C1234" i="27" l="1"/>
  <c r="B1234" i="27"/>
  <c r="E1234" i="27"/>
  <c r="D1234" i="27"/>
  <c r="F1235" i="27"/>
  <c r="H1235" i="27"/>
  <c r="K1235" i="27"/>
  <c r="A1236" i="27"/>
  <c r="B1235" i="27" l="1"/>
  <c r="C1235" i="27"/>
  <c r="F1236" i="27"/>
  <c r="E1235" i="27"/>
  <c r="D1235" i="27"/>
  <c r="H1236" i="27"/>
  <c r="A1237" i="27"/>
  <c r="K1236" i="27"/>
  <c r="C1236" i="27" l="1"/>
  <c r="B1236" i="27"/>
  <c r="F1237" i="27"/>
  <c r="E1236" i="27"/>
  <c r="D1236" i="27"/>
  <c r="H1237" i="27"/>
  <c r="K1237" i="27"/>
  <c r="A1238" i="27"/>
  <c r="B1237" i="27" l="1"/>
  <c r="C1237" i="27"/>
  <c r="F1238" i="27"/>
  <c r="E1237" i="27"/>
  <c r="D1237" i="27"/>
  <c r="H1238" i="27"/>
  <c r="K1238" i="27"/>
  <c r="A1239" i="27"/>
  <c r="C1238" i="27" l="1"/>
  <c r="B1238" i="27"/>
  <c r="F1239" i="27"/>
  <c r="E1238" i="27"/>
  <c r="D1238" i="27"/>
  <c r="H1239" i="27"/>
  <c r="K1239" i="27"/>
  <c r="A1240" i="27"/>
  <c r="B1239" i="27" l="1"/>
  <c r="C1239" i="27"/>
  <c r="E1239" i="27"/>
  <c r="D1239" i="27"/>
  <c r="F1240" i="27"/>
  <c r="H1240" i="27"/>
  <c r="K1240" i="27"/>
  <c r="A1241" i="27"/>
  <c r="C1240" i="27" l="1"/>
  <c r="B1240" i="27"/>
  <c r="F1241" i="27"/>
  <c r="E1240" i="27"/>
  <c r="D1240" i="27"/>
  <c r="H1241" i="27"/>
  <c r="A1242" i="27"/>
  <c r="K1241" i="27"/>
  <c r="C1241" i="27" l="1"/>
  <c r="B1241" i="27"/>
  <c r="F1242" i="27"/>
  <c r="E1241" i="27"/>
  <c r="D1241" i="27"/>
  <c r="H1242" i="27"/>
  <c r="K1242" i="27"/>
  <c r="A1243" i="27"/>
  <c r="C1242" i="27" l="1"/>
  <c r="B1242" i="27"/>
  <c r="F1243" i="27"/>
  <c r="E1242" i="27"/>
  <c r="D1242" i="27"/>
  <c r="H1243" i="27"/>
  <c r="K1243" i="27"/>
  <c r="A1244" i="27"/>
  <c r="B1243" i="27" l="1"/>
  <c r="C1243" i="27"/>
  <c r="F1244" i="27"/>
  <c r="E1243" i="27"/>
  <c r="D1243" i="27"/>
  <c r="H1244" i="27"/>
  <c r="K1244" i="27"/>
  <c r="A1245" i="27"/>
  <c r="C1244" i="27" l="1"/>
  <c r="B1244" i="27"/>
  <c r="F1245" i="27"/>
  <c r="E1244" i="27"/>
  <c r="D1244" i="27"/>
  <c r="H1245" i="27"/>
  <c r="K1245" i="27"/>
  <c r="A1246" i="27"/>
  <c r="B1245" i="27" l="1"/>
  <c r="C1245" i="27"/>
  <c r="F1246" i="27"/>
  <c r="E1245" i="27"/>
  <c r="D1245" i="27"/>
  <c r="H1246" i="27"/>
  <c r="K1246" i="27"/>
  <c r="A1247" i="27"/>
  <c r="C1246" i="27" l="1"/>
  <c r="B1246" i="27"/>
  <c r="E1246" i="27"/>
  <c r="D1246" i="27"/>
  <c r="F1247" i="27"/>
  <c r="H1247" i="27"/>
  <c r="A1248" i="27"/>
  <c r="K1247" i="27"/>
  <c r="B1247" i="27" l="1"/>
  <c r="C1247" i="27"/>
  <c r="E1247" i="27"/>
  <c r="D1247" i="27"/>
  <c r="F1248" i="27"/>
  <c r="H1248" i="27"/>
  <c r="K1248" i="27"/>
  <c r="A1249" i="27"/>
  <c r="C1248" i="27" l="1"/>
  <c r="B1248" i="27"/>
  <c r="F1249" i="27"/>
  <c r="E1248" i="27"/>
  <c r="D1248" i="27"/>
  <c r="H1249" i="27"/>
  <c r="A1250" i="27"/>
  <c r="K1249" i="27"/>
  <c r="C1249" i="27" l="1"/>
  <c r="B1249" i="27"/>
  <c r="F1250" i="27"/>
  <c r="E1249" i="27"/>
  <c r="D1249" i="27"/>
  <c r="H1250" i="27"/>
  <c r="K1250" i="27"/>
  <c r="A1251" i="27"/>
  <c r="C1250" i="27" l="1"/>
  <c r="B1250" i="27"/>
  <c r="F1251" i="27"/>
  <c r="E1250" i="27"/>
  <c r="D1250" i="27"/>
  <c r="H1251" i="27"/>
  <c r="A1252" i="27"/>
  <c r="K1251" i="27"/>
  <c r="B1251" i="27" l="1"/>
  <c r="C1251" i="27"/>
  <c r="E1251" i="27"/>
  <c r="D1251" i="27"/>
  <c r="F1252" i="27"/>
  <c r="H1252" i="27"/>
  <c r="A1253" i="27"/>
  <c r="K1252" i="27"/>
  <c r="C1252" i="27" l="1"/>
  <c r="B1252" i="27"/>
  <c r="F1253" i="27"/>
  <c r="E1252" i="27"/>
  <c r="D1252" i="27"/>
  <c r="H1253" i="27"/>
  <c r="K1253" i="27"/>
  <c r="A1254" i="27"/>
  <c r="B1253" i="27" l="1"/>
  <c r="C1253" i="27"/>
  <c r="F1254" i="27"/>
  <c r="E1253" i="27"/>
  <c r="D1253" i="27"/>
  <c r="H1254" i="27"/>
  <c r="K1254" i="27"/>
  <c r="A1255" i="27"/>
  <c r="C1254" i="27" l="1"/>
  <c r="B1254" i="27"/>
  <c r="E1254" i="27"/>
  <c r="D1254" i="27"/>
  <c r="F1255" i="27"/>
  <c r="H1255" i="27"/>
  <c r="A1256" i="27"/>
  <c r="K1255" i="27"/>
  <c r="B1255" i="27" l="1"/>
  <c r="C1255" i="27"/>
  <c r="E1255" i="27"/>
  <c r="D1255" i="27"/>
  <c r="F1256" i="27"/>
  <c r="H1256" i="27"/>
  <c r="K1256" i="27"/>
  <c r="A1257" i="27"/>
  <c r="C1256" i="27" l="1"/>
  <c r="B1256" i="27"/>
  <c r="F1257" i="27"/>
  <c r="E1256" i="27"/>
  <c r="D1256" i="27"/>
  <c r="H1257" i="27"/>
  <c r="K1257" i="27"/>
  <c r="A1258" i="27"/>
  <c r="C1257" i="27" l="1"/>
  <c r="B1257" i="27"/>
  <c r="F1258" i="27"/>
  <c r="E1257" i="27"/>
  <c r="D1257" i="27"/>
  <c r="H1258" i="27"/>
  <c r="K1258" i="27"/>
  <c r="A1259" i="27"/>
  <c r="C1258" i="27" l="1"/>
  <c r="B1258" i="27"/>
  <c r="F1259" i="27"/>
  <c r="E1258" i="27"/>
  <c r="D1258" i="27"/>
  <c r="H1259" i="27"/>
  <c r="A1260" i="27"/>
  <c r="K1259" i="27"/>
  <c r="B1259" i="27" l="1"/>
  <c r="C1259" i="27"/>
  <c r="E1259" i="27"/>
  <c r="D1259" i="27"/>
  <c r="F1260" i="27"/>
  <c r="H1260" i="27"/>
  <c r="K1260" i="27"/>
  <c r="A1261" i="27"/>
  <c r="C1260" i="27" l="1"/>
  <c r="B1260" i="27"/>
  <c r="E1260" i="27"/>
  <c r="D1260" i="27"/>
  <c r="F1261" i="27"/>
  <c r="H1261" i="27"/>
  <c r="A1262" i="27"/>
  <c r="K1261" i="27"/>
  <c r="B1261" i="27" l="1"/>
  <c r="C1261" i="27"/>
  <c r="E1261" i="27"/>
  <c r="D1261" i="27"/>
  <c r="F1262" i="27"/>
  <c r="H1262" i="27"/>
  <c r="A1263" i="27"/>
  <c r="K1262" i="27"/>
  <c r="C1262" i="27" l="1"/>
  <c r="B1262" i="27"/>
  <c r="E1262" i="27"/>
  <c r="D1262" i="27"/>
  <c r="F1263" i="27"/>
  <c r="H1263" i="27"/>
  <c r="A1264" i="27"/>
  <c r="K1263" i="27"/>
  <c r="B1263" i="27" l="1"/>
  <c r="C1263" i="27"/>
  <c r="E1263" i="27"/>
  <c r="D1263" i="27"/>
  <c r="F1264" i="27"/>
  <c r="H1264" i="27"/>
  <c r="A1265" i="27"/>
  <c r="K1264" i="27"/>
  <c r="C1264" i="27" l="1"/>
  <c r="B1264" i="27"/>
  <c r="E1264" i="27"/>
  <c r="D1264" i="27"/>
  <c r="F1265" i="27"/>
  <c r="H1265" i="27"/>
  <c r="K1265" i="27"/>
  <c r="A1266" i="27"/>
  <c r="C1265" i="27" l="1"/>
  <c r="B1265" i="27"/>
  <c r="E1265" i="27"/>
  <c r="D1265" i="27"/>
  <c r="F1266" i="27"/>
  <c r="H1266" i="27"/>
  <c r="K1266" i="27"/>
  <c r="A1267" i="27"/>
  <c r="C1266" i="27" l="1"/>
  <c r="B1266" i="27"/>
  <c r="E1266" i="27"/>
  <c r="D1266" i="27"/>
  <c r="F1267" i="27"/>
  <c r="H1267" i="27"/>
  <c r="A1268" i="27"/>
  <c r="K1267" i="27"/>
  <c r="B1267" i="27" l="1"/>
  <c r="C1267" i="27"/>
  <c r="F1268" i="27"/>
  <c r="E1267" i="27"/>
  <c r="D1267" i="27"/>
  <c r="H1268" i="27"/>
  <c r="K1268" i="27"/>
  <c r="A1269" i="27"/>
  <c r="C1268" i="27" l="1"/>
  <c r="B1268" i="27"/>
  <c r="E1268" i="27"/>
  <c r="D1268" i="27"/>
  <c r="F1269" i="27"/>
  <c r="H1269" i="27"/>
  <c r="K1269" i="27"/>
  <c r="A1270" i="27"/>
  <c r="B1269" i="27" l="1"/>
  <c r="C1269" i="27"/>
  <c r="E1269" i="27"/>
  <c r="D1269" i="27"/>
  <c r="F1270" i="27"/>
  <c r="H1270" i="27"/>
  <c r="A1271" i="27"/>
  <c r="K1270" i="27"/>
  <c r="C1270" i="27" l="1"/>
  <c r="B1270" i="27"/>
  <c r="E1270" i="27"/>
  <c r="D1270" i="27"/>
  <c r="F1271" i="27"/>
  <c r="H1271" i="27"/>
  <c r="K1271" i="27"/>
  <c r="A1272" i="27"/>
  <c r="B1271" i="27" l="1"/>
  <c r="C1271" i="27"/>
  <c r="E1271" i="27"/>
  <c r="D1271" i="27"/>
  <c r="F1272" i="27"/>
  <c r="H1272" i="27"/>
  <c r="K1272" i="27"/>
  <c r="A1273" i="27"/>
  <c r="C1272" i="27" l="1"/>
  <c r="B1272" i="27"/>
  <c r="E1272" i="27"/>
  <c r="D1272" i="27"/>
  <c r="F1273" i="27"/>
  <c r="H1273" i="27"/>
  <c r="A1274" i="27"/>
  <c r="K1273" i="27"/>
  <c r="C1273" i="27" l="1"/>
  <c r="B1273" i="27"/>
  <c r="F1274" i="27"/>
  <c r="E1273" i="27"/>
  <c r="D1273" i="27"/>
  <c r="H1274" i="27"/>
  <c r="A1275" i="27"/>
  <c r="K1274" i="27"/>
  <c r="C1274" i="27" l="1"/>
  <c r="B1274" i="27"/>
  <c r="E1274" i="27"/>
  <c r="D1274" i="27"/>
  <c r="F1275" i="27"/>
  <c r="H1275" i="27"/>
  <c r="A1276" i="27"/>
  <c r="K1275" i="27"/>
  <c r="B1275" i="27" l="1"/>
  <c r="C1275" i="27"/>
  <c r="E1275" i="27"/>
  <c r="D1275" i="27"/>
  <c r="F1276" i="27"/>
  <c r="H1276" i="27"/>
  <c r="A1277" i="27"/>
  <c r="K1276" i="27"/>
  <c r="C1276" i="27" l="1"/>
  <c r="B1276" i="27"/>
  <c r="E1276" i="27"/>
  <c r="D1276" i="27"/>
  <c r="F1277" i="27"/>
  <c r="H1277" i="27"/>
  <c r="A1278" i="27"/>
  <c r="E1277" i="27" l="1"/>
  <c r="D1277" i="27"/>
  <c r="F1278" i="27"/>
  <c r="H1278" i="27"/>
  <c r="A1279" i="27"/>
  <c r="K1278" i="27"/>
  <c r="B1278" i="27" l="1"/>
  <c r="C1278" i="27"/>
  <c r="E1278" i="27"/>
  <c r="D1278" i="27"/>
  <c r="F1279" i="27"/>
  <c r="H1279" i="27"/>
  <c r="A1280" i="27"/>
  <c r="K1279" i="27"/>
  <c r="B1279" i="27" l="1"/>
  <c r="C1279" i="27"/>
  <c r="F1280" i="27"/>
  <c r="E1279" i="27"/>
  <c r="D1279" i="27"/>
  <c r="H1280" i="27"/>
  <c r="K1280" i="27"/>
  <c r="A1281" i="27"/>
  <c r="B1280" i="27" l="1"/>
  <c r="C1280" i="27"/>
  <c r="F1281" i="27"/>
  <c r="E1280" i="27"/>
  <c r="D1280" i="27"/>
  <c r="H1281" i="27"/>
  <c r="K1281" i="27"/>
  <c r="A1282" i="27"/>
  <c r="B1281" i="27" l="1"/>
  <c r="C1281" i="27"/>
  <c r="E1281" i="27"/>
  <c r="D1281" i="27"/>
  <c r="F1282" i="27"/>
  <c r="H1282" i="27"/>
  <c r="K1282" i="27"/>
  <c r="A1283" i="27"/>
  <c r="C1282" i="27" l="1"/>
  <c r="B1282" i="27"/>
  <c r="E1282" i="27"/>
  <c r="D1282" i="27"/>
  <c r="F1283" i="27"/>
  <c r="H1283" i="27"/>
  <c r="K1283" i="27"/>
  <c r="A1284" i="27"/>
  <c r="B1283" i="27" l="1"/>
  <c r="C1283" i="27"/>
  <c r="E1283" i="27"/>
  <c r="D1283" i="27"/>
  <c r="F1284" i="27"/>
  <c r="H1284" i="27"/>
  <c r="A1285" i="27"/>
  <c r="K1284" i="27"/>
  <c r="B1284" i="27" l="1"/>
  <c r="C1284" i="27"/>
  <c r="E1284" i="27"/>
  <c r="D1284" i="27"/>
  <c r="F1285" i="27"/>
  <c r="H1285" i="27"/>
  <c r="A1286" i="27"/>
  <c r="K1285" i="27"/>
  <c r="B1285" i="27" l="1"/>
  <c r="C1285" i="27"/>
  <c r="E1285" i="27"/>
  <c r="D1285" i="27"/>
  <c r="F1286" i="27"/>
  <c r="H1286" i="27"/>
  <c r="K1286" i="27"/>
  <c r="A1287" i="27"/>
  <c r="C1286" i="27" l="1"/>
  <c r="B1286" i="27"/>
  <c r="F1287" i="27"/>
  <c r="E1286" i="27"/>
  <c r="D1286" i="27"/>
  <c r="H1287" i="27"/>
  <c r="K1287" i="27"/>
  <c r="A1288" i="27"/>
  <c r="B1287" i="27" l="1"/>
  <c r="C1287" i="27"/>
  <c r="E1287" i="27"/>
  <c r="D1287" i="27"/>
  <c r="F1288" i="27"/>
  <c r="H1288" i="27"/>
  <c r="K1288" i="27"/>
  <c r="A1289" i="27"/>
  <c r="B1288" i="27" l="1"/>
  <c r="C1288" i="27"/>
  <c r="E1288" i="27"/>
  <c r="D1288" i="27"/>
  <c r="F1289" i="27"/>
  <c r="H1289" i="27"/>
  <c r="A1290" i="27"/>
  <c r="K1289" i="27"/>
  <c r="B1289" i="27" l="1"/>
  <c r="C1289" i="27"/>
  <c r="E1289" i="27"/>
  <c r="D1289" i="27"/>
  <c r="F1290" i="27"/>
  <c r="H1290" i="27"/>
  <c r="K1290" i="27"/>
  <c r="A1291" i="27"/>
  <c r="C1290" i="27" l="1"/>
  <c r="B1290" i="27"/>
  <c r="F1291" i="27"/>
  <c r="E1290" i="27"/>
  <c r="D1290" i="27"/>
  <c r="H1291" i="27"/>
  <c r="A1292" i="27"/>
  <c r="K1291" i="27"/>
  <c r="B1291" i="27" l="1"/>
  <c r="C1291" i="27"/>
  <c r="F1292" i="27"/>
  <c r="E1291" i="27"/>
  <c r="D1291" i="27"/>
  <c r="H1292" i="27"/>
  <c r="A1293" i="27"/>
  <c r="K1292" i="27"/>
  <c r="B1292" i="27" l="1"/>
  <c r="C1292" i="27"/>
  <c r="E1292" i="27"/>
  <c r="D1292" i="27"/>
  <c r="F1293" i="27"/>
  <c r="H1293" i="27"/>
  <c r="A1294" i="27"/>
  <c r="K1293" i="27"/>
  <c r="B1293" i="27" l="1"/>
  <c r="C1293" i="27"/>
  <c r="E1293" i="27"/>
  <c r="D1293" i="27"/>
  <c r="F1294" i="27"/>
  <c r="H1294" i="27"/>
  <c r="K1294" i="27"/>
  <c r="A1295" i="27"/>
  <c r="B1294" i="27" l="1"/>
  <c r="C1294" i="27"/>
  <c r="F1295" i="27"/>
  <c r="E1294" i="27"/>
  <c r="D1294" i="27"/>
  <c r="H1295" i="27"/>
  <c r="K1295" i="27"/>
  <c r="A1296" i="27"/>
  <c r="B1295" i="27" l="1"/>
  <c r="C1295" i="27"/>
  <c r="F1296" i="27"/>
  <c r="E1295" i="27"/>
  <c r="D1295" i="27"/>
  <c r="H1296" i="27"/>
  <c r="K1296" i="27"/>
  <c r="A1297" i="27"/>
  <c r="B1296" i="27" l="1"/>
  <c r="C1296" i="27"/>
  <c r="F1297" i="27"/>
  <c r="E1296" i="27"/>
  <c r="D1296" i="27"/>
  <c r="H1297" i="27"/>
  <c r="K1297" i="27"/>
  <c r="A1298" i="27"/>
  <c r="B1297" i="27" l="1"/>
  <c r="C1297" i="27"/>
  <c r="E1297" i="27"/>
  <c r="D1297" i="27"/>
  <c r="F1298" i="27"/>
  <c r="H1298" i="27"/>
  <c r="A1299" i="27"/>
  <c r="K1298" i="27"/>
  <c r="C1298" i="27" l="1"/>
  <c r="B1298" i="27"/>
  <c r="E1298" i="27"/>
  <c r="D1298" i="27"/>
  <c r="F1299" i="27"/>
  <c r="H1299" i="27"/>
  <c r="K1299" i="27"/>
  <c r="A1300" i="27"/>
  <c r="B1299" i="27" l="1"/>
  <c r="C1299" i="27"/>
  <c r="E1299" i="27"/>
  <c r="D1299" i="27"/>
  <c r="F1300" i="27"/>
  <c r="H1300" i="27"/>
  <c r="A1301" i="27"/>
  <c r="K1300" i="27"/>
  <c r="B1300" i="27" l="1"/>
  <c r="C1300" i="27"/>
  <c r="E1300" i="27"/>
  <c r="D1300" i="27"/>
  <c r="F1301" i="27"/>
  <c r="H1301" i="27"/>
  <c r="A1302" i="27"/>
  <c r="K1301" i="27"/>
  <c r="B1301" i="27" l="1"/>
  <c r="C1301" i="27"/>
  <c r="E1301" i="27"/>
  <c r="D1301" i="27"/>
  <c r="F1302" i="27"/>
  <c r="H1302" i="27"/>
  <c r="A1303" i="27"/>
  <c r="K1302" i="27"/>
  <c r="C1302" i="27" l="1"/>
  <c r="B1302" i="27"/>
  <c r="E1302" i="27"/>
  <c r="D1302" i="27"/>
  <c r="F1303" i="27"/>
  <c r="H1303" i="27"/>
  <c r="K1303" i="27"/>
  <c r="A1304" i="27"/>
  <c r="B1303" i="27" l="1"/>
  <c r="C1303" i="27"/>
  <c r="F1304" i="27"/>
  <c r="E1303" i="27"/>
  <c r="D1303" i="27"/>
  <c r="H1304" i="27"/>
  <c r="K1304" i="27"/>
  <c r="A1305" i="27"/>
  <c r="B1304" i="27" l="1"/>
  <c r="C1304" i="27"/>
  <c r="F1305" i="27"/>
  <c r="E1304" i="27"/>
  <c r="D1304" i="27"/>
  <c r="H1305" i="27"/>
  <c r="K1305" i="27"/>
  <c r="A1306" i="27"/>
  <c r="B1305" i="27" l="1"/>
  <c r="C1305" i="27"/>
  <c r="E1305" i="27"/>
  <c r="D1305" i="27"/>
  <c r="F1306" i="27"/>
  <c r="H1306" i="27"/>
  <c r="A1307" i="27"/>
  <c r="K1306" i="27"/>
  <c r="B1306" i="27" l="1"/>
  <c r="C1306" i="27"/>
  <c r="F1307" i="27"/>
  <c r="E1306" i="27"/>
  <c r="D1306" i="27"/>
  <c r="H1307" i="27"/>
  <c r="K1307" i="27"/>
  <c r="A1308" i="27"/>
  <c r="B1307" i="27" l="1"/>
  <c r="C1307" i="27"/>
  <c r="E1307" i="27"/>
  <c r="D1307" i="27"/>
  <c r="F1308" i="27"/>
  <c r="H1308" i="27"/>
  <c r="A1309" i="27"/>
  <c r="K1308" i="27"/>
  <c r="B1308" i="27" l="1"/>
  <c r="C1308" i="27"/>
  <c r="E1308" i="27"/>
  <c r="D1308" i="27"/>
  <c r="F1309" i="27"/>
  <c r="H1309" i="27"/>
  <c r="A1310" i="27"/>
  <c r="K1309" i="27"/>
  <c r="B1309" i="27" l="1"/>
  <c r="C1309" i="27"/>
  <c r="E1309" i="27"/>
  <c r="D1309" i="27"/>
  <c r="F1310" i="27"/>
  <c r="H1310" i="27"/>
  <c r="A1311" i="27"/>
  <c r="K1310" i="27"/>
  <c r="C1310" i="27" l="1"/>
  <c r="B1310" i="27"/>
  <c r="E1310" i="27"/>
  <c r="D1310" i="27"/>
  <c r="F1311" i="27"/>
  <c r="H1311" i="27"/>
  <c r="A1312" i="27"/>
  <c r="K1311" i="27"/>
  <c r="B1311" i="27" l="1"/>
  <c r="C1311" i="27"/>
  <c r="F1312" i="27"/>
  <c r="E1311" i="27"/>
  <c r="D1311" i="27"/>
  <c r="H1312" i="27"/>
  <c r="A1313" i="27"/>
  <c r="K1312" i="27"/>
  <c r="B1312" i="27" l="1"/>
  <c r="C1312" i="27"/>
  <c r="E1312" i="27"/>
  <c r="D1312" i="27"/>
  <c r="F1313" i="27"/>
  <c r="H1313" i="27"/>
  <c r="K1313" i="27"/>
  <c r="A1314" i="27"/>
  <c r="B1313" i="27" l="1"/>
  <c r="C1313" i="27"/>
  <c r="E1313" i="27"/>
  <c r="D1313" i="27"/>
  <c r="F1314" i="27"/>
  <c r="H1314" i="27"/>
  <c r="A1315" i="27"/>
  <c r="K1314" i="27"/>
  <c r="C1314" i="27" l="1"/>
  <c r="B1314" i="27"/>
  <c r="F1315" i="27"/>
  <c r="E1314" i="27"/>
  <c r="D1314" i="27"/>
  <c r="H1315" i="27"/>
  <c r="A1316" i="27"/>
  <c r="K1315" i="27"/>
  <c r="B1315" i="27" l="1"/>
  <c r="C1315" i="27"/>
  <c r="E1315" i="27"/>
  <c r="D1315" i="27"/>
  <c r="F1316" i="27"/>
  <c r="H1316" i="27"/>
  <c r="K1316" i="27"/>
  <c r="A1317" i="27"/>
  <c r="B1316" i="27" l="1"/>
  <c r="C1316" i="27"/>
  <c r="E1316" i="27"/>
  <c r="D1316" i="27"/>
  <c r="F1317" i="27"/>
  <c r="H1317" i="27"/>
  <c r="K1317" i="27"/>
  <c r="A1318" i="27"/>
  <c r="B1317" i="27" l="1"/>
  <c r="C1317" i="27"/>
  <c r="F1318" i="27"/>
  <c r="E1317" i="27"/>
  <c r="D1317" i="27"/>
  <c r="H1318" i="27"/>
  <c r="K1318" i="27"/>
  <c r="A1319" i="27"/>
  <c r="C1318" i="27" l="1"/>
  <c r="B1318" i="27"/>
  <c r="F1319" i="27"/>
  <c r="E1318" i="27"/>
  <c r="D1318" i="27"/>
  <c r="H1319" i="27"/>
  <c r="A1320" i="27"/>
  <c r="K1319" i="27"/>
  <c r="B1319" i="27" l="1"/>
  <c r="C1319" i="27"/>
  <c r="F1320" i="27"/>
  <c r="E1319" i="27"/>
  <c r="D1319" i="27"/>
  <c r="H1320" i="27"/>
  <c r="K1320" i="27"/>
  <c r="A1321" i="27"/>
  <c r="B1320" i="27" l="1"/>
  <c r="C1320" i="27"/>
  <c r="F1321" i="27"/>
  <c r="E1320" i="27"/>
  <c r="D1320" i="27"/>
  <c r="H1321" i="27"/>
  <c r="K1321" i="27"/>
  <c r="A1322" i="27"/>
  <c r="B1321" i="27" l="1"/>
  <c r="C1321" i="27"/>
  <c r="E1321" i="27"/>
  <c r="D1321" i="27"/>
  <c r="F1322" i="27"/>
  <c r="H1322" i="27"/>
  <c r="K1322" i="27"/>
  <c r="A1323" i="27"/>
  <c r="B1322" i="27" l="1"/>
  <c r="C1322" i="27"/>
  <c r="E1322" i="27"/>
  <c r="D1322" i="27"/>
  <c r="F1323" i="27"/>
  <c r="H1323" i="27"/>
  <c r="A1324" i="27"/>
  <c r="K1323" i="27"/>
  <c r="B1323" i="27" l="1"/>
  <c r="C1323" i="27"/>
  <c r="E1323" i="27"/>
  <c r="D1323" i="27"/>
  <c r="F1324" i="27"/>
  <c r="H1324" i="27"/>
  <c r="A1325" i="27"/>
  <c r="K1324" i="27"/>
  <c r="B1324" i="27" l="1"/>
  <c r="C1324" i="27"/>
  <c r="E1324" i="27"/>
  <c r="D1324" i="27"/>
  <c r="F1325" i="27"/>
  <c r="H1325" i="27"/>
  <c r="K1325" i="27"/>
  <c r="A1326" i="27"/>
  <c r="B1325" i="27" l="1"/>
  <c r="C1325" i="27"/>
  <c r="E1325" i="27"/>
  <c r="D1325" i="27"/>
  <c r="F1326" i="27"/>
  <c r="H1326" i="27"/>
  <c r="A1327" i="27"/>
  <c r="K1326" i="27"/>
  <c r="C1326" i="27" l="1"/>
  <c r="B1326" i="27"/>
  <c r="E1326" i="27"/>
  <c r="D1326" i="27"/>
  <c r="F1327" i="27"/>
  <c r="H1327" i="27"/>
  <c r="K1327" i="27"/>
  <c r="A1328" i="27"/>
  <c r="B1327" i="27" l="1"/>
  <c r="C1327" i="27"/>
  <c r="E1327" i="27"/>
  <c r="D1327" i="27"/>
  <c r="F1328" i="27"/>
  <c r="H1328" i="27"/>
  <c r="A1329" i="27"/>
  <c r="K1328" i="27"/>
  <c r="B1328" i="27" l="1"/>
  <c r="C1328" i="27"/>
  <c r="F1329" i="27"/>
  <c r="E1328" i="27"/>
  <c r="D1328" i="27"/>
  <c r="H1329" i="27"/>
  <c r="A1330" i="27"/>
  <c r="K1329" i="27"/>
  <c r="B1329" i="27" l="1"/>
  <c r="C1329" i="27"/>
  <c r="E1329" i="27"/>
  <c r="D1329" i="27"/>
  <c r="F1330" i="27"/>
  <c r="H1330" i="27"/>
  <c r="K1330" i="27"/>
  <c r="A1331" i="27"/>
  <c r="B1330" i="27" l="1"/>
  <c r="C1330" i="27"/>
  <c r="F1331" i="27"/>
  <c r="E1330" i="27"/>
  <c r="D1330" i="27"/>
  <c r="H1331" i="27"/>
  <c r="K1331" i="27"/>
  <c r="A1332" i="27"/>
  <c r="B1331" i="27" l="1"/>
  <c r="C1331" i="27"/>
  <c r="E1331" i="27"/>
  <c r="D1331" i="27"/>
  <c r="F1332" i="27"/>
  <c r="H1332" i="27"/>
  <c r="K1332" i="27"/>
  <c r="A1333" i="27"/>
  <c r="B1332" i="27" l="1"/>
  <c r="C1332" i="27"/>
  <c r="F1333" i="27"/>
  <c r="E1332" i="27"/>
  <c r="D1332" i="27"/>
  <c r="H1333" i="27"/>
  <c r="K1333" i="27"/>
  <c r="A1334" i="27"/>
  <c r="B1333" i="27" l="1"/>
  <c r="C1333" i="27"/>
  <c r="E1333" i="27"/>
  <c r="D1333" i="27"/>
  <c r="F1334" i="27"/>
  <c r="H1334" i="27"/>
  <c r="A1335" i="27"/>
  <c r="K1334" i="27"/>
  <c r="C1334" i="27" l="1"/>
  <c r="B1334" i="27"/>
  <c r="F1335" i="27"/>
  <c r="E1334" i="27"/>
  <c r="D1334" i="27"/>
  <c r="H1335" i="27"/>
  <c r="A1336" i="27"/>
  <c r="K1335" i="27"/>
  <c r="B1335" i="27" l="1"/>
  <c r="C1335" i="27"/>
  <c r="E1335" i="27"/>
  <c r="D1335" i="27"/>
  <c r="F1336" i="27"/>
  <c r="H1336" i="27"/>
  <c r="A1337" i="27"/>
  <c r="K1336" i="27"/>
  <c r="B1336" i="27" l="1"/>
  <c r="C1336" i="27"/>
  <c r="E1336" i="27"/>
  <c r="D1336" i="27"/>
  <c r="F1337" i="27"/>
  <c r="H1337" i="27"/>
  <c r="K1337" i="27"/>
  <c r="A1338" i="27"/>
  <c r="B1337" i="27" l="1"/>
  <c r="C1337" i="27"/>
  <c r="E1337" i="27"/>
  <c r="D1337" i="27"/>
  <c r="F1338" i="27"/>
  <c r="H1338" i="27"/>
  <c r="K1338" i="27"/>
  <c r="A1339" i="27"/>
  <c r="C1338" i="27" l="1"/>
  <c r="B1338" i="27"/>
  <c r="E1338" i="27"/>
  <c r="D1338" i="27"/>
  <c r="F1339" i="27"/>
  <c r="H1339" i="27"/>
  <c r="A1340" i="27"/>
  <c r="F1340" i="27" l="1"/>
  <c r="E1339" i="27"/>
  <c r="D1339" i="27"/>
  <c r="H1340" i="27"/>
  <c r="K1340" i="27"/>
  <c r="A1341" i="27"/>
  <c r="B1340" i="27" l="1"/>
  <c r="C1340" i="27"/>
  <c r="F1341" i="27"/>
  <c r="E1340" i="27"/>
  <c r="D1340" i="27"/>
  <c r="H1341" i="27"/>
  <c r="A1342" i="27"/>
  <c r="K1341" i="27"/>
  <c r="B1341" i="27" l="1"/>
  <c r="C1341" i="27"/>
  <c r="E1341" i="27"/>
  <c r="D1341" i="27"/>
  <c r="F1342" i="27"/>
  <c r="H1342" i="27"/>
  <c r="A1343" i="27"/>
  <c r="K1342" i="27"/>
  <c r="B1342" i="27" l="1"/>
  <c r="C1342" i="27"/>
  <c r="E1342" i="27"/>
  <c r="D1342" i="27"/>
  <c r="F1343" i="27"/>
  <c r="H1343" i="27"/>
  <c r="A1344" i="27"/>
  <c r="K1343" i="27"/>
  <c r="B1343" i="27" l="1"/>
  <c r="C1343" i="27"/>
  <c r="E1343" i="27"/>
  <c r="D1343" i="27"/>
  <c r="F1344" i="27"/>
  <c r="H1344" i="27"/>
  <c r="A1345" i="27"/>
  <c r="K1344" i="27"/>
  <c r="B1344" i="27" l="1"/>
  <c r="C1344" i="27"/>
  <c r="E1344" i="27"/>
  <c r="D1344" i="27"/>
  <c r="F1345" i="27"/>
  <c r="H1345" i="27"/>
  <c r="A1346" i="27"/>
  <c r="K1345" i="27"/>
  <c r="B1345" i="27" l="1"/>
  <c r="C1345" i="27"/>
  <c r="F1346" i="27"/>
  <c r="E1345" i="27"/>
  <c r="D1345" i="27"/>
  <c r="H1346" i="27"/>
  <c r="K1346" i="27"/>
  <c r="A1347" i="27"/>
  <c r="B1346" i="27" l="1"/>
  <c r="C1346" i="27"/>
  <c r="F1347" i="27"/>
  <c r="E1346" i="27"/>
  <c r="D1346" i="27"/>
  <c r="H1347" i="27"/>
  <c r="K1347" i="27"/>
  <c r="A1348" i="27"/>
  <c r="C1347" i="27" l="1"/>
  <c r="B1347" i="27"/>
  <c r="F1348" i="27"/>
  <c r="E1347" i="27"/>
  <c r="D1347" i="27"/>
  <c r="H1348" i="27"/>
  <c r="K1348" i="27"/>
  <c r="A1349" i="27"/>
  <c r="B1348" i="27" l="1"/>
  <c r="C1348" i="27"/>
  <c r="E1348" i="27"/>
  <c r="D1348" i="27"/>
  <c r="F1349" i="27"/>
  <c r="H1349" i="27"/>
  <c r="K1349" i="27"/>
  <c r="A1350" i="27"/>
  <c r="B1349" i="27" l="1"/>
  <c r="C1349" i="27"/>
  <c r="F1350" i="27"/>
  <c r="E1349" i="27"/>
  <c r="D1349" i="27"/>
  <c r="H1350" i="27"/>
  <c r="A1351" i="27"/>
  <c r="K1350" i="27"/>
  <c r="B1350" i="27" l="1"/>
  <c r="C1350" i="27"/>
  <c r="F1351" i="27"/>
  <c r="E1350" i="27"/>
  <c r="D1350" i="27"/>
  <c r="H1351" i="27"/>
  <c r="K1351" i="27"/>
  <c r="A1352" i="27"/>
  <c r="C1351" i="27" l="1"/>
  <c r="B1351" i="27"/>
  <c r="F1352" i="27"/>
  <c r="E1351" i="27"/>
  <c r="D1351" i="27"/>
  <c r="H1352" i="27"/>
  <c r="A1353" i="27"/>
  <c r="K1352" i="27"/>
  <c r="B1352" i="27" l="1"/>
  <c r="C1352" i="27"/>
  <c r="F1353" i="27"/>
  <c r="E1352" i="27"/>
  <c r="D1352" i="27"/>
  <c r="H1353" i="27"/>
  <c r="A1354" i="27"/>
  <c r="K1353" i="27"/>
  <c r="B1353" i="27" l="1"/>
  <c r="C1353" i="27"/>
  <c r="E1353" i="27"/>
  <c r="D1353" i="27"/>
  <c r="F1354" i="27"/>
  <c r="H1354" i="27"/>
  <c r="A1355" i="27"/>
  <c r="K1354" i="27"/>
  <c r="B1354" i="27" l="1"/>
  <c r="C1354" i="27"/>
  <c r="E1354" i="27"/>
  <c r="D1354" i="27"/>
  <c r="F1355" i="27"/>
  <c r="H1355" i="27"/>
  <c r="A1356" i="27"/>
  <c r="K1355" i="27"/>
  <c r="C1355" i="27" l="1"/>
  <c r="B1355" i="27"/>
  <c r="F1356" i="27"/>
  <c r="E1355" i="27"/>
  <c r="D1355" i="27"/>
  <c r="H1356" i="27"/>
  <c r="A1357" i="27"/>
  <c r="K1356" i="27"/>
  <c r="B1356" i="27" l="1"/>
  <c r="C1356" i="27"/>
  <c r="E1356" i="27"/>
  <c r="D1356" i="27"/>
  <c r="F1357" i="27"/>
  <c r="H1357" i="27"/>
  <c r="A1358" i="27"/>
  <c r="K1357" i="27"/>
  <c r="B1357" i="27" l="1"/>
  <c r="C1357" i="27"/>
  <c r="E1357" i="27"/>
  <c r="D1357" i="27"/>
  <c r="F1358" i="27"/>
  <c r="H1358" i="27"/>
  <c r="A1359" i="27"/>
  <c r="K1358" i="27"/>
  <c r="B1358" i="27" l="1"/>
  <c r="C1358" i="27"/>
  <c r="F1359" i="27"/>
  <c r="E1358" i="27"/>
  <c r="D1358" i="27"/>
  <c r="H1359" i="27"/>
  <c r="A1360" i="27"/>
  <c r="K1359" i="27"/>
  <c r="C1359" i="27" l="1"/>
  <c r="B1359" i="27"/>
  <c r="F1360" i="27"/>
  <c r="E1359" i="27"/>
  <c r="D1359" i="27"/>
  <c r="H1360" i="27"/>
  <c r="A1361" i="27"/>
  <c r="K1360" i="27"/>
  <c r="B1360" i="27" l="1"/>
  <c r="C1360" i="27"/>
  <c r="F1361" i="27"/>
  <c r="E1360" i="27"/>
  <c r="D1360" i="27"/>
  <c r="H1361" i="27"/>
  <c r="A1362" i="27"/>
  <c r="K1361" i="27"/>
  <c r="B1361" i="27" l="1"/>
  <c r="C1361" i="27"/>
  <c r="E1361" i="27"/>
  <c r="D1361" i="27"/>
  <c r="F1362" i="27"/>
  <c r="H1362" i="27"/>
  <c r="A1363" i="27"/>
  <c r="K1362" i="27"/>
  <c r="B1362" i="27" l="1"/>
  <c r="C1362" i="27"/>
  <c r="E1362" i="27"/>
  <c r="D1362" i="27"/>
  <c r="F1363" i="27"/>
  <c r="H1363" i="27"/>
  <c r="A1364" i="27"/>
  <c r="K1363" i="27"/>
  <c r="C1363" i="27" l="1"/>
  <c r="B1363" i="27"/>
  <c r="E1363" i="27"/>
  <c r="D1363" i="27"/>
  <c r="F1364" i="27"/>
  <c r="H1364" i="27"/>
  <c r="K1364" i="27"/>
  <c r="A1365" i="27"/>
  <c r="B1364" i="27" l="1"/>
  <c r="C1364" i="27"/>
  <c r="F1365" i="27"/>
  <c r="E1364" i="27"/>
  <c r="D1364" i="27"/>
  <c r="H1365" i="27"/>
  <c r="A1366" i="27"/>
  <c r="K1365" i="27"/>
  <c r="B1365" i="27" l="1"/>
  <c r="C1365" i="27"/>
  <c r="E1365" i="27"/>
  <c r="D1365" i="27"/>
  <c r="F1366" i="27"/>
  <c r="H1366" i="27"/>
  <c r="A1367" i="27"/>
  <c r="K1366" i="27"/>
  <c r="B1366" i="27" l="1"/>
  <c r="C1366" i="27"/>
  <c r="E1366" i="27"/>
  <c r="D1366" i="27"/>
  <c r="F1367" i="27"/>
  <c r="H1367" i="27"/>
  <c r="K1367" i="27"/>
  <c r="A1368" i="27"/>
  <c r="B1367" i="27" l="1"/>
  <c r="C1367" i="27"/>
  <c r="E1367" i="27"/>
  <c r="D1367" i="27"/>
  <c r="F1368" i="27"/>
  <c r="H1368" i="27"/>
  <c r="K1368" i="27"/>
  <c r="A1369" i="27"/>
  <c r="B1368" i="27" l="1"/>
  <c r="C1368" i="27"/>
  <c r="E1368" i="27"/>
  <c r="D1368" i="27"/>
  <c r="F1369" i="27"/>
  <c r="H1369" i="27"/>
  <c r="A1370" i="27"/>
  <c r="K1369" i="27"/>
  <c r="B1369" i="27" l="1"/>
  <c r="C1369" i="27"/>
  <c r="E1369" i="27"/>
  <c r="D1369" i="27"/>
  <c r="F1370" i="27"/>
  <c r="H1370" i="27"/>
  <c r="K1370" i="27"/>
  <c r="A1371" i="27"/>
  <c r="B1370" i="27" l="1"/>
  <c r="C1370" i="27"/>
  <c r="E1370" i="27"/>
  <c r="D1370" i="27"/>
  <c r="F1371" i="27"/>
  <c r="H1371" i="27"/>
  <c r="A1372" i="27"/>
  <c r="K1371" i="27"/>
  <c r="C1371" i="27" l="1"/>
  <c r="B1371" i="27"/>
  <c r="F1372" i="27"/>
  <c r="E1371" i="27"/>
  <c r="D1371" i="27"/>
  <c r="H1372" i="27"/>
  <c r="A1373" i="27"/>
  <c r="K1372" i="27"/>
  <c r="B1372" i="27" l="1"/>
  <c r="C1372" i="27"/>
  <c r="E1372" i="27"/>
  <c r="D1372" i="27"/>
  <c r="F1373" i="27"/>
  <c r="H1373" i="27"/>
  <c r="A1374" i="27"/>
  <c r="K1373" i="27"/>
  <c r="B1373" i="27" l="1"/>
  <c r="C1373" i="27"/>
  <c r="F1374" i="27"/>
  <c r="E1373" i="27"/>
  <c r="D1373" i="27"/>
  <c r="H1374" i="27"/>
  <c r="A1375" i="27"/>
  <c r="K1374" i="27"/>
  <c r="B1374" i="27" l="1"/>
  <c r="C1374" i="27"/>
  <c r="F1375" i="27"/>
  <c r="E1374" i="27"/>
  <c r="D1374" i="27"/>
  <c r="H1375" i="27"/>
  <c r="K1375" i="27"/>
  <c r="A1376" i="27"/>
  <c r="C1375" i="27" l="1"/>
  <c r="B1375" i="27"/>
  <c r="E1375" i="27"/>
  <c r="D1375" i="27"/>
  <c r="F1376" i="27"/>
  <c r="H1376" i="27"/>
  <c r="K1376" i="27"/>
  <c r="A1377" i="27"/>
  <c r="B1376" i="27" l="1"/>
  <c r="C1376" i="27"/>
  <c r="E1376" i="27"/>
  <c r="D1376" i="27"/>
  <c r="F1377" i="27"/>
  <c r="H1377" i="27"/>
  <c r="A1378" i="27"/>
  <c r="K1377" i="27"/>
  <c r="B1377" i="27" l="1"/>
  <c r="C1377" i="27"/>
  <c r="F1378" i="27"/>
  <c r="E1377" i="27"/>
  <c r="D1377" i="27"/>
  <c r="H1378" i="27"/>
  <c r="A1379" i="27"/>
  <c r="K1378" i="27"/>
  <c r="B1378" i="27" l="1"/>
  <c r="C1378" i="27"/>
  <c r="F1379" i="27"/>
  <c r="E1378" i="27"/>
  <c r="D1378" i="27"/>
  <c r="H1379" i="27"/>
  <c r="K1379" i="27"/>
  <c r="A1380" i="27"/>
  <c r="C1379" i="27" l="1"/>
  <c r="B1379" i="27"/>
  <c r="F1380" i="27"/>
  <c r="E1379" i="27"/>
  <c r="D1379" i="27"/>
  <c r="H1380" i="27"/>
  <c r="K1380" i="27"/>
  <c r="A1381" i="27"/>
  <c r="B1380" i="27" l="1"/>
  <c r="C1380" i="27"/>
  <c r="E1380" i="27"/>
  <c r="D1380" i="27"/>
  <c r="F1381" i="27"/>
  <c r="H1381" i="27"/>
  <c r="A1382" i="27"/>
  <c r="K1381" i="27"/>
  <c r="B1381" i="27" l="1"/>
  <c r="C1381" i="27"/>
  <c r="E1381" i="27"/>
  <c r="D1381" i="27"/>
  <c r="F1382" i="27"/>
  <c r="H1382" i="27"/>
  <c r="A1383" i="27"/>
  <c r="K1382" i="27"/>
  <c r="B1382" i="27" l="1"/>
  <c r="C1382" i="27"/>
  <c r="E1382" i="27"/>
  <c r="D1382" i="27"/>
  <c r="F1383" i="27"/>
  <c r="H1383" i="27"/>
  <c r="K1383" i="27"/>
  <c r="A1384" i="27"/>
  <c r="B1383" i="27" l="1"/>
  <c r="C1383" i="27"/>
  <c r="E1383" i="27"/>
  <c r="D1383" i="27"/>
  <c r="F1384" i="27"/>
  <c r="H1384" i="27"/>
  <c r="K1384" i="27"/>
  <c r="A1385" i="27"/>
  <c r="B1384" i="27" l="1"/>
  <c r="C1384" i="27"/>
  <c r="E1384" i="27"/>
  <c r="D1384" i="27"/>
  <c r="F1385" i="27"/>
  <c r="H1385" i="27"/>
  <c r="A1386" i="27"/>
  <c r="K1385" i="27"/>
  <c r="B1385" i="27" l="1"/>
  <c r="C1385" i="27"/>
  <c r="E1385" i="27"/>
  <c r="D1385" i="27"/>
  <c r="F1386" i="27"/>
  <c r="H1386" i="27"/>
  <c r="A1387" i="27"/>
  <c r="K1386" i="27"/>
  <c r="B1386" i="27" l="1"/>
  <c r="C1386" i="27"/>
  <c r="E1386" i="27"/>
  <c r="D1386" i="27"/>
  <c r="F1387" i="27"/>
  <c r="H1387" i="27"/>
  <c r="A1388" i="27"/>
  <c r="K1387" i="27"/>
  <c r="C1387" i="27" l="1"/>
  <c r="B1387" i="27"/>
  <c r="E1387" i="27"/>
  <c r="D1387" i="27"/>
  <c r="F1388" i="27"/>
  <c r="H1388" i="27"/>
  <c r="K1388" i="27"/>
  <c r="A1389" i="27"/>
  <c r="B1388" i="27" l="1"/>
  <c r="C1388" i="27"/>
  <c r="F1389" i="27"/>
  <c r="E1388" i="27"/>
  <c r="D1388" i="27"/>
  <c r="H1389" i="27"/>
  <c r="K1389" i="27"/>
  <c r="A1390" i="27"/>
  <c r="B1389" i="27" l="1"/>
  <c r="C1389" i="27"/>
  <c r="F1390" i="27"/>
  <c r="E1389" i="27"/>
  <c r="D1389" i="27"/>
  <c r="H1390" i="27"/>
  <c r="K1390" i="27"/>
  <c r="A1391" i="27"/>
  <c r="B1390" i="27" l="1"/>
  <c r="C1390" i="27"/>
  <c r="E1390" i="27"/>
  <c r="D1390" i="27"/>
  <c r="F1391" i="27"/>
  <c r="H1391" i="27"/>
  <c r="K1391" i="27"/>
  <c r="A1392" i="27"/>
  <c r="B1391" i="27" l="1"/>
  <c r="C1391" i="27"/>
  <c r="F1392" i="27"/>
  <c r="E1391" i="27"/>
  <c r="D1391" i="27"/>
  <c r="H1392" i="27"/>
  <c r="A1393" i="27"/>
  <c r="K1392" i="27"/>
  <c r="B1392" i="27" l="1"/>
  <c r="C1392" i="27"/>
  <c r="F1393" i="27"/>
  <c r="E1392" i="27"/>
  <c r="D1392" i="27"/>
  <c r="H1393" i="27"/>
  <c r="K1393" i="27"/>
  <c r="A1394" i="27"/>
  <c r="B1393" i="27" l="1"/>
  <c r="C1393" i="27"/>
  <c r="E1393" i="27"/>
  <c r="D1393" i="27"/>
  <c r="F1394" i="27"/>
  <c r="H1394" i="27"/>
  <c r="K1394" i="27"/>
  <c r="A1395" i="27"/>
  <c r="B1394" i="27" l="1"/>
  <c r="C1394" i="27"/>
  <c r="E1394" i="27"/>
  <c r="D1394" i="27"/>
  <c r="F1395" i="27"/>
  <c r="H1395" i="27"/>
  <c r="K1395" i="27"/>
  <c r="A1396" i="27"/>
  <c r="C1395" i="27" l="1"/>
  <c r="B1395" i="27"/>
  <c r="E1395" i="27"/>
  <c r="D1395" i="27"/>
  <c r="F1396" i="27"/>
  <c r="H1396" i="27"/>
  <c r="A1397" i="27"/>
  <c r="K1396" i="27"/>
  <c r="B1396" i="27" l="1"/>
  <c r="C1396" i="27"/>
  <c r="E1396" i="27"/>
  <c r="D1396" i="27"/>
  <c r="F1397" i="27"/>
  <c r="H1397" i="27"/>
  <c r="A1398" i="27"/>
  <c r="K1397" i="27"/>
  <c r="B1397" i="27" l="1"/>
  <c r="C1397" i="27"/>
  <c r="F1398" i="27"/>
  <c r="E1397" i="27"/>
  <c r="D1397" i="27"/>
  <c r="H1398" i="27"/>
  <c r="K1398" i="27"/>
  <c r="A1399" i="27"/>
  <c r="B1398" i="27" l="1"/>
  <c r="C1398" i="27"/>
  <c r="E1398" i="27"/>
  <c r="D1398" i="27"/>
  <c r="F1399" i="27"/>
  <c r="H1399" i="27"/>
  <c r="A1400" i="27"/>
  <c r="E1399" i="27" l="1"/>
  <c r="D1399" i="27"/>
  <c r="F1400" i="27"/>
  <c r="H1400" i="27"/>
  <c r="A1401" i="27"/>
  <c r="K1400" i="27"/>
  <c r="C1400" i="27" l="1"/>
  <c r="B1400" i="27"/>
  <c r="E1400" i="27"/>
  <c r="D1400" i="27"/>
  <c r="F1401" i="27"/>
  <c r="H1401" i="27"/>
  <c r="A1402" i="27"/>
  <c r="K1401" i="27"/>
  <c r="B1401" i="27" l="1"/>
  <c r="C1401" i="27"/>
  <c r="E1401" i="27"/>
  <c r="D1401" i="27"/>
  <c r="F1402" i="27"/>
  <c r="H1402" i="27"/>
  <c r="K1402" i="27"/>
  <c r="A1403" i="27"/>
  <c r="C1402" i="27" l="1"/>
  <c r="B1402" i="27"/>
  <c r="E1402" i="27"/>
  <c r="D1402" i="27"/>
  <c r="F1403" i="27"/>
  <c r="H1403" i="27"/>
  <c r="A1404" i="27"/>
  <c r="K1403" i="27"/>
  <c r="C1403" i="27" l="1"/>
  <c r="B1403" i="27"/>
  <c r="E1403" i="27"/>
  <c r="D1403" i="27"/>
  <c r="F1404" i="27"/>
  <c r="H1404" i="27"/>
  <c r="A1405" i="27"/>
  <c r="K1404" i="27"/>
  <c r="C1404" i="27" l="1"/>
  <c r="B1404" i="27"/>
  <c r="E1404" i="27"/>
  <c r="D1404" i="27"/>
  <c r="F1405" i="27"/>
  <c r="H1405" i="27"/>
  <c r="K1405" i="27"/>
  <c r="A1406" i="27"/>
  <c r="B1405" i="27" l="1"/>
  <c r="C1405" i="27"/>
  <c r="E1405" i="27"/>
  <c r="D1405" i="27"/>
  <c r="F1406" i="27"/>
  <c r="H1406" i="27"/>
  <c r="A1407" i="27"/>
  <c r="K1406" i="27"/>
  <c r="C1406" i="27" l="1"/>
  <c r="B1406" i="27"/>
  <c r="E1406" i="27"/>
  <c r="D1406" i="27"/>
  <c r="F1407" i="27"/>
  <c r="H1407" i="27"/>
  <c r="A1408" i="27"/>
  <c r="K1407" i="27"/>
  <c r="B1407" i="27" l="1"/>
  <c r="C1407" i="27"/>
  <c r="E1407" i="27"/>
  <c r="D1407" i="27"/>
  <c r="F1408" i="27"/>
  <c r="H1408" i="27"/>
  <c r="A1409" i="27"/>
  <c r="K1408" i="27"/>
  <c r="C1408" i="27" l="1"/>
  <c r="B1408" i="27"/>
  <c r="E1408" i="27"/>
  <c r="D1408" i="27"/>
  <c r="F1409" i="27"/>
  <c r="H1409" i="27"/>
  <c r="K1409" i="27"/>
  <c r="A1410" i="27"/>
  <c r="B1409" i="27" l="1"/>
  <c r="C1409" i="27"/>
  <c r="F1410" i="27"/>
  <c r="E1409" i="27"/>
  <c r="D1409" i="27"/>
  <c r="H1410" i="27"/>
  <c r="A1411" i="27"/>
  <c r="K1410" i="27"/>
  <c r="C1410" i="27" l="1"/>
  <c r="B1410" i="27"/>
  <c r="F1411" i="27"/>
  <c r="E1410" i="27"/>
  <c r="D1410" i="27"/>
  <c r="H1411" i="27"/>
  <c r="A1412" i="27"/>
  <c r="K1411" i="27"/>
  <c r="C1411" i="27" l="1"/>
  <c r="B1411" i="27"/>
  <c r="E1411" i="27"/>
  <c r="D1411" i="27"/>
  <c r="F1412" i="27"/>
  <c r="H1412" i="27"/>
  <c r="A1413" i="27"/>
  <c r="K1412" i="27"/>
  <c r="C1412" i="27" l="1"/>
  <c r="B1412" i="27"/>
  <c r="E1412" i="27"/>
  <c r="D1412" i="27"/>
  <c r="F1413" i="27"/>
  <c r="H1413" i="27"/>
  <c r="A1414" i="27"/>
  <c r="K1413" i="27"/>
  <c r="B1413" i="27" l="1"/>
  <c r="C1413" i="27"/>
  <c r="E1413" i="27"/>
  <c r="D1413" i="27"/>
  <c r="F1414" i="27"/>
  <c r="H1414" i="27"/>
  <c r="A1415" i="27"/>
  <c r="K1414" i="27"/>
  <c r="B1414" i="27" l="1"/>
  <c r="C1414" i="27"/>
  <c r="E1414" i="27"/>
  <c r="D1414" i="27"/>
  <c r="F1415" i="27"/>
  <c r="H1415" i="27"/>
  <c r="K1415" i="27"/>
  <c r="A1416" i="27"/>
  <c r="B1415" i="27" l="1"/>
  <c r="C1415" i="27"/>
  <c r="E1415" i="27"/>
  <c r="D1415" i="27"/>
  <c r="F1416" i="27"/>
  <c r="H1416" i="27"/>
  <c r="A1417" i="27"/>
  <c r="K1416" i="27"/>
  <c r="B1416" i="27" l="1"/>
  <c r="C1416" i="27"/>
  <c r="E1416" i="27"/>
  <c r="D1416" i="27"/>
  <c r="F1417" i="27"/>
  <c r="H1417" i="27"/>
  <c r="A1418" i="27"/>
  <c r="K1417" i="27"/>
  <c r="B1417" i="27" l="1"/>
  <c r="C1417" i="27"/>
  <c r="E1417" i="27"/>
  <c r="D1417" i="27"/>
  <c r="F1418" i="27"/>
  <c r="H1418" i="27"/>
  <c r="A1419" i="27"/>
  <c r="K1418" i="27"/>
  <c r="B1418" i="27" l="1"/>
  <c r="C1418" i="27"/>
  <c r="E1418" i="27"/>
  <c r="D1418" i="27"/>
  <c r="F1419" i="27"/>
  <c r="H1419" i="27"/>
  <c r="A1420" i="27"/>
  <c r="K1419" i="27"/>
  <c r="B1419" i="27" l="1"/>
  <c r="C1419" i="27"/>
  <c r="F1420" i="27"/>
  <c r="E1419" i="27"/>
  <c r="D1419" i="27"/>
  <c r="H1420" i="27"/>
  <c r="A1421" i="27"/>
  <c r="K1420" i="27"/>
  <c r="B1420" i="27" l="1"/>
  <c r="C1420" i="27"/>
  <c r="E1420" i="27"/>
  <c r="D1420" i="27"/>
  <c r="F1421" i="27"/>
  <c r="H1421" i="27"/>
  <c r="K1421" i="27"/>
  <c r="A1422" i="27"/>
  <c r="B1421" i="27" l="1"/>
  <c r="C1421" i="27"/>
  <c r="F1422" i="27"/>
  <c r="E1421" i="27"/>
  <c r="D1421" i="27"/>
  <c r="H1422" i="27"/>
  <c r="A1423" i="27"/>
  <c r="K1422" i="27"/>
  <c r="B1422" i="27" l="1"/>
  <c r="C1422" i="27"/>
  <c r="F1423" i="27"/>
  <c r="E1422" i="27"/>
  <c r="D1422" i="27"/>
  <c r="H1423" i="27"/>
  <c r="A1424" i="27"/>
  <c r="K1423" i="27"/>
  <c r="B1423" i="27" l="1"/>
  <c r="C1423" i="27"/>
  <c r="F1424" i="27"/>
  <c r="E1423" i="27"/>
  <c r="D1423" i="27"/>
  <c r="H1424" i="27"/>
  <c r="A1425" i="27"/>
  <c r="K1424" i="27"/>
  <c r="B1424" i="27" l="1"/>
  <c r="C1424" i="27"/>
  <c r="F1425" i="27"/>
  <c r="E1424" i="27"/>
  <c r="D1424" i="27"/>
  <c r="H1425" i="27"/>
  <c r="A1426" i="27"/>
  <c r="K1425" i="27"/>
  <c r="B1425" i="27" l="1"/>
  <c r="C1425" i="27"/>
  <c r="E1425" i="27"/>
  <c r="D1425" i="27"/>
  <c r="F1426" i="27"/>
  <c r="H1426" i="27"/>
  <c r="A1427" i="27"/>
  <c r="K1426" i="27"/>
  <c r="B1426" i="27" l="1"/>
  <c r="C1426" i="27"/>
  <c r="E1426" i="27"/>
  <c r="D1426" i="27"/>
  <c r="F1427" i="27"/>
  <c r="H1427" i="27"/>
  <c r="A1428" i="27"/>
  <c r="K1427" i="27"/>
  <c r="B1427" i="27" l="1"/>
  <c r="C1427" i="27"/>
  <c r="E1427" i="27"/>
  <c r="D1427" i="27"/>
  <c r="F1428" i="27"/>
  <c r="H1428" i="27"/>
  <c r="K1428" i="27"/>
  <c r="A1429" i="27"/>
  <c r="B1428" i="27" l="1"/>
  <c r="C1428" i="27"/>
  <c r="E1428" i="27"/>
  <c r="D1428" i="27"/>
  <c r="F1429" i="27"/>
  <c r="H1429" i="27"/>
  <c r="K1429" i="27"/>
  <c r="A1430" i="27"/>
  <c r="B1429" i="27" l="1"/>
  <c r="C1429" i="27"/>
  <c r="E1429" i="27"/>
  <c r="D1429" i="27"/>
  <c r="F1430" i="27"/>
  <c r="H1430" i="27"/>
  <c r="K1430" i="27"/>
  <c r="A1431" i="27"/>
  <c r="B1430" i="27" l="1"/>
  <c r="C1430" i="27"/>
  <c r="F1431" i="27"/>
  <c r="E1430" i="27"/>
  <c r="D1430" i="27"/>
  <c r="H1431" i="27"/>
  <c r="K1431" i="27"/>
  <c r="A1432" i="27"/>
  <c r="B1431" i="27" l="1"/>
  <c r="C1431" i="27"/>
  <c r="E1431" i="27"/>
  <c r="D1431" i="27"/>
  <c r="F1432" i="27"/>
  <c r="H1432" i="27"/>
  <c r="A1433" i="27"/>
  <c r="K1432" i="27"/>
  <c r="B1432" i="27" l="1"/>
  <c r="C1432" i="27"/>
  <c r="F1433" i="27"/>
  <c r="E1432" i="27"/>
  <c r="D1432" i="27"/>
  <c r="H1433" i="27"/>
  <c r="A1434" i="27"/>
  <c r="K1433" i="27"/>
  <c r="B1433" i="27" l="1"/>
  <c r="C1433" i="27"/>
  <c r="E1433" i="27"/>
  <c r="D1433" i="27"/>
  <c r="F1434" i="27"/>
  <c r="H1434" i="27"/>
  <c r="K1434" i="27"/>
  <c r="A1435" i="27"/>
  <c r="B1434" i="27" l="1"/>
  <c r="C1434" i="27"/>
  <c r="E1434" i="27"/>
  <c r="D1434" i="27"/>
  <c r="F1435" i="27"/>
  <c r="H1435" i="27"/>
  <c r="K1435" i="27"/>
  <c r="A1436" i="27"/>
  <c r="B1435" i="27" l="1"/>
  <c r="C1435" i="27"/>
  <c r="F1436" i="27"/>
  <c r="E1435" i="27"/>
  <c r="D1435" i="27"/>
  <c r="H1436" i="27"/>
  <c r="K1436" i="27"/>
  <c r="A1437" i="27"/>
  <c r="B1436" i="27" l="1"/>
  <c r="C1436" i="27"/>
  <c r="E1436" i="27"/>
  <c r="D1436" i="27"/>
  <c r="F1437" i="27"/>
  <c r="H1437" i="27"/>
  <c r="A1438" i="27"/>
  <c r="K1437" i="27"/>
  <c r="B1437" i="27" l="1"/>
  <c r="C1437" i="27"/>
  <c r="E1437" i="27"/>
  <c r="D1437" i="27"/>
  <c r="F1438" i="27"/>
  <c r="H1438" i="27"/>
  <c r="K1438" i="27"/>
  <c r="A1439" i="27"/>
  <c r="B1438" i="27" l="1"/>
  <c r="C1438" i="27"/>
  <c r="F1439" i="27"/>
  <c r="E1438" i="27"/>
  <c r="D1438" i="27"/>
  <c r="H1439" i="27"/>
  <c r="A1440" i="27"/>
  <c r="K1439" i="27"/>
  <c r="B1439" i="27" l="1"/>
  <c r="C1439" i="27"/>
  <c r="F1440" i="27"/>
  <c r="E1439" i="27"/>
  <c r="D1439" i="27"/>
  <c r="H1440" i="27"/>
  <c r="A1441" i="27"/>
  <c r="K1440" i="27"/>
  <c r="B1440" i="27" l="1"/>
  <c r="C1440" i="27"/>
  <c r="E1440" i="27"/>
  <c r="D1440" i="27"/>
  <c r="F1441" i="27"/>
  <c r="H1441" i="27"/>
  <c r="K1441" i="27"/>
  <c r="A1442" i="27"/>
  <c r="B1441" i="27" l="1"/>
  <c r="C1441" i="27"/>
  <c r="E1441" i="27"/>
  <c r="D1441" i="27"/>
  <c r="F1442" i="27"/>
  <c r="H1442" i="27"/>
  <c r="A1443" i="27"/>
  <c r="K1442" i="27"/>
  <c r="B1442" i="27" l="1"/>
  <c r="C1442" i="27"/>
  <c r="F1443" i="27"/>
  <c r="E1442" i="27"/>
  <c r="D1442" i="27"/>
  <c r="H1443" i="27"/>
  <c r="K1443" i="27"/>
  <c r="A1444" i="27"/>
  <c r="B1443" i="27" l="1"/>
  <c r="C1443" i="27"/>
  <c r="F1444" i="27"/>
  <c r="E1443" i="27"/>
  <c r="D1443" i="27"/>
  <c r="H1444" i="27"/>
  <c r="A1445" i="27"/>
  <c r="K1444" i="27"/>
  <c r="B1444" i="27" l="1"/>
  <c r="C1444" i="27"/>
  <c r="E1444" i="27"/>
  <c r="D1444" i="27"/>
  <c r="F1445" i="27"/>
  <c r="H1445" i="27"/>
  <c r="A1446" i="27"/>
  <c r="K1445" i="27"/>
  <c r="B1445" i="27" l="1"/>
  <c r="C1445" i="27"/>
  <c r="E1445" i="27"/>
  <c r="D1445" i="27"/>
  <c r="F1446" i="27"/>
  <c r="H1446" i="27"/>
  <c r="A1447" i="27"/>
  <c r="K1446" i="27"/>
  <c r="B1446" i="27" l="1"/>
  <c r="C1446" i="27"/>
  <c r="E1446" i="27"/>
  <c r="D1446" i="27"/>
  <c r="F1447" i="27"/>
  <c r="H1447" i="27"/>
  <c r="K1447" i="27"/>
  <c r="A1448" i="27"/>
  <c r="B1447" i="27" l="1"/>
  <c r="C1447" i="27"/>
  <c r="E1447" i="27"/>
  <c r="D1447" i="27"/>
  <c r="F1448" i="27"/>
  <c r="H1448" i="27"/>
  <c r="K1448" i="27"/>
  <c r="A1449" i="27"/>
  <c r="B1448" i="27" l="1"/>
  <c r="C1448" i="27"/>
  <c r="E1448" i="27"/>
  <c r="D1448" i="27"/>
  <c r="F1449" i="27"/>
  <c r="H1449" i="27"/>
  <c r="A1450" i="27"/>
  <c r="K1449" i="27"/>
  <c r="B1449" i="27" l="1"/>
  <c r="C1449" i="27"/>
  <c r="E1449" i="27"/>
  <c r="D1449" i="27"/>
  <c r="F1450" i="27"/>
  <c r="H1450" i="27"/>
  <c r="A1451" i="27"/>
  <c r="K1450" i="27"/>
  <c r="B1450" i="27" l="1"/>
  <c r="C1450" i="27"/>
  <c r="E1450" i="27"/>
  <c r="D1450" i="27"/>
  <c r="F1451" i="27"/>
  <c r="H1451" i="27"/>
  <c r="A1452" i="27"/>
  <c r="K1451" i="27"/>
  <c r="B1451" i="27" l="1"/>
  <c r="C1451" i="27"/>
  <c r="E1451" i="27"/>
  <c r="D1451" i="27"/>
  <c r="F1452" i="27"/>
  <c r="H1452" i="27"/>
  <c r="A1453" i="27"/>
  <c r="K1452" i="27"/>
  <c r="B1452" i="27" l="1"/>
  <c r="C1452" i="27"/>
  <c r="E1452" i="27"/>
  <c r="D1452" i="27"/>
  <c r="F1453" i="27"/>
  <c r="H1453" i="27"/>
  <c r="A1454" i="27"/>
  <c r="K1453" i="27"/>
  <c r="B1453" i="27" l="1"/>
  <c r="C1453" i="27"/>
  <c r="E1453" i="27"/>
  <c r="D1453" i="27"/>
  <c r="F1454" i="27"/>
  <c r="H1454" i="27"/>
  <c r="K1454" i="27"/>
  <c r="A1455" i="27"/>
  <c r="B1454" i="27" l="1"/>
  <c r="C1454" i="27"/>
  <c r="E1454" i="27"/>
  <c r="D1454" i="27"/>
  <c r="F1455" i="27"/>
  <c r="H1455" i="27"/>
  <c r="A1456" i="27"/>
  <c r="K1455" i="27"/>
  <c r="B1455" i="27" l="1"/>
  <c r="C1455" i="27"/>
  <c r="E1455" i="27"/>
  <c r="D1455" i="27"/>
  <c r="F1456" i="27"/>
  <c r="H1456" i="27"/>
  <c r="A1457" i="27"/>
  <c r="K1456" i="27"/>
  <c r="B1456" i="27" l="1"/>
  <c r="C1456" i="27"/>
  <c r="E1456" i="27"/>
  <c r="D1456" i="27"/>
  <c r="F1457" i="27"/>
  <c r="H1457" i="27"/>
  <c r="K1457" i="27"/>
  <c r="A1458" i="27"/>
  <c r="B1457" i="27" l="1"/>
  <c r="C1457" i="27"/>
  <c r="E1457" i="27"/>
  <c r="D1457" i="27"/>
  <c r="F1458" i="27"/>
  <c r="H1458" i="27"/>
  <c r="A1459" i="27"/>
  <c r="K1458" i="27"/>
  <c r="B1458" i="27" l="1"/>
  <c r="C1458" i="27"/>
  <c r="F1459" i="27"/>
  <c r="E1458" i="27"/>
  <c r="D1458" i="27"/>
  <c r="H1459" i="27"/>
  <c r="K1459" i="27"/>
  <c r="A1460" i="27"/>
  <c r="B1459" i="27" l="1"/>
  <c r="C1459" i="27"/>
  <c r="F1460" i="27"/>
  <c r="E1459" i="27"/>
  <c r="D1459" i="27"/>
  <c r="H1460" i="27"/>
  <c r="A1461" i="27"/>
  <c r="K1460" i="27"/>
  <c r="B1460" i="27" l="1"/>
  <c r="C1460" i="27"/>
  <c r="E1460" i="27"/>
  <c r="D1460" i="27"/>
  <c r="F1461" i="27"/>
  <c r="H1461" i="27"/>
  <c r="A1462" i="27"/>
  <c r="E1461" i="27" l="1"/>
  <c r="D1461" i="27"/>
  <c r="F1462" i="27"/>
  <c r="H1462" i="27"/>
  <c r="K1462" i="27"/>
  <c r="A1463" i="27"/>
  <c r="B1462" i="27" l="1"/>
  <c r="C1462" i="27"/>
  <c r="F1463" i="27"/>
  <c r="E1462" i="27"/>
  <c r="D1462" i="27"/>
  <c r="H1463" i="27"/>
  <c r="K1463" i="27"/>
  <c r="A1464" i="27"/>
  <c r="B1463" i="27" l="1"/>
  <c r="C1463" i="27"/>
  <c r="E1463" i="27"/>
  <c r="D1463" i="27"/>
  <c r="F1464" i="27"/>
  <c r="H1464" i="27"/>
  <c r="A1465" i="27"/>
  <c r="K1464" i="27"/>
  <c r="B1464" i="27" l="1"/>
  <c r="C1464" i="27"/>
  <c r="E1464" i="27"/>
  <c r="D1464" i="27"/>
  <c r="F1465" i="27"/>
  <c r="H1465" i="27"/>
  <c r="A1466" i="27"/>
  <c r="K1465" i="27"/>
  <c r="B1465" i="27" l="1"/>
  <c r="C1465" i="27"/>
  <c r="E1465" i="27"/>
  <c r="D1465" i="27"/>
  <c r="F1466" i="27"/>
  <c r="H1466" i="27"/>
  <c r="K1466" i="27"/>
  <c r="A1467" i="27"/>
  <c r="B1466" i="27" l="1"/>
  <c r="C1466" i="27"/>
  <c r="F1467" i="27"/>
  <c r="E1466" i="27"/>
  <c r="D1466" i="27"/>
  <c r="H1467" i="27"/>
  <c r="A1468" i="27"/>
  <c r="K1467" i="27"/>
  <c r="B1467" i="27" l="1"/>
  <c r="C1467" i="27"/>
  <c r="F1468" i="27"/>
  <c r="E1467" i="27"/>
  <c r="D1467" i="27"/>
  <c r="H1468" i="27"/>
  <c r="K1468" i="27"/>
  <c r="A1469" i="27"/>
  <c r="B1468" i="27" l="1"/>
  <c r="C1468" i="27"/>
  <c r="F1469" i="27"/>
  <c r="E1468" i="27"/>
  <c r="D1468" i="27"/>
  <c r="H1469" i="27"/>
  <c r="A1470" i="27"/>
  <c r="K1469" i="27"/>
  <c r="B1469" i="27" l="1"/>
  <c r="C1469" i="27"/>
  <c r="E1469" i="27"/>
  <c r="D1469" i="27"/>
  <c r="F1470" i="27"/>
  <c r="H1470" i="27"/>
  <c r="A1471" i="27"/>
  <c r="K1470" i="27"/>
  <c r="B1470" i="27" l="1"/>
  <c r="C1470" i="27"/>
  <c r="F1471" i="27"/>
  <c r="E1470" i="27"/>
  <c r="D1470" i="27"/>
  <c r="H1471" i="27"/>
  <c r="A1472" i="27"/>
  <c r="K1471" i="27"/>
  <c r="B1471" i="27" l="1"/>
  <c r="C1471" i="27"/>
  <c r="F1472" i="27"/>
  <c r="E1471" i="27"/>
  <c r="D1471" i="27"/>
  <c r="H1472" i="27"/>
  <c r="A1473" i="27"/>
  <c r="K1472" i="27"/>
  <c r="B1472" i="27" l="1"/>
  <c r="C1472" i="27"/>
  <c r="E1472" i="27"/>
  <c r="D1472" i="27"/>
  <c r="F1473" i="27"/>
  <c r="H1473" i="27"/>
  <c r="K1473" i="27"/>
  <c r="A1474" i="27"/>
  <c r="B1473" i="27" l="1"/>
  <c r="C1473" i="27"/>
  <c r="F1474" i="27"/>
  <c r="E1473" i="27"/>
  <c r="D1473" i="27"/>
  <c r="H1474" i="27"/>
  <c r="A1475" i="27"/>
  <c r="K1474" i="27"/>
  <c r="B1474" i="27" l="1"/>
  <c r="C1474" i="27"/>
  <c r="F1475" i="27"/>
  <c r="E1474" i="27"/>
  <c r="D1474" i="27"/>
  <c r="H1475" i="27"/>
  <c r="K1475" i="27"/>
  <c r="A1476" i="27"/>
  <c r="B1475" i="27" l="1"/>
  <c r="C1475" i="27"/>
  <c r="F1476" i="27"/>
  <c r="E1475" i="27"/>
  <c r="D1475" i="27"/>
  <c r="H1476" i="27"/>
  <c r="K1476" i="27"/>
  <c r="A1477" i="27"/>
  <c r="B1476" i="27" l="1"/>
  <c r="C1476" i="27"/>
  <c r="F1477" i="27"/>
  <c r="E1476" i="27"/>
  <c r="D1476" i="27"/>
  <c r="H1477" i="27"/>
  <c r="A1478" i="27"/>
  <c r="K1477" i="27"/>
  <c r="B1477" i="27" l="1"/>
  <c r="C1477" i="27"/>
  <c r="F1478" i="27"/>
  <c r="E1477" i="27"/>
  <c r="D1477" i="27"/>
  <c r="H1478" i="27"/>
  <c r="K1478" i="27"/>
  <c r="A1479" i="27"/>
  <c r="B1478" i="27" l="1"/>
  <c r="C1478" i="27"/>
  <c r="F1479" i="27"/>
  <c r="E1478" i="27"/>
  <c r="D1478" i="27"/>
  <c r="H1479" i="27"/>
  <c r="K1479" i="27"/>
  <c r="A1480" i="27"/>
  <c r="B1479" i="27" l="1"/>
  <c r="C1479" i="27"/>
  <c r="F1480" i="27"/>
  <c r="E1479" i="27"/>
  <c r="D1479" i="27"/>
  <c r="H1480" i="27"/>
  <c r="A1481" i="27"/>
  <c r="K1480" i="27"/>
  <c r="B1480" i="27" l="1"/>
  <c r="C1480" i="27"/>
  <c r="E1480" i="27"/>
  <c r="D1480" i="27"/>
  <c r="F1481" i="27"/>
  <c r="H1481" i="27"/>
  <c r="A1482" i="27"/>
  <c r="K1481" i="27"/>
  <c r="B1481" i="27" l="1"/>
  <c r="C1481" i="27"/>
  <c r="E1481" i="27"/>
  <c r="D1481" i="27"/>
  <c r="F1482" i="27"/>
  <c r="H1482" i="27"/>
  <c r="A1483" i="27"/>
  <c r="K1482" i="27"/>
  <c r="B1482" i="27" l="1"/>
  <c r="C1482" i="27"/>
  <c r="F1483" i="27"/>
  <c r="E1482" i="27"/>
  <c r="D1482" i="27"/>
  <c r="H1483" i="27"/>
  <c r="A1484" i="27"/>
  <c r="K1483" i="27"/>
  <c r="B1483" i="27" l="1"/>
  <c r="C1483" i="27"/>
  <c r="E1483" i="27"/>
  <c r="D1483" i="27"/>
  <c r="F1484" i="27"/>
  <c r="H1484" i="27"/>
  <c r="A1485" i="27"/>
  <c r="K1484" i="27"/>
  <c r="B1484" i="27" l="1"/>
  <c r="C1484" i="27"/>
  <c r="E1484" i="27"/>
  <c r="D1484" i="27"/>
  <c r="F1485" i="27"/>
  <c r="H1485" i="27"/>
  <c r="A1486" i="27"/>
  <c r="K1485" i="27"/>
  <c r="B1485" i="27" l="1"/>
  <c r="C1485" i="27"/>
  <c r="E1485" i="27"/>
  <c r="D1485" i="27"/>
  <c r="F1486" i="27"/>
  <c r="H1486" i="27"/>
  <c r="K1486" i="27"/>
  <c r="A1487" i="27"/>
  <c r="B1486" i="27" l="1"/>
  <c r="C1486" i="27"/>
  <c r="E1486" i="27"/>
  <c r="D1486" i="27"/>
  <c r="F1487" i="27"/>
  <c r="H1487" i="27"/>
  <c r="A1488" i="27"/>
  <c r="K1487" i="27"/>
  <c r="B1487" i="27" l="1"/>
  <c r="C1487" i="27"/>
  <c r="F1488" i="27"/>
  <c r="E1487" i="27"/>
  <c r="D1487" i="27"/>
  <c r="H1488" i="27"/>
  <c r="A1489" i="27"/>
  <c r="K1488" i="27"/>
  <c r="B1488" i="27" l="1"/>
  <c r="C1488" i="27"/>
  <c r="E1488" i="27"/>
  <c r="D1488" i="27"/>
  <c r="F1489" i="27"/>
  <c r="H1489" i="27"/>
  <c r="A1490" i="27"/>
  <c r="K1489" i="27"/>
  <c r="B1489" i="27" l="1"/>
  <c r="C1489" i="27"/>
  <c r="F1490" i="27"/>
  <c r="E1489" i="27"/>
  <c r="D1489" i="27"/>
  <c r="H1490" i="27"/>
  <c r="A1491" i="27"/>
  <c r="K1490" i="27"/>
  <c r="B1490" i="27" l="1"/>
  <c r="C1490" i="27"/>
  <c r="E1490" i="27"/>
  <c r="D1490" i="27"/>
  <c r="F1491" i="27"/>
  <c r="H1491" i="27"/>
  <c r="K1491" i="27"/>
  <c r="A1492" i="27"/>
  <c r="B1491" i="27" l="1"/>
  <c r="C1491" i="27"/>
  <c r="F1492" i="27"/>
  <c r="E1491" i="27"/>
  <c r="D1491" i="27"/>
  <c r="H1492" i="27"/>
  <c r="A1493" i="27"/>
  <c r="K1492" i="27"/>
  <c r="B1492" i="27" l="1"/>
  <c r="C1492" i="27"/>
  <c r="E1492" i="27"/>
  <c r="D1492" i="27"/>
  <c r="F1493" i="27"/>
  <c r="H1493" i="27"/>
  <c r="A1494" i="27"/>
  <c r="K1493" i="27"/>
  <c r="B1493" i="27" l="1"/>
  <c r="C1493" i="27"/>
  <c r="E1493" i="27"/>
  <c r="D1493" i="27"/>
  <c r="F1494" i="27"/>
  <c r="H1494" i="27"/>
  <c r="A1495" i="27"/>
  <c r="K1494" i="27"/>
  <c r="B1494" i="27" l="1"/>
  <c r="C1494" i="27"/>
  <c r="E1494" i="27"/>
  <c r="D1494" i="27"/>
  <c r="F1495" i="27"/>
  <c r="H1495" i="27"/>
  <c r="K1495" i="27"/>
  <c r="A1496" i="27"/>
  <c r="B1495" i="27" l="1"/>
  <c r="C1495" i="27"/>
  <c r="F1496" i="27"/>
  <c r="E1495" i="27"/>
  <c r="D1495" i="27"/>
  <c r="H1496" i="27"/>
  <c r="A1497" i="27"/>
  <c r="K1496" i="27"/>
  <c r="B1496" i="27" l="1"/>
  <c r="C1496" i="27"/>
  <c r="E1496" i="27"/>
  <c r="D1496" i="27"/>
  <c r="F1497" i="27"/>
  <c r="H1497" i="27"/>
  <c r="A1498" i="27"/>
  <c r="K1497" i="27"/>
  <c r="B1497" i="27" l="1"/>
  <c r="C1497" i="27"/>
  <c r="E1497" i="27"/>
  <c r="D1497" i="27"/>
  <c r="F1498" i="27"/>
  <c r="H1498" i="27"/>
  <c r="A1499" i="27"/>
  <c r="K1498" i="27"/>
  <c r="B1498" i="27" l="1"/>
  <c r="C1498" i="27"/>
  <c r="E1498" i="27"/>
  <c r="D1498" i="27"/>
  <c r="F1499" i="27"/>
  <c r="H1499" i="27"/>
  <c r="A1500" i="27"/>
  <c r="K1499" i="27"/>
  <c r="B1499" i="27" l="1"/>
  <c r="C1499" i="27"/>
  <c r="E1499" i="27"/>
  <c r="D1499" i="27"/>
  <c r="F1500" i="27"/>
  <c r="H1500" i="27"/>
  <c r="A1501" i="27"/>
  <c r="K1500" i="27"/>
  <c r="B1500" i="27" l="1"/>
  <c r="C1500" i="27"/>
  <c r="F1501" i="27"/>
  <c r="E1500" i="27"/>
  <c r="D1500" i="27"/>
  <c r="H1501" i="27"/>
  <c r="A1502" i="27"/>
  <c r="K1501" i="27"/>
  <c r="B1501" i="27" l="1"/>
  <c r="C1501" i="27"/>
  <c r="E1501" i="27"/>
  <c r="D1501" i="27"/>
  <c r="F1502" i="27"/>
  <c r="H1502" i="27"/>
  <c r="K1502" i="27"/>
  <c r="A1503" i="27"/>
  <c r="B1502" i="27" l="1"/>
  <c r="C1502" i="27"/>
  <c r="E1502" i="27"/>
  <c r="D1502" i="27"/>
  <c r="F1503" i="27"/>
  <c r="H1503" i="27"/>
  <c r="A1504" i="27"/>
  <c r="K1503" i="27"/>
  <c r="B1503" i="27" l="1"/>
  <c r="C1503" i="27"/>
  <c r="F1504" i="27"/>
  <c r="E1503" i="27"/>
  <c r="D1503" i="27"/>
  <c r="H1504" i="27"/>
  <c r="A1505" i="27"/>
  <c r="K1504" i="27"/>
  <c r="B1504" i="27" l="1"/>
  <c r="C1504" i="27"/>
  <c r="E1504" i="27"/>
  <c r="D1504" i="27"/>
  <c r="F1505" i="27"/>
  <c r="H1505" i="27"/>
  <c r="A1506" i="27"/>
  <c r="K1505" i="27"/>
  <c r="B1505" i="27" l="1"/>
  <c r="C1505" i="27"/>
  <c r="E1505" i="27"/>
  <c r="D1505" i="27"/>
  <c r="F1506" i="27"/>
  <c r="H1506" i="27"/>
  <c r="A1507" i="27"/>
  <c r="K1506" i="27"/>
  <c r="B1506" i="27" l="1"/>
  <c r="C1506" i="27"/>
  <c r="E1506" i="27"/>
  <c r="D1506" i="27"/>
  <c r="F1507" i="27"/>
  <c r="H1507" i="27"/>
  <c r="K1507" i="27"/>
  <c r="A1508" i="27"/>
  <c r="B1507" i="27" l="1"/>
  <c r="C1507" i="27"/>
  <c r="E1507" i="27"/>
  <c r="D1507" i="27"/>
  <c r="F1508" i="27"/>
  <c r="H1508" i="27"/>
  <c r="A1509" i="27"/>
  <c r="K1508" i="27"/>
  <c r="B1508" i="27" l="1"/>
  <c r="C1508" i="27"/>
  <c r="E1508" i="27"/>
  <c r="D1508" i="27"/>
  <c r="F1509" i="27"/>
  <c r="H1509" i="27"/>
  <c r="A1510" i="27"/>
  <c r="K1509" i="27"/>
  <c r="B1509" i="27" l="1"/>
  <c r="C1509" i="27"/>
  <c r="E1509" i="27"/>
  <c r="D1509" i="27"/>
  <c r="F1510" i="27"/>
  <c r="H1510" i="27"/>
  <c r="K1510" i="27"/>
  <c r="A1511" i="27"/>
  <c r="B1510" i="27" l="1"/>
  <c r="C1510" i="27"/>
  <c r="E1510" i="27"/>
  <c r="D1510" i="27"/>
  <c r="F1511" i="27"/>
  <c r="H1511" i="27"/>
  <c r="K1511" i="27"/>
  <c r="A1512" i="27"/>
  <c r="B1511" i="27" l="1"/>
  <c r="C1511" i="27"/>
  <c r="E1511" i="27"/>
  <c r="D1511" i="27"/>
  <c r="F1512" i="27"/>
  <c r="H1512" i="27"/>
  <c r="A1513" i="27"/>
  <c r="K1512" i="27"/>
  <c r="B1512" i="27" l="1"/>
  <c r="C1512" i="27"/>
  <c r="E1512" i="27"/>
  <c r="D1512" i="27"/>
  <c r="F1513" i="27"/>
  <c r="H1513" i="27"/>
  <c r="K1513" i="27"/>
  <c r="A1514" i="27"/>
  <c r="B1513" i="27" l="1"/>
  <c r="C1513" i="27"/>
  <c r="F1514" i="27"/>
  <c r="E1513" i="27"/>
  <c r="D1513" i="27"/>
  <c r="H1514" i="27"/>
  <c r="A1515" i="27"/>
  <c r="K1514" i="27"/>
  <c r="B1514" i="27" l="1"/>
  <c r="C1514" i="27"/>
  <c r="E1514" i="27"/>
  <c r="D1514" i="27"/>
  <c r="F1515" i="27"/>
  <c r="H1515" i="27"/>
  <c r="K1515" i="27"/>
  <c r="A1516" i="27"/>
  <c r="B1515" i="27" l="1"/>
  <c r="C1515" i="27"/>
  <c r="E1515" i="27"/>
  <c r="D1515" i="27"/>
  <c r="F1516" i="27"/>
  <c r="H1516" i="27"/>
  <c r="A1517" i="27"/>
  <c r="K1516" i="27"/>
  <c r="B1516" i="27" l="1"/>
  <c r="C1516" i="27"/>
  <c r="E1516" i="27"/>
  <c r="D1516" i="27"/>
  <c r="F1517" i="27"/>
  <c r="H1517" i="27"/>
  <c r="A1518" i="27"/>
  <c r="K1517" i="27"/>
  <c r="B1517" i="27" l="1"/>
  <c r="C1517" i="27"/>
  <c r="F1518" i="27"/>
  <c r="E1517" i="27"/>
  <c r="D1517" i="27"/>
  <c r="H1518" i="27"/>
  <c r="A1519" i="27"/>
  <c r="K1518" i="27"/>
  <c r="D1518" i="27" l="1"/>
  <c r="B1518" i="27"/>
  <c r="C1518" i="27"/>
  <c r="F1519" i="27"/>
  <c r="H1519" i="27"/>
  <c r="A1520" i="27"/>
  <c r="K1519" i="27"/>
  <c r="E1518" i="27"/>
  <c r="B1519" i="27" l="1"/>
  <c r="C1519" i="27"/>
  <c r="E1519" i="27"/>
  <c r="D1519" i="27"/>
  <c r="F1520" i="27"/>
  <c r="H1520" i="27"/>
  <c r="A1521" i="27"/>
  <c r="K1520" i="27"/>
  <c r="D1520" i="27" l="1"/>
  <c r="B1520" i="27"/>
  <c r="C1520" i="27"/>
  <c r="F1521" i="27"/>
  <c r="E1520" i="27"/>
  <c r="H1521" i="27"/>
  <c r="A1522" i="27"/>
  <c r="K1521" i="27"/>
  <c r="B1521" i="27" l="1"/>
  <c r="C1521" i="27"/>
  <c r="E1521" i="27"/>
  <c r="D1521" i="27"/>
  <c r="F1522" i="27"/>
  <c r="H1522" i="27"/>
  <c r="A1523" i="27"/>
  <c r="K1522" i="27"/>
  <c r="D1522" i="27" l="1"/>
  <c r="B1522" i="27"/>
  <c r="C1522" i="27"/>
  <c r="F1523" i="27"/>
  <c r="E1522" i="27"/>
  <c r="H1523" i="27"/>
  <c r="A1524" i="27"/>
  <c r="F1524" i="27" l="1"/>
  <c r="E1523" i="27"/>
  <c r="D1523" i="27"/>
  <c r="K1524" i="27"/>
  <c r="H1524" i="27"/>
  <c r="A1525" i="27"/>
  <c r="D1524" i="27" l="1"/>
  <c r="B1524" i="27"/>
  <c r="C1524" i="27"/>
  <c r="F1525" i="27"/>
  <c r="H1525" i="27"/>
  <c r="K1525" i="27"/>
  <c r="A1526" i="27"/>
  <c r="E1524" i="27"/>
  <c r="B1525" i="27" l="1"/>
  <c r="C1525" i="27"/>
  <c r="F1526" i="27"/>
  <c r="E1525" i="27"/>
  <c r="D1525" i="27"/>
  <c r="K1526" i="27"/>
  <c r="H1526" i="27"/>
  <c r="A1527" i="27"/>
  <c r="D1526" i="27" l="1"/>
  <c r="B1526" i="27"/>
  <c r="C1526" i="27"/>
  <c r="F1527" i="27"/>
  <c r="H1527" i="27"/>
  <c r="K1527" i="27"/>
  <c r="A1528" i="27"/>
  <c r="E1526" i="27"/>
  <c r="B1527" i="27" l="1"/>
  <c r="C1527" i="27"/>
  <c r="F1528" i="27"/>
  <c r="E1527" i="27"/>
  <c r="D1527" i="27"/>
  <c r="H1528" i="27"/>
  <c r="K1528" i="27"/>
  <c r="A1529" i="27"/>
  <c r="B1528" i="27" l="1"/>
  <c r="C1528" i="27"/>
  <c r="F1529" i="27"/>
  <c r="E1528" i="27"/>
  <c r="D1528" i="27"/>
  <c r="H1529" i="27"/>
  <c r="K1529" i="27"/>
  <c r="A1530" i="27"/>
  <c r="B1529" i="27" l="1"/>
  <c r="C1529" i="27"/>
  <c r="F1530" i="27"/>
  <c r="E1529" i="27"/>
  <c r="D1529" i="27"/>
  <c r="K1530" i="27"/>
  <c r="H1530" i="27"/>
  <c r="A1531" i="27"/>
  <c r="B1530" i="27" l="1"/>
  <c r="C1530" i="27"/>
  <c r="F1531" i="27"/>
  <c r="E1530" i="27"/>
  <c r="D1530" i="27"/>
  <c r="K1531" i="27"/>
  <c r="H1531" i="27"/>
  <c r="A1532" i="27"/>
  <c r="B1531" i="27" l="1"/>
  <c r="C1531" i="27"/>
  <c r="F1532" i="27"/>
  <c r="E1531" i="27"/>
  <c r="D1531" i="27"/>
  <c r="K1532" i="27"/>
  <c r="H1532" i="27"/>
  <c r="A1533" i="27"/>
  <c r="B1532" i="27" l="1"/>
  <c r="C1532" i="27"/>
  <c r="F1533" i="27"/>
  <c r="E1532" i="27"/>
  <c r="D1532" i="27"/>
  <c r="H1533" i="27"/>
  <c r="K1533" i="27"/>
  <c r="A1534" i="27"/>
  <c r="B1533" i="27" l="1"/>
  <c r="C1533" i="27"/>
  <c r="F1534" i="27"/>
  <c r="E1533" i="27"/>
  <c r="D1533" i="27"/>
  <c r="H1534" i="27"/>
  <c r="K1534" i="27"/>
  <c r="A1535" i="27"/>
  <c r="B1534" i="27" l="1"/>
  <c r="C1534" i="27"/>
  <c r="F1535" i="27"/>
  <c r="E1534" i="27"/>
  <c r="D1534" i="27"/>
  <c r="H1535" i="27"/>
  <c r="K1535" i="27"/>
  <c r="A1536" i="27"/>
  <c r="B1535" i="27" l="1"/>
  <c r="C1535" i="27"/>
  <c r="F1536" i="27"/>
  <c r="E1535" i="27"/>
  <c r="D1535" i="27"/>
  <c r="H1536" i="27"/>
  <c r="K1536" i="27"/>
  <c r="A1537" i="27"/>
  <c r="B1536" i="27" l="1"/>
  <c r="C1536" i="27"/>
  <c r="F1537" i="27"/>
  <c r="E1536" i="27"/>
  <c r="D1536" i="27"/>
  <c r="H1537" i="27"/>
  <c r="K1537" i="27"/>
  <c r="A1538" i="27"/>
  <c r="B1537" i="27" l="1"/>
  <c r="C1537" i="27"/>
  <c r="F1538" i="27"/>
  <c r="E1537" i="27"/>
  <c r="D1537" i="27"/>
  <c r="K1538" i="27"/>
  <c r="H1538" i="27"/>
  <c r="A1539" i="27"/>
  <c r="B1538" i="27" l="1"/>
  <c r="C1538" i="27"/>
  <c r="F1539" i="27"/>
  <c r="E1538" i="27"/>
  <c r="D1538" i="27"/>
  <c r="K1539" i="27"/>
  <c r="H1539" i="27"/>
  <c r="A1540" i="27"/>
  <c r="B1539" i="27" l="1"/>
  <c r="C1539" i="27"/>
  <c r="F1540" i="27"/>
  <c r="E1539" i="27"/>
  <c r="D1539" i="27"/>
  <c r="K1540" i="27"/>
  <c r="H1540" i="27"/>
  <c r="A1541" i="27"/>
  <c r="B1540" i="27" l="1"/>
  <c r="C1540" i="27"/>
  <c r="F1541" i="27"/>
  <c r="E1540" i="27"/>
  <c r="D1540" i="27"/>
  <c r="K1541" i="27"/>
  <c r="H1541" i="27"/>
  <c r="A1542" i="27"/>
  <c r="B1541" i="27" l="1"/>
  <c r="C1541" i="27"/>
  <c r="F1542" i="27"/>
  <c r="E1541" i="27"/>
  <c r="D1541" i="27"/>
  <c r="K1542" i="27"/>
  <c r="H1542" i="27"/>
  <c r="A1543" i="27"/>
  <c r="B1542" i="27" l="1"/>
  <c r="C1542" i="27"/>
  <c r="F1543" i="27"/>
  <c r="E1542" i="27"/>
  <c r="D1542" i="27"/>
  <c r="H1543" i="27"/>
  <c r="K1543" i="27"/>
  <c r="A1544" i="27"/>
  <c r="B1543" i="27" l="1"/>
  <c r="C1543" i="27"/>
  <c r="F1544" i="27"/>
  <c r="E1543" i="27"/>
  <c r="D1543" i="27"/>
  <c r="H1544" i="27"/>
  <c r="K1544" i="27"/>
  <c r="A1545" i="27"/>
  <c r="B1544" i="27" l="1"/>
  <c r="C1544" i="27"/>
  <c r="F1545" i="27"/>
  <c r="E1544" i="27"/>
  <c r="D1544" i="27"/>
  <c r="H1545" i="27"/>
  <c r="K1545" i="27"/>
  <c r="A1546" i="27"/>
  <c r="B1545" i="27" l="1"/>
  <c r="C1545" i="27"/>
  <c r="F1546" i="27"/>
  <c r="E1545" i="27"/>
  <c r="D1545" i="27"/>
  <c r="K1546" i="27"/>
  <c r="H1546" i="27"/>
  <c r="A1547" i="27"/>
  <c r="B1546" i="27" l="1"/>
  <c r="C1546" i="27"/>
  <c r="F1547" i="27"/>
  <c r="E1546" i="27"/>
  <c r="D1546" i="27"/>
  <c r="K1547" i="27"/>
  <c r="H1547" i="27"/>
  <c r="A1548" i="27"/>
  <c r="B1547" i="27" l="1"/>
  <c r="C1547" i="27"/>
  <c r="F1548" i="27"/>
  <c r="E1547" i="27"/>
  <c r="D1547" i="27"/>
  <c r="K1548" i="27"/>
  <c r="H1548" i="27"/>
  <c r="A1549" i="27"/>
  <c r="B1548" i="27" l="1"/>
  <c r="C1548" i="27"/>
  <c r="F1549" i="27"/>
  <c r="E1548" i="27"/>
  <c r="D1548" i="27"/>
  <c r="H1549" i="27"/>
  <c r="K1549" i="27"/>
  <c r="A1550" i="27"/>
  <c r="B1549" i="27" l="1"/>
  <c r="C1549" i="27"/>
  <c r="F1550" i="27"/>
  <c r="E1549" i="27"/>
  <c r="D1549" i="27"/>
  <c r="H1550" i="27"/>
  <c r="K1550" i="27"/>
  <c r="A1551" i="27"/>
  <c r="B1550" i="27" l="1"/>
  <c r="C1550" i="27"/>
  <c r="F1551" i="27"/>
  <c r="E1550" i="27"/>
  <c r="D1550" i="27"/>
  <c r="H1551" i="27"/>
  <c r="K1551" i="27"/>
  <c r="A1552" i="27"/>
  <c r="B1551" i="27" l="1"/>
  <c r="C1551" i="27"/>
  <c r="F1552" i="27"/>
  <c r="E1551" i="27"/>
  <c r="D1551" i="27"/>
  <c r="H1552" i="27"/>
  <c r="K1552" i="27"/>
  <c r="A1553" i="27"/>
  <c r="B1552" i="27" l="1"/>
  <c r="C1552" i="27"/>
  <c r="F1553" i="27"/>
  <c r="E1552" i="27"/>
  <c r="D1552" i="27"/>
  <c r="K1553" i="27"/>
  <c r="H1553" i="27"/>
  <c r="A1554" i="27"/>
  <c r="B1553" i="27" l="1"/>
  <c r="C1553" i="27"/>
  <c r="F1554" i="27"/>
  <c r="E1553" i="27"/>
  <c r="D1553" i="27"/>
  <c r="K1554" i="27"/>
  <c r="H1554" i="27"/>
  <c r="A1555" i="27"/>
  <c r="B1554" i="27" l="1"/>
  <c r="C1554" i="27"/>
  <c r="F1555" i="27"/>
  <c r="E1554" i="27"/>
  <c r="D1554" i="27"/>
  <c r="K1555" i="27"/>
  <c r="H1555" i="27"/>
  <c r="A1556" i="27"/>
  <c r="B1555" i="27" l="1"/>
  <c r="C1555" i="27"/>
  <c r="F1556" i="27"/>
  <c r="E1555" i="27"/>
  <c r="D1555" i="27"/>
  <c r="K1556" i="27"/>
  <c r="H1556" i="27"/>
  <c r="A1557" i="27"/>
  <c r="B1556" i="27" l="1"/>
  <c r="C1556" i="27"/>
  <c r="F1557" i="27"/>
  <c r="E1556" i="27"/>
  <c r="D1556" i="27"/>
  <c r="H1557" i="27"/>
  <c r="K1557" i="27"/>
  <c r="A1558" i="27"/>
  <c r="B1557" i="27" l="1"/>
  <c r="C1557" i="27"/>
  <c r="F1558" i="27"/>
  <c r="E1557" i="27"/>
  <c r="D1557" i="27"/>
  <c r="K1558" i="27"/>
  <c r="H1558" i="27"/>
  <c r="A1559" i="27"/>
  <c r="B1558" i="27" l="1"/>
  <c r="C1558" i="27"/>
  <c r="F1559" i="27"/>
  <c r="E1558" i="27"/>
  <c r="D1558" i="27"/>
  <c r="H1559" i="27"/>
  <c r="K1559" i="27"/>
  <c r="A1560" i="27"/>
  <c r="B1559" i="27" l="1"/>
  <c r="C1559" i="27"/>
  <c r="F1560" i="27"/>
  <c r="E1559" i="27"/>
  <c r="D1559" i="27"/>
  <c r="H1560" i="27"/>
  <c r="K1560" i="27"/>
  <c r="A1561" i="27"/>
  <c r="B1560" i="27" l="1"/>
  <c r="C1560" i="27"/>
  <c r="F1561" i="27"/>
  <c r="E1560" i="27"/>
  <c r="D1560" i="27"/>
  <c r="H1561" i="27"/>
  <c r="K1561" i="27"/>
  <c r="A1562" i="27"/>
  <c r="B1561" i="27" l="1"/>
  <c r="C1561" i="27"/>
  <c r="F1562" i="27"/>
  <c r="E1561" i="27"/>
  <c r="D1561" i="27"/>
  <c r="H1562" i="27"/>
  <c r="K1562" i="27"/>
  <c r="A1563" i="27"/>
  <c r="B1562" i="27" l="1"/>
  <c r="C1562" i="27"/>
  <c r="F1563" i="27"/>
  <c r="E1562" i="27"/>
  <c r="D1562" i="27"/>
  <c r="K1563" i="27"/>
  <c r="H1563" i="27"/>
  <c r="A1564" i="27"/>
  <c r="B1563" i="27" l="1"/>
  <c r="C1563" i="27"/>
  <c r="F1564" i="27"/>
  <c r="E1563" i="27"/>
  <c r="D1563" i="27"/>
  <c r="K1564" i="27"/>
  <c r="H1564" i="27"/>
  <c r="A1565" i="27"/>
  <c r="B1564" i="27" l="1"/>
  <c r="C1564" i="27"/>
  <c r="F1565" i="27"/>
  <c r="E1564" i="27"/>
  <c r="D1564" i="27"/>
  <c r="K1565" i="27"/>
  <c r="H1565" i="27"/>
  <c r="A1566" i="27"/>
  <c r="B1565" i="27" l="1"/>
  <c r="C1565" i="27"/>
  <c r="F1566" i="27"/>
  <c r="E1565" i="27"/>
  <c r="D1565" i="27"/>
  <c r="K1566" i="27"/>
  <c r="H1566" i="27"/>
  <c r="A1567" i="27"/>
  <c r="B1566" i="27" l="1"/>
  <c r="C1566" i="27"/>
  <c r="F1567" i="27"/>
  <c r="E1566" i="27"/>
  <c r="D1566" i="27"/>
  <c r="H1567" i="27"/>
  <c r="K1567" i="27"/>
  <c r="A1568" i="27"/>
  <c r="B1567" i="27" l="1"/>
  <c r="C1567" i="27"/>
  <c r="F1568" i="27"/>
  <c r="E1567" i="27"/>
  <c r="D1567" i="27"/>
  <c r="H1568" i="27"/>
  <c r="K1568" i="27"/>
  <c r="A1569" i="27"/>
  <c r="B1568" i="27" l="1"/>
  <c r="C1568" i="27"/>
  <c r="F1569" i="27"/>
  <c r="E1568" i="27"/>
  <c r="D1568" i="27"/>
  <c r="K1569" i="27"/>
  <c r="H1569" i="27"/>
  <c r="A1570" i="27"/>
  <c r="B1569" i="27" l="1"/>
  <c r="C1569" i="27"/>
  <c r="F1570" i="27"/>
  <c r="E1569" i="27"/>
  <c r="D1569" i="27"/>
  <c r="H1570" i="27"/>
  <c r="K1570" i="27"/>
  <c r="A1571" i="27"/>
  <c r="B1570" i="27" l="1"/>
  <c r="C1570" i="27"/>
  <c r="F1571" i="27"/>
  <c r="E1570" i="27"/>
  <c r="D1570" i="27"/>
  <c r="K1571" i="27"/>
  <c r="H1571" i="27"/>
  <c r="A1572" i="27"/>
  <c r="B1571" i="27" l="1"/>
  <c r="C1571" i="27"/>
  <c r="F1572" i="27"/>
  <c r="E1571" i="27"/>
  <c r="D1571" i="27"/>
  <c r="K1572" i="27"/>
  <c r="H1572" i="27"/>
  <c r="A1573" i="27"/>
  <c r="B1572" i="27" l="1"/>
  <c r="C1572" i="27"/>
  <c r="F1573" i="27"/>
  <c r="E1572" i="27"/>
  <c r="D1572" i="27"/>
  <c r="H1573" i="27"/>
  <c r="K1573" i="27"/>
  <c r="A1574" i="27"/>
  <c r="B1573" i="27" l="1"/>
  <c r="C1573" i="27"/>
  <c r="F1574" i="27"/>
  <c r="E1573" i="27"/>
  <c r="D1573" i="27"/>
  <c r="H1574" i="27"/>
  <c r="K1574" i="27"/>
  <c r="A1575" i="27"/>
  <c r="B1574" i="27" l="1"/>
  <c r="C1574" i="27"/>
  <c r="F1575" i="27"/>
  <c r="E1574" i="27"/>
  <c r="D1574" i="27"/>
  <c r="H1575" i="27"/>
  <c r="K1575" i="27"/>
  <c r="A1576" i="27"/>
  <c r="B1575" i="27" l="1"/>
  <c r="C1575" i="27"/>
  <c r="F1576" i="27"/>
  <c r="E1575" i="27"/>
  <c r="D1575" i="27"/>
  <c r="H1576" i="27"/>
  <c r="K1576" i="27"/>
  <c r="A1577" i="27"/>
  <c r="B1576" i="27" l="1"/>
  <c r="C1576" i="27"/>
  <c r="F1577" i="27"/>
  <c r="E1576" i="27"/>
  <c r="D1576" i="27"/>
  <c r="K1577" i="27"/>
  <c r="H1577" i="27"/>
  <c r="A1578" i="27"/>
  <c r="B1577" i="27" l="1"/>
  <c r="C1577" i="27"/>
  <c r="F1578" i="27"/>
  <c r="E1577" i="27"/>
  <c r="D1577" i="27"/>
  <c r="K1578" i="27"/>
  <c r="H1578" i="27"/>
  <c r="A1579" i="27"/>
  <c r="B1578" i="27" l="1"/>
  <c r="C1578" i="27"/>
  <c r="F1579" i="27"/>
  <c r="E1578" i="27"/>
  <c r="D1578" i="27"/>
  <c r="K1579" i="27"/>
  <c r="H1579" i="27"/>
  <c r="A1580" i="27"/>
  <c r="B1579" i="27" l="1"/>
  <c r="C1579" i="27"/>
  <c r="F1580" i="27"/>
  <c r="E1579" i="27"/>
  <c r="D1579" i="27"/>
  <c r="K1580" i="27"/>
  <c r="H1580" i="27"/>
  <c r="A1581" i="27"/>
  <c r="B1580" i="27" l="1"/>
  <c r="C1580" i="27"/>
  <c r="F1581" i="27"/>
  <c r="E1580" i="27"/>
  <c r="D1580" i="27"/>
  <c r="K1581" i="27"/>
  <c r="H1581" i="27"/>
  <c r="A1582" i="27"/>
  <c r="B1581" i="27" l="1"/>
  <c r="C1581" i="27"/>
  <c r="F1582" i="27"/>
  <c r="E1581" i="27"/>
  <c r="D1581" i="27"/>
  <c r="H1582" i="27"/>
  <c r="K1582" i="27"/>
  <c r="C30" i="12" l="1"/>
  <c r="B1582" i="27"/>
  <c r="C1582" i="27"/>
  <c r="L32" i="12"/>
  <c r="L33" i="12"/>
  <c r="L36" i="12"/>
  <c r="L35" i="12"/>
  <c r="D1582" i="27"/>
  <c r="C29" i="12"/>
  <c r="J32" i="12"/>
  <c r="J34" i="12" s="1"/>
  <c r="I34" i="12"/>
  <c r="C35" i="12" s="1"/>
  <c r="C36" i="12" s="1"/>
  <c r="C33" i="12" s="1"/>
  <c r="C34" i="12" s="1"/>
  <c r="E1582" i="27"/>
  <c r="K37" i="12" l="1"/>
  <c r="K34" i="12"/>
  <c r="O33" i="12"/>
  <c r="M33" i="12"/>
  <c r="P33" i="12" s="1"/>
  <c r="O32" i="12"/>
  <c r="M32" i="12"/>
  <c r="L34" i="12"/>
  <c r="O36" i="12"/>
  <c r="M36" i="12"/>
  <c r="P36" i="12" s="1"/>
  <c r="O35" i="12"/>
  <c r="M35" i="12"/>
  <c r="L37" i="12"/>
  <c r="O37" i="12" s="1"/>
  <c r="O34" i="12" l="1"/>
  <c r="D35" i="12"/>
  <c r="D36" i="12" s="1"/>
  <c r="D33" i="12" s="1"/>
  <c r="D34" i="12" s="1"/>
  <c r="C37" i="12" s="1"/>
  <c r="M34" i="12"/>
  <c r="P32" i="12"/>
  <c r="M37" i="12"/>
  <c r="P35" i="12"/>
  <c r="P37" i="12" l="1"/>
  <c r="N37" i="12"/>
  <c r="P34" i="12"/>
  <c r="N34" i="12"/>
  <c r="Q34" i="12" l="1"/>
  <c r="Q3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C33" authorId="0" shapeId="0" xr:uid="{BB010EAE-B135-4F90-B21C-EA08AF260110}">
      <text>
        <r>
          <rPr>
            <sz val="9"/>
            <color indexed="81"/>
            <rFont val="Tahoma"/>
            <family val="2"/>
          </rPr>
          <t>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C34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C32</t>
        </r>
      </text>
    </comment>
    <comment ref="D33" authorId="0" shapeId="0" xr:uid="{F66025B3-24EC-43A2-8125-14C0F76233BB}">
      <text>
        <r>
          <rPr>
            <sz val="9"/>
            <color indexed="81"/>
            <rFont val="Tahoma"/>
            <family val="2"/>
          </rPr>
          <t xml:space="preserve">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D34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D32</t>
        </r>
      </text>
    </comment>
    <comment ref="B37" authorId="0" shapeId="0" xr:uid="{CE921479-BA50-4439-9929-22E8F6E55C20}">
      <text>
        <r>
          <rPr>
            <sz val="9"/>
            <color indexed="81"/>
            <rFont val="Tahoma"/>
            <family val="2"/>
          </rPr>
          <t xml:space="preserve">Le nombre d'heures minimum légal est de </t>
        </r>
        <r>
          <rPr>
            <b/>
            <sz val="9"/>
            <color indexed="81"/>
            <rFont val="Tahoma"/>
            <family val="2"/>
          </rPr>
          <t xml:space="preserve">436h pour 13 mois de contrat </t>
        </r>
        <r>
          <rPr>
            <sz val="9"/>
            <color indexed="81"/>
            <rFont val="Tahoma"/>
            <family val="2"/>
          </rPr>
          <t xml:space="preserve">et de  </t>
        </r>
        <r>
          <rPr>
            <b/>
            <sz val="9"/>
            <color indexed="81"/>
            <rFont val="Tahoma"/>
            <family val="2"/>
          </rPr>
          <t>469h pour 14 mois de contrat</t>
        </r>
        <r>
          <rPr>
            <sz val="9"/>
            <color indexed="81"/>
            <rFont val="Tahoma"/>
            <family val="2"/>
          </rPr>
          <t xml:space="preserve">
</t>
        </r>
      </text>
    </comment>
  </commentList>
</comments>
</file>

<file path=xl/sharedStrings.xml><?xml version="1.0" encoding="utf-8"?>
<sst xmlns="http://schemas.openxmlformats.org/spreadsheetml/2006/main" count="762" uniqueCount="176">
  <si>
    <t>Modèle de calendrier Studea</t>
  </si>
  <si>
    <t>Objectif :</t>
  </si>
  <si>
    <r>
      <rPr>
        <sz val="11"/>
        <color rgb="FF000000"/>
        <rFont val="Calibri"/>
        <family val="2"/>
      </rPr>
      <t xml:space="preserve">Ce tableur a pour but de faciliter l'édition du calendrier prévisionnel d'alternance et son import dans le module </t>
    </r>
    <r>
      <rPr>
        <i/>
        <sz val="11"/>
        <color rgb="FF000000"/>
        <rFont val="Calibri"/>
        <family val="2"/>
      </rPr>
      <t>Calendrier </t>
    </r>
    <r>
      <rPr>
        <sz val="11"/>
        <color rgb="FF000000"/>
        <rFont val="Calibri"/>
        <family val="2"/>
      </rPr>
      <t>du livret  Studea.</t>
    </r>
  </si>
  <si>
    <t>Important :</t>
  </si>
  <si>
    <t>Nous vous recommandons d'ouvrir ce fichier avec Excel ou Office Online. Les paramétrages réalisés ne sont pas compatibles avec Libre Office.</t>
  </si>
  <si>
    <t>Le Lundi 13 octobre 2025 après-midi, est  prévu, l'accueil des apprentis primo entrants du CFA.</t>
  </si>
  <si>
    <t>Mode d'emploi :</t>
  </si>
  <si>
    <t>Onglet Fiche formation</t>
  </si>
  <si>
    <r>
      <t xml:space="preserve">1) Compléter les </t>
    </r>
    <r>
      <rPr>
        <b/>
        <sz val="11"/>
        <color theme="1"/>
        <rFont val="Calibri"/>
        <family val="2"/>
        <scheme val="minor"/>
      </rPr>
      <t>champs en surbrillance jaune</t>
    </r>
    <r>
      <rPr>
        <sz val="11"/>
        <color theme="1"/>
        <rFont val="Calibri"/>
        <family val="2"/>
        <scheme val="minor"/>
      </rPr>
      <t xml:space="preserve"> les cellules grises sont complétées automatiquement à partir des informations saisies dans  le calendrier</t>
    </r>
  </si>
  <si>
    <r>
      <t>La</t>
    </r>
    <r>
      <rPr>
        <b/>
        <sz val="11"/>
        <color theme="1"/>
        <rFont val="Calibri"/>
        <family val="2"/>
        <scheme val="minor"/>
      </rPr>
      <t xml:space="preserve"> date de début de formation</t>
    </r>
    <r>
      <rPr>
        <sz val="11"/>
        <color theme="1"/>
        <rFont val="Calibri"/>
        <family val="2"/>
        <scheme val="minor"/>
      </rPr>
      <t xml:space="preserve"> sera automatiquement récupérée du calendrier d'alternance sur le jour identifié par </t>
    </r>
    <r>
      <rPr>
        <b/>
        <sz val="11"/>
        <color theme="1"/>
        <rFont val="Calibri"/>
        <family val="2"/>
        <scheme val="minor"/>
      </rPr>
      <t>"Rentrée"</t>
    </r>
  </si>
  <si>
    <r>
      <t xml:space="preserve">De la même manière, la </t>
    </r>
    <r>
      <rPr>
        <b/>
        <sz val="11"/>
        <color theme="1"/>
        <rFont val="Calibri"/>
        <family val="2"/>
        <scheme val="minor"/>
      </rPr>
      <t>date de fin de formation</t>
    </r>
    <r>
      <rPr>
        <sz val="11"/>
        <color theme="1"/>
        <rFont val="Calibri"/>
        <family val="2"/>
        <scheme val="minor"/>
      </rPr>
      <t xml:space="preserve"> sera complétée par le dernier jour d'examen final saisi sur le calendrier.</t>
    </r>
  </si>
  <si>
    <r>
      <t xml:space="preserve">2) Concernant l'organisation des enseignements, les temps de formation sont automatiquement incrémentés au regard de la saisie réalisée dans le calendrier. </t>
    </r>
    <r>
      <rPr>
        <b/>
        <sz val="11"/>
        <color rgb="FF000000"/>
        <rFont val="Calibri"/>
        <family val="2"/>
      </rPr>
      <t>Seul le "Volume horaire étudiant est à compléter"</t>
    </r>
  </si>
  <si>
    <t>Nous vous rappelons que sur la durée totale du contrat, il faut à minima 25% du temps en formation. Soit  402h en cours pour 12 mois de contrat ou 1206h  pour un contrat de 3 ans.</t>
  </si>
  <si>
    <t>Onglet Calendrier</t>
  </si>
  <si>
    <t>3) Compléter un calendrier par année de formation ouverte en apprentissage.</t>
  </si>
  <si>
    <t xml:space="preserve">4) L'intitulé de la formation sera automatiquement complété par les éléments saisis dans la fiche formation </t>
  </si>
  <si>
    <r>
      <t>5) Saisir pour chaque jour/semaine le type d'activité grâce aux menus déroulants (</t>
    </r>
    <r>
      <rPr>
        <b/>
        <sz val="11"/>
        <color theme="1"/>
        <rFont val="Calibri"/>
        <family val="2"/>
        <scheme val="minor"/>
      </rPr>
      <t>Rentrée</t>
    </r>
    <r>
      <rPr>
        <sz val="11"/>
        <color theme="1"/>
        <rFont val="Calibri"/>
        <family val="2"/>
        <scheme val="minor"/>
      </rPr>
      <t xml:space="preserve">, Centre, Entreprise, </t>
    </r>
    <r>
      <rPr>
        <b/>
        <sz val="11"/>
        <color theme="1"/>
        <rFont val="Calibri"/>
        <family val="2"/>
        <scheme val="minor"/>
      </rPr>
      <t xml:space="preserve">Examens </t>
    </r>
    <r>
      <rPr>
        <sz val="11"/>
        <color theme="1"/>
        <rFont val="Calibri"/>
        <family val="2"/>
        <scheme val="minor"/>
      </rPr>
      <t xml:space="preserve">ou Révisions).
</t>
    </r>
    <r>
      <rPr>
        <sz val="11"/>
        <color rgb="FFC00000"/>
        <rFont val="Calibri"/>
        <family val="2"/>
        <scheme val="minor"/>
      </rPr>
      <t xml:space="preserve">
</t>
    </r>
  </si>
  <si>
    <r>
      <t xml:space="preserve">6) Pour le premier jour en centre, sélectionner </t>
    </r>
    <r>
      <rPr>
        <b/>
        <sz val="11"/>
        <color rgb="FFFF0000"/>
        <rFont val="Calibri"/>
        <family val="2"/>
        <scheme val="minor"/>
      </rPr>
      <t>"Rentrée"</t>
    </r>
    <r>
      <rPr>
        <sz val="11"/>
        <color rgb="FFFF0000"/>
        <rFont val="Calibri"/>
        <family val="2"/>
        <scheme val="minor"/>
      </rPr>
      <t xml:space="preserve"> afin que la date de début de formation soit automatiquement remplie dans la fiche formation.</t>
    </r>
  </si>
  <si>
    <r>
      <t xml:space="preserve">7) Les jours identifiés comme </t>
    </r>
    <r>
      <rPr>
        <b/>
        <sz val="11"/>
        <rFont val="Calibri"/>
        <family val="2"/>
        <scheme val="minor"/>
      </rPr>
      <t>"Examens"</t>
    </r>
    <r>
      <rPr>
        <sz val="11"/>
        <rFont val="Calibri"/>
        <family val="2"/>
        <scheme val="minor"/>
      </rPr>
      <t xml:space="preserve"> sont comptabilisés comme des jours de cours. Afin de ne pas fausser le décompte des volumes  d'heures, dans la mesure du possible, il est recommandé de ne faire apparaitre que la journée finale d'examen sur le calendrier. Informer les apprentis / maîtres d'apprentissage que la date exacte de l'examen sera communiquée ultérieurement. </t>
    </r>
  </si>
  <si>
    <r>
      <rPr>
        <b/>
        <sz val="11"/>
        <color rgb="FFFF0000"/>
        <rFont val="Calibri"/>
        <family val="2"/>
        <scheme val="minor"/>
      </rPr>
      <t>8) Pour  les révisions</t>
    </r>
    <r>
      <rPr>
        <sz val="11"/>
        <color rgb="FFFF0000"/>
        <rFont val="Calibri"/>
        <family val="2"/>
        <scheme val="minor"/>
      </rPr>
      <t xml:space="preserve"> : dans le cas où l’organisme de formation n’a pas organisé des jours de révisions, l’apprenti a droit à un congé supplémentaire de 5 jours ouvrables pour la préparation des épreuves qui doit être situé dans le mois qui précède l'examen final du diplôme.</t>
    </r>
  </si>
  <si>
    <r>
      <t xml:space="preserve">9) </t>
    </r>
    <r>
      <rPr>
        <b/>
        <sz val="11"/>
        <color theme="1"/>
        <rFont val="Calibri"/>
        <family val="2"/>
        <scheme val="minor"/>
      </rPr>
      <t>Fermeture de l'établissement</t>
    </r>
    <r>
      <rPr>
        <sz val="11"/>
        <color theme="1"/>
        <rFont val="Calibri"/>
        <family val="2"/>
        <scheme val="minor"/>
      </rPr>
      <t xml:space="preserve"> : attention de ne pas prévoir de période de formation (en centre) à ces dates.</t>
    </r>
  </si>
  <si>
    <t>Fiche formation</t>
  </si>
  <si>
    <t>COMMENTAIRES CFA</t>
  </si>
  <si>
    <t>UFA UNIVERSITE DE MONTPELLIER</t>
  </si>
  <si>
    <t>CFA</t>
  </si>
  <si>
    <t>Dénomination du CFA responsable :</t>
  </si>
  <si>
    <t>CFA ENSUP-LR</t>
  </si>
  <si>
    <t>Adresse du CFA responsable :</t>
  </si>
  <si>
    <t>99 Avenue d’Occitanie - CS 79235, 34 197 Montpellier cedex 5</t>
  </si>
  <si>
    <t>N° UAI du CFA :</t>
  </si>
  <si>
    <t>0342338G</t>
  </si>
  <si>
    <t>N° SIRET du CFA :</t>
  </si>
  <si>
    <t>Contact CFA :</t>
  </si>
  <si>
    <t>https://support.ensuplr.fr/hc/fr/requests/new</t>
  </si>
  <si>
    <t>Site(s) de formation</t>
  </si>
  <si>
    <t>Lieu de formation principal :</t>
  </si>
  <si>
    <t>UM FDS</t>
  </si>
  <si>
    <t>liste déroulante</t>
  </si>
  <si>
    <t>Lieu de formation secondaire :</t>
  </si>
  <si>
    <t>A renseigner si certains enseignements sont délocalisés sur un autre lieu que le site principal de formation</t>
  </si>
  <si>
    <t>Période d'utilisation du lieu de formation secondaire :</t>
  </si>
  <si>
    <t>Données de formation</t>
  </si>
  <si>
    <t>Diplôme :</t>
  </si>
  <si>
    <t>MASTER</t>
  </si>
  <si>
    <t>Mention
(issue du RNCP) :</t>
  </si>
  <si>
    <t>Informatique</t>
  </si>
  <si>
    <t>Parcours :</t>
  </si>
  <si>
    <t>Algorithmique</t>
  </si>
  <si>
    <t>Acronyme :</t>
  </si>
  <si>
    <t>M ALGO</t>
  </si>
  <si>
    <t xml:space="preserve">Code RNCP : </t>
  </si>
  <si>
    <t>M1 2025-2026</t>
  </si>
  <si>
    <t>M2 2026-2027</t>
  </si>
  <si>
    <t>3ème année 2027-2028</t>
  </si>
  <si>
    <t>oui</t>
  </si>
  <si>
    <r>
      <t xml:space="preserve">Prénom du </t>
    </r>
    <r>
      <rPr>
        <b/>
        <sz val="12"/>
        <color theme="1"/>
        <rFont val="Calibri"/>
        <family val="2"/>
        <scheme val="minor"/>
      </rPr>
      <t>responsable</t>
    </r>
    <r>
      <rPr>
        <sz val="12"/>
        <color theme="1"/>
        <rFont val="Calibri"/>
        <family val="2"/>
        <scheme val="minor"/>
      </rPr>
      <t xml:space="preserve"> de formation :</t>
    </r>
  </si>
  <si>
    <t>Personnes qui valident les missions pour l'année concernée</t>
  </si>
  <si>
    <r>
      <t xml:space="preserve">Nom du </t>
    </r>
    <r>
      <rPr>
        <b/>
        <sz val="12"/>
        <color theme="1"/>
        <rFont val="Calibri"/>
        <family val="2"/>
        <scheme val="minor"/>
      </rPr>
      <t>responsable</t>
    </r>
    <r>
      <rPr>
        <sz val="12"/>
        <color theme="1"/>
        <rFont val="Calibri"/>
        <family val="2"/>
        <scheme val="minor"/>
      </rPr>
      <t xml:space="preserve"> de formation :</t>
    </r>
  </si>
  <si>
    <r>
      <t xml:space="preserve">Mail du </t>
    </r>
    <r>
      <rPr>
        <b/>
        <sz val="12"/>
        <color theme="1"/>
        <rFont val="Calibri"/>
        <family val="2"/>
        <scheme val="minor"/>
      </rPr>
      <t>responsable</t>
    </r>
    <r>
      <rPr>
        <sz val="12"/>
        <color theme="1"/>
        <rFont val="Calibri"/>
        <family val="2"/>
        <scheme val="minor"/>
      </rPr>
      <t xml:space="preserve"> de formation :</t>
    </r>
  </si>
  <si>
    <r>
      <t xml:space="preserve">Prénom du </t>
    </r>
    <r>
      <rPr>
        <b/>
        <sz val="12"/>
        <color theme="1"/>
        <rFont val="Calibri"/>
        <family val="2"/>
        <scheme val="minor"/>
      </rPr>
      <t>co-responsable</t>
    </r>
    <r>
      <rPr>
        <sz val="12"/>
        <color theme="1"/>
        <rFont val="Calibri"/>
        <family val="2"/>
        <scheme val="minor"/>
      </rPr>
      <t xml:space="preserve"> de formation :</t>
    </r>
  </si>
  <si>
    <r>
      <t xml:space="preserve">Nom du </t>
    </r>
    <r>
      <rPr>
        <b/>
        <sz val="12"/>
        <color theme="1"/>
        <rFont val="Calibri"/>
        <family val="2"/>
        <scheme val="minor"/>
      </rPr>
      <t>co-responsable</t>
    </r>
    <r>
      <rPr>
        <sz val="12"/>
        <color theme="1"/>
        <rFont val="Calibri"/>
        <family val="2"/>
        <scheme val="minor"/>
      </rPr>
      <t xml:space="preserve"> de formation :</t>
    </r>
  </si>
  <si>
    <r>
      <t xml:space="preserve">Mail du </t>
    </r>
    <r>
      <rPr>
        <b/>
        <sz val="12"/>
        <color theme="1"/>
        <rFont val="Calibri"/>
        <family val="2"/>
        <scheme val="minor"/>
      </rPr>
      <t>co-responsable</t>
    </r>
    <r>
      <rPr>
        <sz val="12"/>
        <color theme="1"/>
        <rFont val="Calibri"/>
        <family val="2"/>
        <scheme val="minor"/>
      </rPr>
      <t xml:space="preserve"> de formation :</t>
    </r>
  </si>
  <si>
    <r>
      <t xml:space="preserve">Prénom du </t>
    </r>
    <r>
      <rPr>
        <b/>
        <sz val="12"/>
        <color theme="1"/>
        <rFont val="Calibri"/>
        <family val="2"/>
        <scheme val="minor"/>
      </rPr>
      <t>contact apprentissage n°1</t>
    </r>
    <r>
      <rPr>
        <sz val="12"/>
        <color theme="1"/>
        <rFont val="Calibri"/>
        <family val="2"/>
        <scheme val="minor"/>
      </rPr>
      <t xml:space="preserve">
(APA, secrétariat, etc.) :</t>
    </r>
  </si>
  <si>
    <r>
      <t xml:space="preserve">Nom du </t>
    </r>
    <r>
      <rPr>
        <b/>
        <sz val="12"/>
        <color theme="1"/>
        <rFont val="Calibri"/>
        <family val="2"/>
        <scheme val="minor"/>
      </rPr>
      <t>contact apprentissage n°1</t>
    </r>
    <r>
      <rPr>
        <sz val="12"/>
        <color theme="1"/>
        <rFont val="Calibri"/>
        <family val="2"/>
        <scheme val="minor"/>
      </rPr>
      <t xml:space="preserve">
(APA, secrétariat, etc.) :</t>
    </r>
  </si>
  <si>
    <r>
      <t xml:space="preserve">Mail du </t>
    </r>
    <r>
      <rPr>
        <b/>
        <sz val="12"/>
        <color theme="1"/>
        <rFont val="Calibri"/>
        <family val="2"/>
        <scheme val="minor"/>
      </rPr>
      <t>contact apprentissage n°1</t>
    </r>
    <r>
      <rPr>
        <sz val="12"/>
        <color theme="1"/>
        <rFont val="Calibri"/>
        <family val="2"/>
        <scheme val="minor"/>
      </rPr>
      <t xml:space="preserve">
(APA, secrétariat, etc.) :</t>
    </r>
  </si>
  <si>
    <r>
      <t xml:space="preserve">Prénom du </t>
    </r>
    <r>
      <rPr>
        <b/>
        <sz val="12"/>
        <color theme="1"/>
        <rFont val="Calibri"/>
        <family val="2"/>
        <scheme val="minor"/>
      </rPr>
      <t>contact apprentissage n°2</t>
    </r>
    <r>
      <rPr>
        <sz val="12"/>
        <color theme="1"/>
        <rFont val="Calibri"/>
        <family val="2"/>
        <scheme val="minor"/>
      </rPr>
      <t xml:space="preserve">
(APA, secrétariat, etc.) :</t>
    </r>
  </si>
  <si>
    <r>
      <t xml:space="preserve">Nom du </t>
    </r>
    <r>
      <rPr>
        <b/>
        <sz val="12"/>
        <color theme="1"/>
        <rFont val="Calibri"/>
        <family val="2"/>
        <scheme val="minor"/>
      </rPr>
      <t>contact apprentissage n°2</t>
    </r>
    <r>
      <rPr>
        <sz val="12"/>
        <color theme="1"/>
        <rFont val="Calibri"/>
        <family val="2"/>
        <scheme val="minor"/>
      </rPr>
      <t xml:space="preserve">
(APA, secrétariat, etc.) :</t>
    </r>
  </si>
  <si>
    <r>
      <t>Mail du</t>
    </r>
    <r>
      <rPr>
        <b/>
        <sz val="12"/>
        <color theme="1"/>
        <rFont val="Calibri"/>
        <family val="2"/>
        <scheme val="minor"/>
      </rPr>
      <t xml:space="preserve"> contact apprentissage n°2</t>
    </r>
    <r>
      <rPr>
        <sz val="12"/>
        <color theme="1"/>
        <rFont val="Calibri"/>
        <family val="2"/>
        <scheme val="minor"/>
      </rPr>
      <t xml:space="preserve">
(APA, secrétariat, etc.) :</t>
    </r>
  </si>
  <si>
    <t>Modalités d'enseignement</t>
  </si>
  <si>
    <t>Date de début de formation
(rentrée) :</t>
  </si>
  <si>
    <t>remplissage automatique
(à partir du calendrier)</t>
  </si>
  <si>
    <t>Date de fin de formation
(dernier jour des examens ) :</t>
  </si>
  <si>
    <t>Récapitulatif des données saisies</t>
  </si>
  <si>
    <t>Total formation</t>
  </si>
  <si>
    <t>Jours</t>
  </si>
  <si>
    <t>Volume horaire théorique</t>
  </si>
  <si>
    <t>Taux en centre / entreprise</t>
  </si>
  <si>
    <r>
      <t>Volume horaire étudiant</t>
    </r>
    <r>
      <rPr>
        <b/>
        <sz val="12"/>
        <color theme="1"/>
        <rFont val="Calibri"/>
        <family val="2"/>
        <scheme val="minor"/>
      </rPr>
      <t xml:space="preserve">
</t>
    </r>
    <r>
      <rPr>
        <sz val="12"/>
        <color theme="1"/>
        <rFont val="Calibri"/>
        <family val="2"/>
        <scheme val="minor"/>
      </rPr>
      <t xml:space="preserve">(CM, TD, TP sans pondération) : </t>
    </r>
  </si>
  <si>
    <t>Centre</t>
  </si>
  <si>
    <t xml:space="preserve">Volume horaire projets, autoformation et examens : </t>
  </si>
  <si>
    <t>remplissage automatique</t>
  </si>
  <si>
    <t>Examens</t>
  </si>
  <si>
    <t>Total volume horaire annuel :</t>
  </si>
  <si>
    <t>Total en formation</t>
  </si>
  <si>
    <t>Nombre de jours de formation :</t>
  </si>
  <si>
    <r>
      <t xml:space="preserve">remplissage automatique
</t>
    </r>
    <r>
      <rPr>
        <i/>
        <sz val="11"/>
        <color theme="1"/>
        <rFont val="Calibri"/>
        <family val="2"/>
        <scheme val="minor"/>
      </rPr>
      <t>(à partir du calendrier)</t>
    </r>
  </si>
  <si>
    <t>Révisions</t>
  </si>
  <si>
    <t>Nombre de semaines de formation :</t>
  </si>
  <si>
    <t>Entreprise</t>
  </si>
  <si>
    <t xml:space="preserve">Total volume horaire du cycle de formation
(min 402 heures pour 12 mois de contrat) : </t>
  </si>
  <si>
    <t>Total en entreprise</t>
  </si>
  <si>
    <t>Type d'enseignement
(présentiel/distantiel) :</t>
  </si>
  <si>
    <t>Mode d'évaluation de la formation :</t>
  </si>
  <si>
    <t>Contrôle de présence :</t>
  </si>
  <si>
    <t>Sorties terrains
(oui/non) :</t>
  </si>
  <si>
    <t>Si sorties terrains, précisez
(date, fréquence, durée, lieu...) :</t>
  </si>
  <si>
    <t>Mobilité internationale obligatoire
(oui/non) :</t>
  </si>
  <si>
    <t>Août</t>
  </si>
  <si>
    <t>Septembre</t>
  </si>
  <si>
    <t>Jour en entreprise</t>
  </si>
  <si>
    <t>Date</t>
  </si>
  <si>
    <t>Jour de la semaine</t>
  </si>
  <si>
    <t>Nom</t>
  </si>
  <si>
    <t>Assomption</t>
  </si>
  <si>
    <t>Toussaint</t>
  </si>
  <si>
    <t>Armistice 1918</t>
  </si>
  <si>
    <t>Noël</t>
  </si>
  <si>
    <t>Jour de l'An</t>
  </si>
  <si>
    <t>Lundi de Pâques</t>
  </si>
  <si>
    <t>Fête du Travail</t>
  </si>
  <si>
    <t>Victoire 1945</t>
  </si>
  <si>
    <t>Ascension</t>
  </si>
  <si>
    <t>Lundi de Pentecôte</t>
  </si>
  <si>
    <t>Fête Nationale</t>
  </si>
  <si>
    <t>UM DROIT</t>
  </si>
  <si>
    <t>UPVD</t>
  </si>
  <si>
    <t>UMPV</t>
  </si>
  <si>
    <t>NIMESU</t>
  </si>
  <si>
    <t>Institut Agro antenne Florac</t>
  </si>
  <si>
    <t>ENSCM</t>
  </si>
  <si>
    <t>UM FAC D'ECONOMIE</t>
  </si>
  <si>
    <t>UPVD Antenne de Mende</t>
  </si>
  <si>
    <t>UMPV - antenne IUT Béziers</t>
  </si>
  <si>
    <t>NIMESU Antenne de Mende</t>
  </si>
  <si>
    <t>Institut Agro Montpellier</t>
  </si>
  <si>
    <t>UM FAC D'EDUCATION</t>
  </si>
  <si>
    <t>UPVD IAE PERPIGNAN</t>
  </si>
  <si>
    <t>UMPV - antenne Béziers</t>
  </si>
  <si>
    <t>NIMESU Lycée St Jean de Limoges</t>
  </si>
  <si>
    <t>UPVD IUT PERPIGNAN</t>
  </si>
  <si>
    <t>UM IAE MPT</t>
  </si>
  <si>
    <t>UPVD IUT Perpignan antenne CARCASSONNE</t>
  </si>
  <si>
    <t>UM IPAG</t>
  </si>
  <si>
    <t>UPVD IUT Perpignan site de Narbonne</t>
  </si>
  <si>
    <t>UM IUT BEZIERS</t>
  </si>
  <si>
    <t>UPVD UFR STAPS 66</t>
  </si>
  <si>
    <t>UM IUT MONTPELLIER</t>
  </si>
  <si>
    <t>UM IUT MONTPELLIER SETE</t>
  </si>
  <si>
    <t>UM IUT NIMES</t>
  </si>
  <si>
    <t>UM MEDECINE</t>
  </si>
  <si>
    <t>UM MOMA</t>
  </si>
  <si>
    <t>UM MOMA DSCG NIMES</t>
  </si>
  <si>
    <t>UM MOMA Lyc. Jacq. Prévert St Christol</t>
  </si>
  <si>
    <t>UM MOMA Lycée Arago Perpignan</t>
  </si>
  <si>
    <t>UM MOMA Lycée Louise Michel Narbonne</t>
  </si>
  <si>
    <t>UM PHARMACIE</t>
  </si>
  <si>
    <t>UM POLYTECH</t>
  </si>
  <si>
    <t>UM STAPS</t>
  </si>
  <si>
    <t>Liste 1</t>
  </si>
  <si>
    <t>Liste 2</t>
  </si>
  <si>
    <t>Liste 3</t>
  </si>
  <si>
    <t>Liste 4</t>
  </si>
  <si>
    <t>Rentrée</t>
  </si>
  <si>
    <t>Date début</t>
  </si>
  <si>
    <t>Horaire début</t>
  </si>
  <si>
    <t>Horaire Fin</t>
  </si>
  <si>
    <t>Titre</t>
  </si>
  <si>
    <t>Periode</t>
  </si>
  <si>
    <t>Email Formateur</t>
  </si>
  <si>
    <t>Salle de cours</t>
  </si>
  <si>
    <t>Groupe</t>
  </si>
  <si>
    <t>Matière</t>
  </si>
  <si>
    <t>Apprenti</t>
  </si>
  <si>
    <t>Activité</t>
  </si>
  <si>
    <t>Salle de cours :</t>
  </si>
  <si>
    <t>Pascal</t>
  </si>
  <si>
    <t>Giorgi</t>
  </si>
  <si>
    <t>pascal.giorgi@lirmm.fr</t>
  </si>
  <si>
    <t>_</t>
  </si>
  <si>
    <t>mickael</t>
  </si>
  <si>
    <t>montassier</t>
  </si>
  <si>
    <t>mickael.montassier@umontpellier.fr</t>
  </si>
  <si>
    <t>Présentiel</t>
  </si>
  <si>
    <t>Combiné continu et terminal</t>
  </si>
  <si>
    <t>Badgeuse</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</si>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</sst>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d\ dd"/>
    <numFmt numFmtId="165" formatCode="_-* #,##0.00\ _F_-;\-* #,##0.00\ _F_-;_-* &quot;-&quot;??\ _F_-;_-@_-"/>
    <numFmt numFmtId="166" formatCode="_-* #,##0.00\ [$€]_-;\-* #,##0.00\ [$€]_-;_-* &quot;-&quot;??\ [$€]_-;_-@_-"/>
    <numFmt numFmtId="167" formatCode="[$-F800]dddd\,\ mmmm\ dd\,\ yyyy"/>
    <numFmt numFmtId="168" formatCode="&quot;De&quot;\ mmmm\ yyyy"/>
    <numFmt numFmtId="169" formatCode="&quot;Pour &quot;General&quot; mois&quot;"/>
    <numFmt numFmtId="170" formatCode="&quot;à &quot;\ mmmm\ yyyy"/>
    <numFmt numFmtId="171" formatCode="dddd"/>
  </numFmts>
  <fonts count="41">
    <font>
      <sz val="11"/>
      <color theme="1"/>
      <name val="Calibri"/>
      <family val="2"/>
      <scheme val="minor"/>
    </font>
    <font>
      <sz val="12"/>
      <color theme="1"/>
      <name val="Calibri"/>
      <family val="2"/>
      <scheme val="minor"/>
    </font>
    <font>
      <sz val="10"/>
      <color theme="1"/>
      <name val="Calibri"/>
      <family val="2"/>
      <scheme val="minor"/>
    </font>
    <font>
      <sz val="10"/>
      <name val="Arial"/>
      <family val="2"/>
    </font>
    <font>
      <sz val="10"/>
      <color theme="1"/>
      <name val="Andalus"/>
      <family val="1"/>
    </font>
    <font>
      <sz val="11"/>
      <color theme="1"/>
      <name val="Andalus"/>
      <family val="1"/>
    </font>
    <font>
      <b/>
      <sz val="11"/>
      <color theme="1"/>
      <name val="Andalus"/>
    </font>
    <font>
      <b/>
      <sz val="9"/>
      <color theme="1"/>
      <name val="Andalus"/>
    </font>
    <font>
      <b/>
      <sz val="11"/>
      <color theme="1"/>
      <name val="Calibri"/>
      <family val="2"/>
      <scheme val="minor"/>
    </font>
    <font>
      <u/>
      <sz val="11"/>
      <color theme="11"/>
      <name val="Calibri"/>
      <family val="2"/>
      <scheme val="minor"/>
    </font>
    <font>
      <b/>
      <sz val="12"/>
      <color theme="1"/>
      <name val="Calibri"/>
      <family val="2"/>
      <scheme val="minor"/>
    </font>
    <font>
      <sz val="11"/>
      <color theme="1"/>
      <name val="Verdana"/>
      <family val="2"/>
    </font>
    <font>
      <b/>
      <sz val="16"/>
      <color theme="1"/>
      <name val="Verdana"/>
      <family val="2"/>
    </font>
    <font>
      <sz val="11"/>
      <color theme="0"/>
      <name val="Verdana"/>
      <family val="2"/>
    </font>
    <font>
      <sz val="14"/>
      <color theme="0"/>
      <name val="Verdana"/>
      <family val="2"/>
    </font>
    <font>
      <sz val="10"/>
      <name val="Verdana"/>
      <family val="2"/>
    </font>
    <font>
      <sz val="9"/>
      <color theme="1"/>
      <name val="Calibri"/>
      <family val="2"/>
      <scheme val="minor"/>
    </font>
    <font>
      <sz val="9"/>
      <color theme="1"/>
      <name val="Andalus"/>
      <family val="1"/>
    </font>
    <font>
      <sz val="9"/>
      <name val="Verdana"/>
      <family val="2"/>
    </font>
    <font>
      <sz val="11"/>
      <color theme="1"/>
      <name val="Calibri"/>
      <family val="2"/>
      <scheme val="minor"/>
    </font>
    <font>
      <b/>
      <u/>
      <sz val="14"/>
      <color theme="1"/>
      <name val="Calibri"/>
      <family val="2"/>
      <scheme val="minor"/>
    </font>
    <font>
      <b/>
      <sz val="22"/>
      <color theme="0"/>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scheme val="minor"/>
    </font>
    <font>
      <sz val="11"/>
      <name val="Verdana"/>
      <family val="2"/>
    </font>
    <font>
      <sz val="11"/>
      <name val="Calibri"/>
      <family val="2"/>
      <scheme val="minor"/>
    </font>
    <font>
      <b/>
      <sz val="14"/>
      <color theme="3"/>
      <name val="Verdana"/>
      <family val="2"/>
    </font>
    <font>
      <i/>
      <sz val="11"/>
      <color theme="1"/>
      <name val="Calibri"/>
      <family val="2"/>
      <scheme val="minor"/>
    </font>
    <font>
      <b/>
      <i/>
      <sz val="11"/>
      <color theme="1"/>
      <name val="Calibri"/>
      <family val="2"/>
      <scheme val="minor"/>
    </font>
    <font>
      <sz val="11"/>
      <color rgb="FF000000"/>
      <name val="Calibri"/>
      <family val="2"/>
    </font>
    <font>
      <i/>
      <sz val="11"/>
      <color rgb="FF000000"/>
      <name val="Calibri"/>
      <family val="2"/>
    </font>
    <font>
      <sz val="11"/>
      <color theme="0"/>
      <name val="Calibri"/>
      <family val="2"/>
      <scheme val="minor"/>
    </font>
    <font>
      <sz val="8"/>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C00000"/>
      <name val="Calibri"/>
      <family val="2"/>
      <scheme val="minor"/>
    </font>
    <font>
      <b/>
      <sz val="11"/>
      <color rgb="FFFF0000"/>
      <name val="Calibri"/>
      <family val="2"/>
      <scheme val="minor"/>
    </font>
    <font>
      <b/>
      <sz val="1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bgColor indexed="64"/>
      </patternFill>
    </fill>
    <fill>
      <patternFill patternType="solid">
        <fgColor theme="9" tint="-0.249977111117893"/>
        <bgColor indexed="64"/>
      </patternFill>
    </fill>
    <fill>
      <patternFill patternType="solid">
        <fgColor rgb="FFFFC000"/>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BDD7EE"/>
        <bgColor rgb="FF000000"/>
      </patternFill>
    </fill>
    <fill>
      <patternFill patternType="solid">
        <fgColor theme="5" tint="0.39997558519241921"/>
        <bgColor indexed="64"/>
      </patternFill>
    </fill>
    <fill>
      <patternFill patternType="solid">
        <fgColor theme="0" tint="-4.9989318521683403E-2"/>
        <bgColor indexed="64"/>
      </patternFill>
    </fill>
  </fills>
  <borders count="74">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top/>
      <bottom/>
      <diagonal/>
    </border>
    <border>
      <left/>
      <right style="medium">
        <color auto="1"/>
      </right>
      <top style="medium">
        <color auto="1"/>
      </top>
      <bottom style="medium">
        <color auto="1"/>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style="thin">
        <color rgb="FFBFBFBF"/>
      </left>
      <right style="thin">
        <color rgb="FFBFBFBF"/>
      </right>
      <top/>
      <bottom style="thin">
        <color rgb="FFBFBFBF"/>
      </bottom>
      <diagonal/>
    </border>
    <border>
      <left style="thin">
        <color rgb="FFBFBFBF"/>
      </left>
      <right style="hair">
        <color auto="1"/>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top/>
      <bottom style="hair">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medium">
        <color auto="1"/>
      </left>
      <right style="medium">
        <color auto="1"/>
      </right>
      <top style="thin">
        <color indexed="64"/>
      </top>
      <bottom/>
      <diagonal/>
    </border>
    <border>
      <left style="dashed">
        <color rgb="FFC00000"/>
      </left>
      <right style="dashed">
        <color rgb="FFC00000"/>
      </right>
      <top style="dashed">
        <color rgb="FFC00000"/>
      </top>
      <bottom style="dashed">
        <color rgb="FFC00000"/>
      </bottom>
      <diagonal/>
    </border>
    <border>
      <left/>
      <right style="medium">
        <color indexed="64"/>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style="thin">
        <color indexed="64"/>
      </top>
      <bottom style="thin">
        <color indexed="64"/>
      </bottom>
      <diagonal/>
    </border>
    <border>
      <left/>
      <right style="medium">
        <color auto="1"/>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style="medium">
        <color auto="1"/>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top style="thin">
        <color theme="0"/>
      </top>
      <bottom/>
      <diagonal/>
    </border>
    <border>
      <left style="medium">
        <color theme="0"/>
      </left>
      <right style="medium">
        <color theme="0"/>
      </right>
      <top style="medium">
        <color theme="0"/>
      </top>
      <bottom/>
      <diagonal/>
    </border>
  </borders>
  <cellStyleXfs count="7">
    <xf numFmtId="0" fontId="0" fillId="0" borderId="0"/>
    <xf numFmtId="0" fontId="3" fillId="0" borderId="0"/>
    <xf numFmtId="165" fontId="3" fillId="0" borderId="0" applyFont="0" applyFill="0" applyBorder="0" applyAlignment="0" applyProtection="0"/>
    <xf numFmtId="166" fontId="3" fillId="0" borderId="0" applyFont="0" applyFill="0" applyBorder="0" applyAlignment="0" applyProtection="0"/>
    <xf numFmtId="0" fontId="9" fillId="0" borderId="0" applyNumberFormat="0" applyFill="0" applyBorder="0" applyAlignment="0" applyProtection="0"/>
    <xf numFmtId="9" fontId="19" fillId="0" borderId="0" applyFont="0" applyFill="0" applyBorder="0" applyAlignment="0" applyProtection="0"/>
    <xf numFmtId="0" fontId="35" fillId="0" borderId="0" applyNumberFormat="0" applyFill="0" applyBorder="0" applyAlignment="0" applyProtection="0"/>
  </cellStyleXfs>
  <cellXfs count="266">
    <xf numFmtId="0" fontId="0" fillId="0" borderId="0" xfId="0"/>
    <xf numFmtId="0" fontId="0" fillId="2" borderId="0" xfId="0" applyFill="1" applyAlignment="1">
      <alignment horizontal="center" vertical="center"/>
    </xf>
    <xf numFmtId="0" fontId="0" fillId="2" borderId="0" xfId="0" applyFill="1"/>
    <xf numFmtId="0" fontId="2" fillId="2" borderId="0" xfId="0" applyFont="1" applyFill="1" applyAlignment="1">
      <alignment horizontal="center" vertical="center"/>
    </xf>
    <xf numFmtId="0" fontId="0" fillId="5" borderId="0" xfId="0" applyFill="1" applyAlignment="1">
      <alignment horizontal="center" vertical="center"/>
    </xf>
    <xf numFmtId="0" fontId="2" fillId="5" borderId="0" xfId="0" applyFont="1" applyFill="1" applyAlignment="1">
      <alignment horizontal="center" vertical="center"/>
    </xf>
    <xf numFmtId="167" fontId="2" fillId="2" borderId="0" xfId="0" applyNumberFormat="1" applyFont="1" applyFill="1" applyAlignment="1">
      <alignment horizontal="center" vertical="center"/>
    </xf>
    <xf numFmtId="14" fontId="0" fillId="3" borderId="0" xfId="0" applyNumberFormat="1" applyFill="1"/>
    <xf numFmtId="164" fontId="4" fillId="3" borderId="0" xfId="0" applyNumberFormat="1" applyFont="1" applyFill="1" applyAlignment="1">
      <alignment horizontal="right" vertical="center"/>
    </xf>
    <xf numFmtId="0" fontId="5" fillId="3" borderId="0" xfId="0" applyFont="1" applyFill="1" applyAlignment="1">
      <alignment horizontal="center" vertical="center"/>
    </xf>
    <xf numFmtId="14" fontId="0" fillId="0" borderId="0" xfId="0" applyNumberFormat="1"/>
    <xf numFmtId="0" fontId="0" fillId="0" borderId="0" xfId="0" applyAlignment="1">
      <alignment horizontal="center" vertical="center"/>
    </xf>
    <xf numFmtId="0" fontId="17" fillId="3" borderId="0" xfId="0" applyFont="1" applyFill="1" applyAlignment="1">
      <alignment horizontal="center" vertical="center"/>
    </xf>
    <xf numFmtId="0" fontId="16" fillId="2" borderId="0" xfId="0" applyFont="1" applyFill="1" applyAlignment="1">
      <alignment horizontal="center" vertical="center"/>
    </xf>
    <xf numFmtId="0" fontId="16" fillId="5" borderId="0" xfId="0" applyFont="1" applyFill="1" applyAlignment="1">
      <alignment horizontal="center" vertical="center"/>
    </xf>
    <xf numFmtId="0" fontId="3" fillId="0" borderId="0" xfId="1"/>
    <xf numFmtId="0" fontId="0" fillId="0" borderId="6" xfId="0" applyBorder="1"/>
    <xf numFmtId="0" fontId="0" fillId="0" borderId="4" xfId="0" applyBorder="1"/>
    <xf numFmtId="0" fontId="0" fillId="0" borderId="2" xfId="0" applyBorder="1"/>
    <xf numFmtId="0" fontId="0" fillId="0" borderId="3" xfId="0" applyBorder="1"/>
    <xf numFmtId="0" fontId="0" fillId="0" borderId="0" xfId="0" applyAlignment="1">
      <alignment vertical="center"/>
    </xf>
    <xf numFmtId="0" fontId="22" fillId="0" borderId="36" xfId="0" applyFont="1" applyBorder="1" applyAlignment="1">
      <alignment horizontal="right" vertical="center"/>
    </xf>
    <xf numFmtId="0" fontId="22" fillId="0" borderId="38" xfId="0" applyFont="1" applyBorder="1" applyAlignment="1">
      <alignment horizontal="right" vertical="center"/>
    </xf>
    <xf numFmtId="0" fontId="22" fillId="0" borderId="38" xfId="0" applyFont="1" applyBorder="1" applyAlignment="1">
      <alignment horizontal="right" vertical="center" wrapText="1"/>
    </xf>
    <xf numFmtId="0" fontId="22" fillId="0" borderId="42" xfId="0" applyFont="1" applyBorder="1" applyAlignment="1">
      <alignment horizontal="center" vertical="center"/>
    </xf>
    <xf numFmtId="0" fontId="22" fillId="6" borderId="43" xfId="0" applyFont="1" applyFill="1" applyBorder="1" applyAlignment="1">
      <alignment horizontal="center" vertical="center"/>
    </xf>
    <xf numFmtId="0" fontId="22" fillId="0" borderId="45" xfId="0" applyFont="1" applyBorder="1" applyAlignment="1">
      <alignment horizontal="right" vertical="center"/>
    </xf>
    <xf numFmtId="0" fontId="0" fillId="0" borderId="0" xfId="0" applyAlignment="1">
      <alignment horizontal="right" vertical="center"/>
    </xf>
    <xf numFmtId="0" fontId="25" fillId="0" borderId="36" xfId="0" applyFont="1" applyBorder="1" applyAlignment="1">
      <alignment horizontal="right" vertical="center"/>
    </xf>
    <xf numFmtId="0" fontId="25" fillId="0" borderId="38" xfId="0" applyFont="1" applyBorder="1" applyAlignment="1">
      <alignment horizontal="right" vertical="center"/>
    </xf>
    <xf numFmtId="0" fontId="0" fillId="0" borderId="0" xfId="0" applyAlignment="1">
      <alignment vertical="center" wrapText="1"/>
    </xf>
    <xf numFmtId="0" fontId="18" fillId="0" borderId="8"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0" fillId="0" borderId="46" xfId="0" applyBorder="1" applyAlignment="1">
      <alignment vertical="center" wrapText="1"/>
    </xf>
    <xf numFmtId="0" fontId="0" fillId="0" borderId="47" xfId="0" applyBorder="1" applyAlignment="1">
      <alignment vertical="center" wrapText="1"/>
    </xf>
    <xf numFmtId="0" fontId="0" fillId="0" borderId="49" xfId="0" applyBorder="1" applyAlignment="1">
      <alignment vertical="center" wrapText="1"/>
    </xf>
    <xf numFmtId="0" fontId="25" fillId="0" borderId="40" xfId="0" applyFont="1" applyBorder="1" applyAlignment="1">
      <alignment horizontal="right" vertical="center"/>
    </xf>
    <xf numFmtId="0" fontId="22" fillId="6" borderId="43" xfId="0" applyFont="1" applyFill="1" applyBorder="1" applyAlignment="1" applyProtection="1">
      <alignment horizontal="center" vertical="center"/>
      <protection locked="0"/>
    </xf>
    <xf numFmtId="0" fontId="18" fillId="6" borderId="8" xfId="0" applyFont="1" applyFill="1" applyBorder="1" applyAlignment="1" applyProtection="1">
      <alignment horizontal="center" vertical="center"/>
      <protection locked="0"/>
    </xf>
    <xf numFmtId="0" fontId="18" fillId="6" borderId="25" xfId="0" applyFont="1" applyFill="1" applyBorder="1" applyAlignment="1" applyProtection="1">
      <alignment horizontal="center" vertical="center"/>
      <protection locked="0"/>
    </xf>
    <xf numFmtId="0" fontId="18" fillId="6" borderId="23" xfId="0" applyFont="1" applyFill="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6" borderId="7" xfId="0" applyFont="1" applyFill="1" applyBorder="1" applyAlignment="1" applyProtection="1">
      <alignment horizontal="center" vertical="center"/>
      <protection locked="0"/>
    </xf>
    <xf numFmtId="0" fontId="8" fillId="0" borderId="0" xfId="0" applyFont="1"/>
    <xf numFmtId="0" fontId="0" fillId="0" borderId="50" xfId="0" applyBorder="1" applyAlignment="1">
      <alignment vertical="center" wrapText="1"/>
    </xf>
    <xf numFmtId="0" fontId="27" fillId="0" borderId="46" xfId="0" applyFont="1" applyBorder="1" applyAlignment="1">
      <alignment vertical="center" wrapText="1"/>
    </xf>
    <xf numFmtId="0" fontId="10" fillId="0" borderId="0" xfId="0" applyFont="1" applyAlignment="1">
      <alignment vertical="center"/>
    </xf>
    <xf numFmtId="0" fontId="17" fillId="0" borderId="0" xfId="0" applyFont="1" applyAlignment="1">
      <alignment horizontal="center" vertical="center"/>
    </xf>
    <xf numFmtId="164" fontId="4" fillId="6" borderId="0" xfId="0" applyNumberFormat="1" applyFont="1" applyFill="1" applyAlignment="1">
      <alignment horizontal="right" vertical="center"/>
    </xf>
    <xf numFmtId="164" fontId="4" fillId="0" borderId="0" xfId="0" applyNumberFormat="1" applyFont="1" applyAlignment="1">
      <alignment horizontal="right" vertical="center"/>
    </xf>
    <xf numFmtId="0" fontId="7" fillId="0" borderId="0" xfId="0" applyFont="1" applyAlignment="1">
      <alignment horizontal="center" vertical="center"/>
    </xf>
    <xf numFmtId="164" fontId="4" fillId="7" borderId="0" xfId="0" applyNumberFormat="1" applyFont="1" applyFill="1" applyAlignment="1">
      <alignment horizontal="right" vertical="center"/>
    </xf>
    <xf numFmtId="0" fontId="17" fillId="2" borderId="0" xfId="0" applyFont="1" applyFill="1" applyAlignment="1">
      <alignment horizontal="center" vertical="center"/>
    </xf>
    <xf numFmtId="14" fontId="0" fillId="2" borderId="0" xfId="0" applyNumberFormat="1" applyFill="1"/>
    <xf numFmtId="0" fontId="5" fillId="2" borderId="0" xfId="0" applyFont="1" applyFill="1" applyAlignment="1">
      <alignment horizontal="center" vertical="center"/>
    </xf>
    <xf numFmtId="168" fontId="0" fillId="2" borderId="0" xfId="0" applyNumberFormat="1" applyFill="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164" fontId="13" fillId="4" borderId="18" xfId="0" applyNumberFormat="1" applyFont="1" applyFill="1" applyBorder="1" applyAlignment="1">
      <alignment vertical="center"/>
    </xf>
    <xf numFmtId="164" fontId="13" fillId="4" borderId="19" xfId="0" applyNumberFormat="1" applyFont="1" applyFill="1" applyBorder="1" applyAlignment="1">
      <alignment vertical="center"/>
    </xf>
    <xf numFmtId="164" fontId="13" fillId="4" borderId="28" xfId="0" applyNumberFormat="1" applyFont="1" applyFill="1" applyBorder="1" applyAlignment="1">
      <alignment vertical="center"/>
    </xf>
    <xf numFmtId="14" fontId="11" fillId="0" borderId="24" xfId="0" applyNumberFormat="1" applyFont="1" applyBorder="1"/>
    <xf numFmtId="164" fontId="15" fillId="0" borderId="8" xfId="0" applyNumberFormat="1" applyFont="1" applyBorder="1" applyAlignment="1">
      <alignment horizontal="right" vertical="center"/>
    </xf>
    <xf numFmtId="0" fontId="18" fillId="0" borderId="8" xfId="0" applyFont="1" applyBorder="1" applyAlignment="1">
      <alignment horizontal="center" vertical="center"/>
    </xf>
    <xf numFmtId="14" fontId="26" fillId="0" borderId="0" xfId="0" applyNumberFormat="1" applyFont="1"/>
    <xf numFmtId="164" fontId="15" fillId="8" borderId="8" xfId="0" applyNumberFormat="1" applyFont="1" applyFill="1" applyBorder="1" applyAlignment="1">
      <alignment horizontal="right" vertical="center"/>
    </xf>
    <xf numFmtId="0" fontId="18" fillId="8" borderId="8" xfId="0" applyFont="1" applyFill="1" applyBorder="1" applyAlignment="1">
      <alignment horizontal="center" vertical="center"/>
    </xf>
    <xf numFmtId="164" fontId="15" fillId="6" borderId="8" xfId="0" applyNumberFormat="1" applyFont="1" applyFill="1" applyBorder="1" applyAlignment="1">
      <alignment horizontal="right" vertical="center"/>
    </xf>
    <xf numFmtId="0" fontId="18" fillId="6" borderId="23" xfId="0" applyFont="1" applyFill="1" applyBorder="1" applyAlignment="1">
      <alignment horizontal="center" vertical="center"/>
    </xf>
    <xf numFmtId="0" fontId="26" fillId="0" borderId="11" xfId="0" applyFont="1" applyBorder="1" applyAlignment="1">
      <alignment horizontal="center" vertical="center"/>
    </xf>
    <xf numFmtId="164" fontId="15" fillId="0" borderId="7" xfId="0" applyNumberFormat="1" applyFont="1" applyBorder="1" applyAlignment="1">
      <alignment horizontal="right" vertical="center"/>
    </xf>
    <xf numFmtId="0" fontId="18" fillId="6" borderId="8" xfId="0" applyFont="1" applyFill="1" applyBorder="1" applyAlignment="1">
      <alignment horizontal="center" vertical="center"/>
    </xf>
    <xf numFmtId="169" fontId="0" fillId="2" borderId="0" xfId="0" applyNumberFormat="1" applyFill="1" applyAlignment="1">
      <alignment horizontal="center" vertical="center"/>
    </xf>
    <xf numFmtId="0" fontId="18" fillId="6" borderId="7" xfId="0" applyFont="1" applyFill="1" applyBorder="1" applyAlignment="1">
      <alignment horizontal="center" vertical="center"/>
    </xf>
    <xf numFmtId="164" fontId="15" fillId="6" borderId="7" xfId="0" applyNumberFormat="1" applyFont="1" applyFill="1" applyBorder="1" applyAlignment="1">
      <alignment horizontal="right" vertical="center"/>
    </xf>
    <xf numFmtId="164" fontId="15" fillId="6" borderId="21" xfId="0" applyNumberFormat="1" applyFont="1" applyFill="1" applyBorder="1" applyAlignment="1">
      <alignment horizontal="right" vertical="center"/>
    </xf>
    <xf numFmtId="170" fontId="0" fillId="2" borderId="0" xfId="0" applyNumberFormat="1" applyFill="1" applyAlignment="1">
      <alignment horizontal="center" vertical="center"/>
    </xf>
    <xf numFmtId="14" fontId="11" fillId="3" borderId="24" xfId="0" applyNumberFormat="1" applyFont="1" applyFill="1" applyBorder="1"/>
    <xf numFmtId="164" fontId="15" fillId="0" borderId="21" xfId="0" applyNumberFormat="1" applyFont="1" applyBorder="1" applyAlignment="1">
      <alignment horizontal="right" vertical="center"/>
    </xf>
    <xf numFmtId="0" fontId="18" fillId="0" borderId="23" xfId="0" applyFont="1" applyBorder="1" applyAlignment="1">
      <alignment horizontal="center" vertical="center"/>
    </xf>
    <xf numFmtId="164" fontId="15" fillId="6" borderId="17" xfId="0" applyNumberFormat="1" applyFont="1" applyFill="1" applyBorder="1" applyAlignment="1">
      <alignment horizontal="right" vertical="center"/>
    </xf>
    <xf numFmtId="164" fontId="15" fillId="0" borderId="10" xfId="0" applyNumberFormat="1" applyFont="1" applyBorder="1" applyAlignment="1">
      <alignment horizontal="right" vertical="center"/>
    </xf>
    <xf numFmtId="164" fontId="15" fillId="0" borderId="12" xfId="0" applyNumberFormat="1" applyFont="1" applyBorder="1" applyAlignment="1">
      <alignment horizontal="right" vertical="center"/>
    </xf>
    <xf numFmtId="164" fontId="15" fillId="0" borderId="15" xfId="0" applyNumberFormat="1" applyFont="1" applyBorder="1" applyAlignment="1">
      <alignment horizontal="right" vertical="center"/>
    </xf>
    <xf numFmtId="164" fontId="15" fillId="6" borderId="15" xfId="0" applyNumberFormat="1" applyFont="1" applyFill="1" applyBorder="1" applyAlignment="1">
      <alignment horizontal="right" vertical="center"/>
    </xf>
    <xf numFmtId="0" fontId="18" fillId="6" borderId="16" xfId="0" applyFont="1" applyFill="1" applyBorder="1" applyAlignment="1">
      <alignment horizontal="center" vertical="center"/>
    </xf>
    <xf numFmtId="164" fontId="15" fillId="0" borderId="0" xfId="0" applyNumberFormat="1" applyFont="1" applyAlignment="1">
      <alignment horizontal="right" vertical="center"/>
    </xf>
    <xf numFmtId="14" fontId="26" fillId="0" borderId="11" xfId="0" applyNumberFormat="1" applyFont="1" applyBorder="1"/>
    <xf numFmtId="14" fontId="11" fillId="3" borderId="23" xfId="0" applyNumberFormat="1" applyFont="1" applyFill="1" applyBorder="1"/>
    <xf numFmtId="0" fontId="26" fillId="0" borderId="14" xfId="0" applyFont="1" applyBorder="1" applyAlignment="1">
      <alignment horizontal="center" vertical="center"/>
    </xf>
    <xf numFmtId="0" fontId="18" fillId="0" borderId="14" xfId="0" applyFont="1" applyBorder="1" applyAlignment="1">
      <alignment horizontal="center" vertical="center"/>
    </xf>
    <xf numFmtId="14" fontId="26" fillId="0" borderId="26" xfId="0" applyNumberFormat="1" applyFont="1" applyBorder="1"/>
    <xf numFmtId="0" fontId="26" fillId="0" borderId="8" xfId="0" applyFont="1" applyBorder="1" applyAlignment="1">
      <alignment horizontal="center" vertical="center"/>
    </xf>
    <xf numFmtId="164" fontId="2" fillId="2" borderId="0" xfId="0" applyNumberFormat="1" applyFont="1" applyFill="1" applyAlignment="1">
      <alignment horizontal="right" vertical="center"/>
    </xf>
    <xf numFmtId="14" fontId="26" fillId="0" borderId="24" xfId="0" applyNumberFormat="1" applyFont="1" applyBorder="1"/>
    <xf numFmtId="164" fontId="15" fillId="0" borderId="20" xfId="0" applyNumberFormat="1" applyFont="1" applyBorder="1" applyAlignment="1">
      <alignment horizontal="right" vertical="center"/>
    </xf>
    <xf numFmtId="14" fontId="26" fillId="3" borderId="24" xfId="0" applyNumberFormat="1" applyFont="1" applyFill="1" applyBorder="1"/>
    <xf numFmtId="14" fontId="26" fillId="3" borderId="23" xfId="0" applyNumberFormat="1" applyFont="1" applyFill="1" applyBorder="1"/>
    <xf numFmtId="0" fontId="5" fillId="0" borderId="8" xfId="0" applyFont="1" applyBorder="1" applyAlignment="1">
      <alignment horizontal="center" vertical="center"/>
    </xf>
    <xf numFmtId="164" fontId="16" fillId="2" borderId="0" xfId="0" applyNumberFormat="1" applyFont="1" applyFill="1" applyAlignment="1">
      <alignment horizontal="right" vertical="center"/>
    </xf>
    <xf numFmtId="0" fontId="8"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29" fillId="0" borderId="0" xfId="0" applyFont="1" applyAlignment="1">
      <alignment vertical="top" wrapText="1"/>
    </xf>
    <xf numFmtId="0" fontId="0" fillId="0" borderId="4" xfId="0" applyBorder="1" applyAlignment="1">
      <alignment vertical="top"/>
    </xf>
    <xf numFmtId="0" fontId="0" fillId="0" borderId="0" xfId="0" applyAlignment="1">
      <alignment vertical="top"/>
    </xf>
    <xf numFmtId="0" fontId="29" fillId="0" borderId="0" xfId="0" applyFont="1" applyAlignment="1">
      <alignment wrapText="1"/>
    </xf>
    <xf numFmtId="0" fontId="18" fillId="6" borderId="20" xfId="0" applyFont="1" applyFill="1" applyBorder="1" applyAlignment="1" applyProtection="1">
      <alignment horizontal="center" vertical="center"/>
      <protection locked="0"/>
    </xf>
    <xf numFmtId="164" fontId="15" fillId="14" borderId="51" xfId="0" applyNumberFormat="1" applyFont="1" applyFill="1" applyBorder="1" applyAlignment="1">
      <alignment horizontal="right" vertical="center"/>
    </xf>
    <xf numFmtId="14" fontId="3" fillId="0" borderId="0" xfId="1" applyNumberFormat="1"/>
    <xf numFmtId="0" fontId="8" fillId="9" borderId="34" xfId="0" applyFont="1" applyFill="1" applyBorder="1" applyAlignment="1">
      <alignment vertical="top" wrapText="1"/>
    </xf>
    <xf numFmtId="0" fontId="33" fillId="0" borderId="0" xfId="0" applyFont="1" applyAlignment="1">
      <alignment vertical="center"/>
    </xf>
    <xf numFmtId="14" fontId="26" fillId="3" borderId="0" xfId="0" applyNumberFormat="1" applyFont="1" applyFill="1"/>
    <xf numFmtId="164" fontId="15" fillId="3" borderId="7" xfId="0" applyNumberFormat="1" applyFont="1" applyFill="1" applyBorder="1" applyAlignment="1">
      <alignment horizontal="right" vertical="center"/>
    </xf>
    <xf numFmtId="0" fontId="18" fillId="3" borderId="8" xfId="0" applyFont="1" applyFill="1" applyBorder="1" applyAlignment="1" applyProtection="1">
      <alignment horizontal="center" vertical="center"/>
      <protection locked="0"/>
    </xf>
    <xf numFmtId="0" fontId="22" fillId="0" borderId="40" xfId="0" applyFont="1" applyBorder="1" applyAlignment="1">
      <alignment horizontal="right" vertical="center" wrapText="1"/>
    </xf>
    <xf numFmtId="0" fontId="18" fillId="3" borderId="8" xfId="0" applyFont="1" applyFill="1" applyBorder="1" applyAlignment="1">
      <alignment horizontal="center" vertical="center"/>
    </xf>
    <xf numFmtId="0" fontId="0" fillId="0" borderId="55" xfId="0" applyBorder="1"/>
    <xf numFmtId="0" fontId="0" fillId="0" borderId="56" xfId="0" applyBorder="1"/>
    <xf numFmtId="0" fontId="0" fillId="0" borderId="57" xfId="0" applyBorder="1"/>
    <xf numFmtId="0" fontId="8" fillId="9" borderId="59" xfId="0" applyFont="1" applyFill="1" applyBorder="1" applyAlignment="1">
      <alignment vertical="top" wrapText="1"/>
    </xf>
    <xf numFmtId="0" fontId="8" fillId="9" borderId="32" xfId="0" applyFont="1" applyFill="1" applyBorder="1" applyAlignment="1">
      <alignment vertical="top" wrapText="1"/>
    </xf>
    <xf numFmtId="0" fontId="8" fillId="9" borderId="35" xfId="0" applyFont="1" applyFill="1" applyBorder="1" applyAlignment="1">
      <alignment vertical="top" wrapText="1"/>
    </xf>
    <xf numFmtId="0" fontId="8" fillId="9" borderId="58" xfId="0" applyFont="1" applyFill="1" applyBorder="1" applyAlignment="1">
      <alignment vertical="top" wrapText="1"/>
    </xf>
    <xf numFmtId="0" fontId="8" fillId="9" borderId="18" xfId="0" applyFont="1" applyFill="1" applyBorder="1" applyAlignment="1">
      <alignment horizontal="centerContinuous" vertical="center"/>
    </xf>
    <xf numFmtId="0" fontId="8" fillId="9" borderId="19" xfId="0" applyFont="1" applyFill="1" applyBorder="1" applyAlignment="1">
      <alignment horizontal="centerContinuous" vertical="center"/>
    </xf>
    <xf numFmtId="0" fontId="8" fillId="9" borderId="13" xfId="0" applyFont="1" applyFill="1" applyBorder="1" applyAlignment="1">
      <alignment horizontal="centerContinuous" vertical="center"/>
    </xf>
    <xf numFmtId="0" fontId="0" fillId="15" borderId="53" xfId="0" applyFill="1" applyBorder="1"/>
    <xf numFmtId="0" fontId="0" fillId="15" borderId="48" xfId="0" applyFill="1" applyBorder="1"/>
    <xf numFmtId="0" fontId="0" fillId="15" borderId="54" xfId="0" applyFill="1" applyBorder="1"/>
    <xf numFmtId="0" fontId="0" fillId="0" borderId="60" xfId="0" applyBorder="1"/>
    <xf numFmtId="0" fontId="0" fillId="0" borderId="61" xfId="0" applyBorder="1"/>
    <xf numFmtId="0" fontId="0" fillId="0" borderId="62" xfId="0" applyBorder="1"/>
    <xf numFmtId="0" fontId="0" fillId="0" borderId="57" xfId="0" applyBorder="1" applyAlignment="1">
      <alignment vertical="center"/>
    </xf>
    <xf numFmtId="0" fontId="0" fillId="15" borderId="60" xfId="0" applyFill="1" applyBorder="1"/>
    <xf numFmtId="0" fontId="0" fillId="15" borderId="61" xfId="0" applyFill="1" applyBorder="1"/>
    <xf numFmtId="0" fontId="0" fillId="15" borderId="62" xfId="0" applyFill="1" applyBorder="1"/>
    <xf numFmtId="0" fontId="0" fillId="15" borderId="55" xfId="0" applyFill="1" applyBorder="1"/>
    <xf numFmtId="0" fontId="0" fillId="15" borderId="56" xfId="0" applyFill="1" applyBorder="1"/>
    <xf numFmtId="0" fontId="0" fillId="15" borderId="57" xfId="0" applyFill="1" applyBorder="1" applyAlignment="1">
      <alignment vertical="center"/>
    </xf>
    <xf numFmtId="0" fontId="0" fillId="15" borderId="58" xfId="0" applyFill="1" applyBorder="1"/>
    <xf numFmtId="0" fontId="0" fillId="15" borderId="59" xfId="0" applyFill="1" applyBorder="1"/>
    <xf numFmtId="9" fontId="0" fillId="15" borderId="34" xfId="5" applyFont="1" applyFill="1" applyBorder="1"/>
    <xf numFmtId="9" fontId="0" fillId="0" borderId="62" xfId="5" applyFont="1" applyBorder="1" applyAlignment="1">
      <alignment vertical="center"/>
    </xf>
    <xf numFmtId="9" fontId="0" fillId="15" borderId="62" xfId="5" applyFont="1" applyFill="1" applyBorder="1" applyAlignment="1">
      <alignment vertical="center"/>
    </xf>
    <xf numFmtId="9" fontId="0" fillId="15" borderId="34" xfId="5" applyFont="1" applyFill="1" applyBorder="1" applyAlignment="1">
      <alignment vertical="center"/>
    </xf>
    <xf numFmtId="0" fontId="0" fillId="0" borderId="49" xfId="0" applyBorder="1" applyAlignment="1">
      <alignment vertical="center"/>
    </xf>
    <xf numFmtId="0" fontId="0" fillId="0" borderId="47" xfId="0" applyBorder="1" applyAlignment="1">
      <alignment vertical="center"/>
    </xf>
    <xf numFmtId="0" fontId="0" fillId="15" borderId="31" xfId="0" applyFill="1" applyBorder="1" applyAlignment="1">
      <alignment vertical="center"/>
    </xf>
    <xf numFmtId="0" fontId="25" fillId="0" borderId="44" xfId="0" applyFont="1" applyBorder="1" applyAlignment="1">
      <alignment horizontal="right" vertical="center"/>
    </xf>
    <xf numFmtId="0" fontId="22" fillId="0" borderId="44" xfId="0" applyFont="1" applyBorder="1" applyAlignment="1">
      <alignment horizontal="right" vertical="center" wrapText="1"/>
    </xf>
    <xf numFmtId="0" fontId="22" fillId="6" borderId="65" xfId="0" applyFont="1" applyFill="1" applyBorder="1" applyAlignment="1">
      <alignment horizontal="center" vertical="center"/>
    </xf>
    <xf numFmtId="0" fontId="22" fillId="0" borderId="9" xfId="0" applyFont="1" applyBorder="1" applyAlignment="1">
      <alignment horizontal="right" vertical="center" wrapText="1"/>
    </xf>
    <xf numFmtId="0" fontId="22" fillId="0" borderId="36" xfId="0" applyFont="1" applyBorder="1" applyAlignment="1">
      <alignment horizontal="right" vertical="center" wrapText="1"/>
    </xf>
    <xf numFmtId="0" fontId="22" fillId="0" borderId="67" xfId="0" applyFont="1" applyBorder="1" applyAlignment="1">
      <alignment horizontal="right" vertical="center"/>
    </xf>
    <xf numFmtId="0" fontId="0" fillId="0" borderId="68" xfId="0" applyBorder="1" applyAlignment="1">
      <alignment horizontal="right" vertical="center" wrapText="1"/>
    </xf>
    <xf numFmtId="0" fontId="22" fillId="0" borderId="67" xfId="0" applyFont="1" applyBorder="1" applyAlignment="1">
      <alignment horizontal="right" vertical="center" wrapText="1"/>
    </xf>
    <xf numFmtId="0" fontId="22" fillId="0" borderId="53" xfId="0" applyFont="1" applyBorder="1" applyAlignment="1">
      <alignment horizontal="right" vertical="center" wrapText="1"/>
    </xf>
    <xf numFmtId="0" fontId="22" fillId="0" borderId="48" xfId="0" applyFont="1" applyBorder="1" applyAlignment="1">
      <alignment horizontal="center" vertical="center" wrapText="1"/>
    </xf>
    <xf numFmtId="0" fontId="22" fillId="0" borderId="54" xfId="0" applyFont="1" applyBorder="1" applyAlignment="1">
      <alignment horizontal="center" vertical="center" wrapText="1"/>
    </xf>
    <xf numFmtId="0" fontId="33" fillId="0" borderId="0" xfId="0" applyFont="1" applyAlignment="1">
      <alignment horizontal="right" vertical="center"/>
    </xf>
    <xf numFmtId="14" fontId="0" fillId="0" borderId="0" xfId="0" applyNumberFormat="1" applyAlignment="1">
      <alignment vertical="center"/>
    </xf>
    <xf numFmtId="0" fontId="21" fillId="10" borderId="52" xfId="0" applyFont="1" applyFill="1" applyBorder="1" applyAlignment="1">
      <alignment vertical="center" wrapText="1"/>
    </xf>
    <xf numFmtId="0" fontId="21" fillId="10" borderId="3" xfId="0" applyFont="1" applyFill="1" applyBorder="1" applyAlignment="1">
      <alignment vertical="center" wrapText="1"/>
    </xf>
    <xf numFmtId="1" fontId="25" fillId="0" borderId="63" xfId="0" applyNumberFormat="1" applyFont="1" applyBorder="1" applyAlignment="1">
      <alignment vertical="center"/>
    </xf>
    <xf numFmtId="0" fontId="35" fillId="0" borderId="64" xfId="6" applyNumberFormat="1" applyBorder="1" applyAlignment="1">
      <alignment vertical="center"/>
    </xf>
    <xf numFmtId="0" fontId="22" fillId="0" borderId="66" xfId="0" applyFont="1" applyBorder="1" applyAlignment="1" applyProtection="1">
      <alignment vertical="center"/>
      <protection locked="0"/>
    </xf>
    <xf numFmtId="0" fontId="22" fillId="6" borderId="63" xfId="0" applyFont="1" applyFill="1" applyBorder="1" applyAlignment="1" applyProtection="1">
      <alignment vertical="center" wrapText="1"/>
      <protection locked="0"/>
    </xf>
    <xf numFmtId="0" fontId="22" fillId="6" borderId="64" xfId="0" applyFont="1" applyFill="1" applyBorder="1" applyAlignment="1" applyProtection="1">
      <alignment vertical="center" wrapText="1"/>
      <protection locked="0"/>
    </xf>
    <xf numFmtId="0" fontId="22" fillId="0" borderId="63" xfId="0" applyFont="1" applyBorder="1" applyAlignment="1" applyProtection="1">
      <alignment vertical="center" wrapText="1"/>
      <protection locked="0"/>
    </xf>
    <xf numFmtId="0" fontId="22" fillId="0" borderId="63" xfId="0" applyFont="1" applyBorder="1" applyAlignment="1" applyProtection="1">
      <alignment vertical="center"/>
      <protection locked="0"/>
    </xf>
    <xf numFmtId="14" fontId="22" fillId="6" borderId="52" xfId="0" applyNumberFormat="1" applyFont="1" applyFill="1" applyBorder="1" applyAlignment="1">
      <alignment vertical="center"/>
    </xf>
    <xf numFmtId="0" fontId="22" fillId="0" borderId="66" xfId="0" applyFont="1" applyBorder="1" applyAlignment="1">
      <alignment horizontal="center" vertical="center" wrapText="1"/>
    </xf>
    <xf numFmtId="14" fontId="22" fillId="6" borderId="64" xfId="0" applyNumberFormat="1" applyFont="1" applyFill="1" applyBorder="1" applyAlignment="1">
      <alignment vertical="center"/>
    </xf>
    <xf numFmtId="0" fontId="22" fillId="0" borderId="66" xfId="0" applyFont="1" applyBorder="1" applyAlignment="1">
      <alignment horizontal="center" vertical="center"/>
    </xf>
    <xf numFmtId="0" fontId="22" fillId="6" borderId="63" xfId="0" applyFont="1" applyFill="1" applyBorder="1" applyAlignment="1">
      <alignment horizontal="center" vertical="center"/>
    </xf>
    <xf numFmtId="0" fontId="22" fillId="6" borderId="64" xfId="0" applyFont="1" applyFill="1" applyBorder="1" applyAlignment="1">
      <alignment vertical="center"/>
    </xf>
    <xf numFmtId="0" fontId="22" fillId="6" borderId="70" xfId="0" applyFont="1" applyFill="1" applyBorder="1" applyAlignment="1">
      <alignment horizontal="center" vertical="center"/>
    </xf>
    <xf numFmtId="0" fontId="22" fillId="6" borderId="63" xfId="0" applyFont="1" applyFill="1" applyBorder="1" applyAlignment="1">
      <alignment horizontal="center" vertical="center" wrapText="1"/>
    </xf>
    <xf numFmtId="0" fontId="22" fillId="6" borderId="64" xfId="0" applyFont="1" applyFill="1" applyBorder="1" applyAlignment="1">
      <alignment horizontal="center" vertical="center"/>
    </xf>
    <xf numFmtId="0" fontId="22" fillId="0" borderId="71" xfId="0" applyFont="1" applyBorder="1" applyAlignment="1">
      <alignment horizontal="center" vertical="center"/>
    </xf>
    <xf numFmtId="0" fontId="22" fillId="6" borderId="65" xfId="0" applyFont="1" applyFill="1" applyBorder="1" applyAlignment="1" applyProtection="1">
      <alignment horizontal="center" vertical="center"/>
      <protection locked="0"/>
    </xf>
    <xf numFmtId="0" fontId="25" fillId="0" borderId="66" xfId="0" applyFont="1" applyBorder="1" applyAlignment="1">
      <alignment vertical="center"/>
    </xf>
    <xf numFmtId="0" fontId="25" fillId="0" borderId="63" xfId="0" applyFont="1" applyBorder="1" applyAlignment="1">
      <alignment vertical="center"/>
    </xf>
    <xf numFmtId="0" fontId="30" fillId="0" borderId="0" xfId="0" applyFont="1" applyAlignment="1">
      <alignment horizontal="center" vertical="center" wrapText="1"/>
    </xf>
    <xf numFmtId="0" fontId="10" fillId="0" borderId="0" xfId="0" applyFont="1" applyAlignment="1">
      <alignment vertical="center" wrapText="1"/>
    </xf>
    <xf numFmtId="0" fontId="36" fillId="0" borderId="0" xfId="0" applyFont="1" applyAlignment="1">
      <alignment wrapText="1"/>
    </xf>
    <xf numFmtId="0" fontId="27" fillId="0" borderId="0" xfId="0" applyFont="1" applyAlignment="1">
      <alignment wrapText="1"/>
    </xf>
    <xf numFmtId="0" fontId="36" fillId="0" borderId="72" xfId="0" applyFont="1" applyBorder="1" applyAlignment="1">
      <alignment wrapText="1"/>
    </xf>
    <xf numFmtId="0" fontId="0" fillId="0" borderId="73" xfId="0" applyBorder="1"/>
    <xf numFmtId="0" fontId="8" fillId="0" borderId="0" xfId="0" applyFont="1" applyAlignment="1">
      <alignment horizontal="left"/>
    </xf>
    <xf numFmtId="171" fontId="0" fillId="0" borderId="0" xfId="0" applyNumberFormat="1" applyAlignment="1">
      <alignment horizontal="left"/>
    </xf>
    <xf numFmtId="0" fontId="33" fillId="0" borderId="0" xfId="0" applyFont="1"/>
    <xf numFmtId="0" fontId="22" fillId="6" borderId="43" xfId="0" applyFont="1" applyFill="1" applyBorder="1" applyAlignment="1" applyProtection="1">
      <alignment horizontal="center" vertical="center" wrapText="1"/>
      <protection locked="0"/>
    </xf>
    <xf numFmtId="0" fontId="22" fillId="6" borderId="65" xfId="0" applyFont="1" applyFill="1" applyBorder="1" applyAlignment="1" applyProtection="1">
      <alignment horizontal="center" vertical="center" wrapText="1"/>
      <protection locked="0"/>
    </xf>
    <xf numFmtId="0" fontId="20" fillId="9" borderId="18" xfId="0" applyFont="1" applyFill="1" applyBorder="1" applyAlignment="1">
      <alignment horizontal="center" vertical="center"/>
    </xf>
    <xf numFmtId="0" fontId="20" fillId="9" borderId="19" xfId="0" applyFont="1" applyFill="1" applyBorder="1" applyAlignment="1">
      <alignment horizontal="center" vertical="center"/>
    </xf>
    <xf numFmtId="0" fontId="20" fillId="9" borderId="13" xfId="0" applyFont="1" applyFill="1" applyBorder="1" applyAlignment="1">
      <alignment horizontal="center" vertical="center"/>
    </xf>
    <xf numFmtId="0" fontId="22" fillId="0" borderId="39" xfId="0" applyFont="1" applyBorder="1" applyAlignment="1" applyProtection="1">
      <alignment horizontal="center" vertical="center" wrapText="1"/>
      <protection locked="0"/>
    </xf>
    <xf numFmtId="0" fontId="22" fillId="0" borderId="63" xfId="0" applyFont="1" applyBorder="1" applyAlignment="1" applyProtection="1">
      <alignment horizontal="center" vertical="center" wrapText="1"/>
      <protection locked="0"/>
    </xf>
    <xf numFmtId="0" fontId="22" fillId="0" borderId="41"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14" fontId="22" fillId="6" borderId="37" xfId="0" applyNumberFormat="1" applyFont="1" applyFill="1" applyBorder="1" applyAlignment="1">
      <alignment horizontal="center" vertical="center"/>
    </xf>
    <xf numFmtId="14" fontId="22" fillId="6" borderId="66" xfId="0" applyNumberFormat="1" applyFont="1" applyFill="1" applyBorder="1" applyAlignment="1">
      <alignment horizontal="center" vertical="center"/>
    </xf>
    <xf numFmtId="14" fontId="22" fillId="6" borderId="41" xfId="0" applyNumberFormat="1" applyFont="1" applyFill="1" applyBorder="1" applyAlignment="1">
      <alignment horizontal="center" vertical="center"/>
    </xf>
    <xf numFmtId="14" fontId="22" fillId="6" borderId="64" xfId="0" applyNumberFormat="1" applyFont="1" applyFill="1" applyBorder="1" applyAlignment="1">
      <alignment horizontal="center" vertical="center"/>
    </xf>
    <xf numFmtId="0" fontId="21" fillId="10" borderId="9"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0" borderId="52"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5" fillId="0" borderId="37" xfId="0" applyFont="1" applyBorder="1" applyAlignment="1">
      <alignment horizontal="center" vertical="center"/>
    </xf>
    <xf numFmtId="0" fontId="25" fillId="0" borderId="66" xfId="0" applyFont="1" applyBorder="1" applyAlignment="1">
      <alignment horizontal="center" vertical="center"/>
    </xf>
    <xf numFmtId="0" fontId="25" fillId="0" borderId="39" xfId="0" applyFont="1" applyBorder="1" applyAlignment="1">
      <alignment horizontal="center" vertical="center"/>
    </xf>
    <xf numFmtId="0" fontId="25" fillId="0" borderId="63" xfId="0" applyFont="1" applyBorder="1" applyAlignment="1">
      <alignment horizontal="center" vertical="center"/>
    </xf>
    <xf numFmtId="0" fontId="8" fillId="10" borderId="32" xfId="0" applyFont="1" applyFill="1" applyBorder="1" applyAlignment="1">
      <alignment horizontal="center" vertical="center" wrapText="1"/>
    </xf>
    <xf numFmtId="0" fontId="8" fillId="10" borderId="35" xfId="0" applyFont="1" applyFill="1" applyBorder="1" applyAlignment="1">
      <alignment horizontal="center" vertical="center" wrapText="1"/>
    </xf>
    <xf numFmtId="0" fontId="0" fillId="2" borderId="32" xfId="0" applyFill="1" applyBorder="1" applyAlignment="1">
      <alignment horizontal="center" vertical="center" textRotation="90"/>
    </xf>
    <xf numFmtId="0" fontId="0" fillId="2" borderId="33" xfId="0" applyFill="1" applyBorder="1" applyAlignment="1">
      <alignment horizontal="center" vertical="center" textRotation="90"/>
    </xf>
    <xf numFmtId="0" fontId="0" fillId="2" borderId="35" xfId="0" applyFill="1" applyBorder="1" applyAlignment="1">
      <alignment horizontal="center" vertical="center" textRotation="90"/>
    </xf>
    <xf numFmtId="0" fontId="22" fillId="6" borderId="41" xfId="0" applyFont="1" applyFill="1" applyBorder="1" applyAlignment="1">
      <alignment horizontal="center" vertical="center"/>
    </xf>
    <xf numFmtId="0" fontId="22" fillId="6" borderId="64" xfId="0" applyFont="1" applyFill="1" applyBorder="1" applyAlignment="1">
      <alignment horizontal="center" vertical="center"/>
    </xf>
    <xf numFmtId="0" fontId="22" fillId="0" borderId="37" xfId="0" applyFont="1" applyBorder="1" applyAlignment="1" applyProtection="1">
      <alignment horizontal="center" vertical="center"/>
      <protection locked="0"/>
    </xf>
    <xf numFmtId="0" fontId="22" fillId="0" borderId="66" xfId="0" applyFont="1" applyBorder="1" applyAlignment="1" applyProtection="1">
      <alignment horizontal="center" vertical="center"/>
      <protection locked="0"/>
    </xf>
    <xf numFmtId="0" fontId="22" fillId="0" borderId="39" xfId="0" applyFont="1" applyBorder="1" applyAlignment="1" applyProtection="1">
      <alignment horizontal="center" vertical="center"/>
      <protection locked="0"/>
    </xf>
    <xf numFmtId="0" fontId="22" fillId="0" borderId="63" xfId="0" applyFont="1" applyBorder="1" applyAlignment="1" applyProtection="1">
      <alignment horizontal="center" vertical="center"/>
      <protection locked="0"/>
    </xf>
    <xf numFmtId="0" fontId="22" fillId="12" borderId="32" xfId="0" applyFont="1" applyFill="1" applyBorder="1" applyAlignment="1">
      <alignment horizontal="center" vertical="center" textRotation="90" wrapText="1"/>
    </xf>
    <xf numFmtId="0" fontId="22" fillId="12" borderId="33" xfId="0" applyFont="1" applyFill="1" applyBorder="1" applyAlignment="1">
      <alignment horizontal="center" vertical="center" textRotation="90" wrapText="1"/>
    </xf>
    <xf numFmtId="0" fontId="25" fillId="13" borderId="32" xfId="0" applyFont="1" applyFill="1" applyBorder="1" applyAlignment="1">
      <alignment horizontal="center" vertical="center" textRotation="90"/>
    </xf>
    <xf numFmtId="0" fontId="25" fillId="13" borderId="33" xfId="0" applyFont="1" applyFill="1" applyBorder="1" applyAlignment="1">
      <alignment horizontal="center" vertical="center" textRotation="90"/>
    </xf>
    <xf numFmtId="0" fontId="25" fillId="13" borderId="35" xfId="0" applyFont="1" applyFill="1" applyBorder="1" applyAlignment="1">
      <alignment horizontal="center" vertical="center" textRotation="90"/>
    </xf>
    <xf numFmtId="1" fontId="25" fillId="0" borderId="39" xfId="0" applyNumberFormat="1" applyFont="1" applyBorder="1" applyAlignment="1">
      <alignment horizontal="center" vertical="center"/>
    </xf>
    <xf numFmtId="1" fontId="25" fillId="0" borderId="63" xfId="0" applyNumberFormat="1" applyFont="1" applyBorder="1" applyAlignment="1">
      <alignment horizontal="center" vertical="center"/>
    </xf>
    <xf numFmtId="0" fontId="35" fillId="0" borderId="41" xfId="6" applyNumberFormat="1" applyBorder="1" applyAlignment="1">
      <alignment horizontal="center" vertical="center"/>
    </xf>
    <xf numFmtId="0" fontId="35" fillId="0" borderId="64" xfId="6" applyNumberFormat="1" applyBorder="1" applyAlignment="1">
      <alignment horizontal="center" vertical="center"/>
    </xf>
    <xf numFmtId="0" fontId="30" fillId="0" borderId="50"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5" xfId="0" applyFont="1" applyBorder="1" applyAlignment="1">
      <alignment horizontal="center" vertical="center" wrapText="1"/>
    </xf>
    <xf numFmtId="0" fontId="0" fillId="0" borderId="50" xfId="0" applyBorder="1" applyAlignment="1">
      <alignment horizontal="center" vertical="center" wrapText="1"/>
    </xf>
    <xf numFmtId="0" fontId="0" fillId="0" borderId="33" xfId="0" applyBorder="1" applyAlignment="1">
      <alignment horizontal="center" vertical="center" wrapText="1"/>
    </xf>
    <xf numFmtId="0" fontId="0" fillId="0" borderId="69" xfId="0" applyBorder="1" applyAlignment="1">
      <alignment horizontal="center" vertical="center" wrapText="1"/>
    </xf>
    <xf numFmtId="0" fontId="22" fillId="11" borderId="49" xfId="0" applyFont="1" applyFill="1" applyBorder="1" applyAlignment="1">
      <alignment horizontal="center" vertical="center" textRotation="90"/>
    </xf>
    <xf numFmtId="0" fontId="22" fillId="11" borderId="46" xfId="0" applyFont="1" applyFill="1" applyBorder="1" applyAlignment="1">
      <alignment horizontal="center" vertical="center" textRotation="90"/>
    </xf>
    <xf numFmtId="0" fontId="22" fillId="11" borderId="47" xfId="0" applyFont="1" applyFill="1" applyBorder="1" applyAlignment="1">
      <alignment horizontal="center" vertical="center" textRotation="90"/>
    </xf>
    <xf numFmtId="0" fontId="0" fillId="0" borderId="46" xfId="0" applyBorder="1" applyAlignment="1">
      <alignment horizontal="left" vertical="center" wrapText="1"/>
    </xf>
    <xf numFmtId="0" fontId="0" fillId="0" borderId="47" xfId="0" applyBorder="1" applyAlignment="1">
      <alignment horizontal="left" vertical="center" wrapText="1"/>
    </xf>
    <xf numFmtId="0" fontId="22" fillId="6" borderId="39" xfId="0" applyFont="1" applyFill="1" applyBorder="1" applyAlignment="1" applyProtection="1">
      <alignment horizontal="center" vertical="center" wrapText="1"/>
      <protection locked="0"/>
    </xf>
    <xf numFmtId="0" fontId="22" fillId="6" borderId="63" xfId="0" applyFont="1" applyFill="1" applyBorder="1" applyAlignment="1" applyProtection="1">
      <alignment horizontal="center" vertical="center" wrapText="1"/>
      <protection locked="0"/>
    </xf>
    <xf numFmtId="0" fontId="22" fillId="6" borderId="41" xfId="0" applyFont="1" applyFill="1" applyBorder="1" applyAlignment="1" applyProtection="1">
      <alignment horizontal="center" vertical="center" wrapText="1"/>
      <protection locked="0"/>
    </xf>
    <xf numFmtId="0" fontId="22" fillId="6" borderId="64" xfId="0" applyFont="1" applyFill="1" applyBorder="1" applyAlignment="1" applyProtection="1">
      <alignment horizontal="center" vertical="center" wrapText="1"/>
      <protection locked="0"/>
    </xf>
    <xf numFmtId="0" fontId="6" fillId="4" borderId="0" xfId="0" applyFont="1" applyFill="1" applyAlignment="1">
      <alignment horizontal="center" vertical="center"/>
    </xf>
    <xf numFmtId="0" fontId="8" fillId="4" borderId="0" xfId="0" applyFont="1" applyFill="1"/>
    <xf numFmtId="164" fontId="14" fillId="4" borderId="19" xfId="0" applyNumberFormat="1" applyFont="1" applyFill="1" applyBorder="1" applyAlignment="1">
      <alignment horizontal="center" vertical="center"/>
    </xf>
    <xf numFmtId="164" fontId="14" fillId="4" borderId="27" xfId="0" applyNumberFormat="1" applyFont="1" applyFill="1" applyBorder="1" applyAlignment="1">
      <alignment horizontal="center" vertical="center"/>
    </xf>
    <xf numFmtId="164" fontId="14" fillId="4" borderId="18" xfId="0" applyNumberFormat="1"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2" xfId="0" applyFont="1" applyFill="1" applyBorder="1" applyAlignment="1">
      <alignment horizontal="center" vertical="center"/>
    </xf>
    <xf numFmtId="164" fontId="14" fillId="4" borderId="28" xfId="0" applyNumberFormat="1" applyFont="1" applyFill="1" applyBorder="1" applyAlignment="1">
      <alignment horizontal="center" vertical="center"/>
    </xf>
    <xf numFmtId="164" fontId="14" fillId="4" borderId="13" xfId="0" applyNumberFormat="1" applyFont="1" applyFill="1" applyBorder="1" applyAlignment="1">
      <alignment horizontal="center" vertical="center"/>
    </xf>
    <xf numFmtId="164" fontId="28" fillId="0" borderId="0" xfId="0" applyNumberFormat="1" applyFont="1" applyAlignment="1">
      <alignment horizontal="center" vertical="center" wrapText="1"/>
    </xf>
    <xf numFmtId="0" fontId="28" fillId="0" borderId="0" xfId="0" applyFont="1" applyAlignment="1">
      <alignment horizontal="center" vertical="center" wrapText="1"/>
    </xf>
  </cellXfs>
  <cellStyles count="7">
    <cellStyle name="Euro" xfId="3" xr:uid="{00000000-0005-0000-0000-000000000000}"/>
    <cellStyle name="Lien hypertexte" xfId="6" builtinId="8"/>
    <cellStyle name="Lien hypertexte visité" xfId="4" builtinId="9" hidden="1"/>
    <cellStyle name="Milliers 2" xfId="2" xr:uid="{00000000-0005-0000-0000-000003000000}"/>
    <cellStyle name="Normal" xfId="0" builtinId="0"/>
    <cellStyle name="Normal 2" xfId="1" xr:uid="{00000000-0005-0000-0000-000005000000}"/>
    <cellStyle name="Pourcentage" xfId="5" builtinId="5"/>
  </cellStyles>
  <dxfs count="332">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00B050"/>
        </patternFill>
      </fill>
    </dxf>
    <dxf>
      <fill>
        <patternFill>
          <bgColor rgb="FF7030A0"/>
        </patternFill>
      </fill>
    </dxf>
    <dxf>
      <fill>
        <patternFill>
          <bgColor rgb="FFFFFF00"/>
        </patternFill>
      </fill>
    </dxf>
    <dxf>
      <fill>
        <patternFill>
          <bgColor rgb="FF00B0F0"/>
        </patternFill>
      </fill>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FF00"/>
        </patternFill>
      </fill>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ill>
        <patternFill>
          <bgColor rgb="FF00B0F0"/>
        </patternFill>
      </fill>
    </dxf>
    <dxf>
      <fill>
        <patternFill>
          <bgColor rgb="FF00B0F0"/>
        </patternFill>
      </fill>
    </dxf>
    <dxf>
      <fill>
        <patternFill>
          <bgColor rgb="FF7030A0"/>
        </patternFill>
      </fill>
    </dxf>
    <dxf>
      <fill>
        <patternFill>
          <bgColor rgb="FF00B050"/>
        </patternFill>
      </fill>
    </dxf>
    <dxf>
      <fill>
        <patternFill>
          <bgColor rgb="FFFFFF00"/>
        </patternFill>
      </fill>
    </dxf>
    <dxf>
      <fill>
        <patternFill>
          <bgColor rgb="FFFFC000"/>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FF00"/>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right style="hair">
          <color auto="1"/>
        </right>
      </border>
    </dxf>
    <dxf>
      <fill>
        <gradientFill>
          <stop position="0">
            <color theme="0"/>
          </stop>
          <stop position="0.5">
            <color rgb="FF00FF00"/>
          </stop>
          <stop position="1">
            <color theme="0"/>
          </stop>
        </gradientFill>
      </fill>
    </dxf>
    <dxf>
      <fill>
        <patternFill>
          <bgColor theme="0"/>
        </pattern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FF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border>
    </dxf>
    <dxf>
      <fill>
        <patternFill>
          <bgColor rgb="FFFFFF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rgb="FF7030A0"/>
        </patternFill>
      </fill>
    </dxf>
    <dxf>
      <fill>
        <patternFill>
          <bgColor rgb="FF00B050"/>
        </patternFill>
      </fill>
    </dxf>
    <dxf>
      <fill>
        <patternFill>
          <bgColor rgb="FFFFFF00"/>
        </patternFill>
      </fill>
    </dxf>
    <dxf>
      <fill>
        <patternFill>
          <bgColor rgb="FF00B0F0"/>
        </patternFill>
      </fill>
    </dxf>
    <dxf>
      <fill>
        <patternFill>
          <bgColor rgb="FF00B0F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00B0F0"/>
        </patternFill>
      </fill>
    </dxf>
    <dxf>
      <fill>
        <patternFill>
          <bgColor rgb="FF00B050"/>
        </patternFill>
      </fill>
    </dxf>
    <dxf>
      <fill>
        <patternFill>
          <bgColor rgb="FF00B0F0"/>
        </patternFill>
      </fill>
    </dxf>
    <dxf>
      <fill>
        <patternFill>
          <bgColor rgb="FFFFFF00"/>
        </patternFill>
      </fill>
    </dxf>
    <dxf>
      <fill>
        <patternFill>
          <bgColor rgb="FF7030A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ill>
        <patternFill>
          <bgColor rgb="FFFFFF00"/>
        </patternFill>
      </fill>
    </dxf>
    <dxf>
      <fill>
        <patternFill>
          <bgColor rgb="FFFFFF00"/>
        </patternFill>
      </fill>
    </dxf>
    <dxf>
      <fill>
        <patternFill>
          <bgColor theme="0" tint="-0.14996795556505021"/>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2" defaultPivotStyle="PivotStyleLight16"/>
  <colors>
    <mruColors>
      <color rgb="FF039F33"/>
      <color rgb="FFBFBFBF"/>
      <color rgb="FF8CE937"/>
      <color rgb="FFA6A6A6"/>
      <color rgb="FF00FF00"/>
      <color rgb="FF000000"/>
      <color rgb="FFC0E0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2276566</xdr:colOff>
      <xdr:row>0</xdr:row>
      <xdr:rowOff>437356</xdr:rowOff>
    </xdr:from>
    <xdr:ext cx="706630" cy="625476"/>
    <xdr:pic>
      <xdr:nvPicPr>
        <xdr:cNvPr id="2" name="Image 1">
          <a:extLst>
            <a:ext uri="{FF2B5EF4-FFF2-40B4-BE49-F238E27FC236}">
              <a16:creationId xmlns:a16="http://schemas.microsoft.com/office/drawing/2014/main" id="{731A900B-5E5B-44EE-81D4-10B11796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34566" y="437356"/>
          <a:ext cx="706630" cy="625476"/>
        </a:xfrm>
        <a:prstGeom prst="rect">
          <a:avLst/>
        </a:prstGeom>
      </xdr:spPr>
    </xdr:pic>
    <xdr:clientData/>
  </xdr:oneCellAnchor>
  <xdr:twoCellAnchor editAs="oneCell">
    <xdr:from>
      <xdr:col>0</xdr:col>
      <xdr:colOff>261937</xdr:colOff>
      <xdr:row>0</xdr:row>
      <xdr:rowOff>318295</xdr:rowOff>
    </xdr:from>
    <xdr:to>
      <xdr:col>1</xdr:col>
      <xdr:colOff>2314559</xdr:colOff>
      <xdr:row>1</xdr:row>
      <xdr:rowOff>180178</xdr:rowOff>
    </xdr:to>
    <xdr:pic>
      <xdr:nvPicPr>
        <xdr:cNvPr id="3" name="Image 2">
          <a:extLst>
            <a:ext uri="{FF2B5EF4-FFF2-40B4-BE49-F238E27FC236}">
              <a16:creationId xmlns:a16="http://schemas.microsoft.com/office/drawing/2014/main" id="{B306508A-B24A-4419-B1B6-E8FC2B4F4A5E}"/>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rcRect/>
        <a:stretch/>
      </xdr:blipFill>
      <xdr:spPr>
        <a:xfrm>
          <a:off x="261937" y="318295"/>
          <a:ext cx="2362185" cy="618327"/>
        </a:xfrm>
        <a:prstGeom prst="rect">
          <a:avLst/>
        </a:prstGeom>
      </xdr:spPr>
    </xdr:pic>
    <xdr:clientData/>
  </xdr:twoCellAnchor>
  <xdr:twoCellAnchor>
    <xdr:from>
      <xdr:col>3</xdr:col>
      <xdr:colOff>1342771</xdr:colOff>
      <xdr:row>0</xdr:row>
      <xdr:rowOff>487045</xdr:rowOff>
    </xdr:from>
    <xdr:to>
      <xdr:col>3</xdr:col>
      <xdr:colOff>1915925</xdr:colOff>
      <xdr:row>1</xdr:row>
      <xdr:rowOff>316865</xdr:rowOff>
    </xdr:to>
    <xdr:pic>
      <xdr:nvPicPr>
        <xdr:cNvPr id="5" name="Image 4">
          <a:extLst>
            <a:ext uri="{FF2B5EF4-FFF2-40B4-BE49-F238E27FC236}">
              <a16:creationId xmlns:a16="http://schemas.microsoft.com/office/drawing/2014/main" id="{1BC64467-CA7F-A44B-144A-E19B0756E8FA}"/>
            </a:ext>
          </a:extLst>
        </xdr:cNvPr>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8210296" y="487045"/>
          <a:ext cx="573154" cy="582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345281</xdr:colOff>
      <xdr:row>2</xdr:row>
      <xdr:rowOff>71969</xdr:rowOff>
    </xdr:from>
    <xdr:to>
      <xdr:col>40</xdr:col>
      <xdr:colOff>575020</xdr:colOff>
      <xdr:row>2</xdr:row>
      <xdr:rowOff>1142999</xdr:rowOff>
    </xdr:to>
    <xdr:grpSp>
      <xdr:nvGrpSpPr>
        <xdr:cNvPr id="34" name="Groupe 33">
          <a:extLst>
            <a:ext uri="{FF2B5EF4-FFF2-40B4-BE49-F238E27FC236}">
              <a16:creationId xmlns:a16="http://schemas.microsoft.com/office/drawing/2014/main" id="{70B68671-9D3B-B49C-2AFB-66C9A2D06008}"/>
            </a:ext>
          </a:extLst>
        </xdr:cNvPr>
        <xdr:cNvGrpSpPr/>
      </xdr:nvGrpSpPr>
      <xdr:grpSpPr>
        <a:xfrm>
          <a:off x="17472138" y="108255"/>
          <a:ext cx="2352453" cy="1071030"/>
          <a:chOff x="13823156" y="107688"/>
          <a:chExt cx="2075208" cy="1071030"/>
        </a:xfrm>
      </xdr:grpSpPr>
      <xdr:sp macro="" textlink="">
        <xdr:nvSpPr>
          <xdr:cNvPr id="12" name="Rectangle 11">
            <a:extLst>
              <a:ext uri="{FF2B5EF4-FFF2-40B4-BE49-F238E27FC236}">
                <a16:creationId xmlns:a16="http://schemas.microsoft.com/office/drawing/2014/main" id="{5749E4BF-4333-9200-A562-353A0710F404}"/>
              </a:ext>
            </a:extLst>
          </xdr:cNvPr>
          <xdr:cNvSpPr/>
        </xdr:nvSpPr>
        <xdr:spPr>
          <a:xfrm>
            <a:off x="13827122" y="347754"/>
            <a:ext cx="662441" cy="157034"/>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3" name="Rectangle 12">
            <a:extLst>
              <a:ext uri="{FF2B5EF4-FFF2-40B4-BE49-F238E27FC236}">
                <a16:creationId xmlns:a16="http://schemas.microsoft.com/office/drawing/2014/main" id="{1B30DE41-003F-5EC7-3735-CE2B68CFFC56}"/>
              </a:ext>
            </a:extLst>
          </xdr:cNvPr>
          <xdr:cNvSpPr/>
        </xdr:nvSpPr>
        <xdr:spPr>
          <a:xfrm>
            <a:off x="13827122" y="578426"/>
            <a:ext cx="662441" cy="157034"/>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7" name="Rectangle 16">
            <a:extLst>
              <a:ext uri="{FF2B5EF4-FFF2-40B4-BE49-F238E27FC236}">
                <a16:creationId xmlns:a16="http://schemas.microsoft.com/office/drawing/2014/main" id="{0C6867BC-3C42-8176-78DC-149FC2C79028}"/>
              </a:ext>
            </a:extLst>
          </xdr:cNvPr>
          <xdr:cNvSpPr/>
        </xdr:nvSpPr>
        <xdr:spPr>
          <a:xfrm>
            <a:off x="13827122" y="117084"/>
            <a:ext cx="662441" cy="157034"/>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 name="ZoneTexte 17">
            <a:extLst>
              <a:ext uri="{FF2B5EF4-FFF2-40B4-BE49-F238E27FC236}">
                <a16:creationId xmlns:a16="http://schemas.microsoft.com/office/drawing/2014/main" id="{3EEC820B-5CF4-C3B8-D508-9FEFF76D5AF5}"/>
              </a:ext>
            </a:extLst>
          </xdr:cNvPr>
          <xdr:cNvSpPr txBox="1"/>
        </xdr:nvSpPr>
        <xdr:spPr>
          <a:xfrm>
            <a:off x="14515255" y="323929"/>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19" name="ZoneTexte 18">
            <a:extLst>
              <a:ext uri="{FF2B5EF4-FFF2-40B4-BE49-F238E27FC236}">
                <a16:creationId xmlns:a16="http://schemas.microsoft.com/office/drawing/2014/main" id="{FF68F7C9-109E-4D62-C5D1-AEB8A7A18064}"/>
              </a:ext>
            </a:extLst>
          </xdr:cNvPr>
          <xdr:cNvSpPr txBox="1"/>
        </xdr:nvSpPr>
        <xdr:spPr>
          <a:xfrm>
            <a:off x="14515254" y="565383"/>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20" name="ZoneTexte 19">
            <a:extLst>
              <a:ext uri="{FF2B5EF4-FFF2-40B4-BE49-F238E27FC236}">
                <a16:creationId xmlns:a16="http://schemas.microsoft.com/office/drawing/2014/main" id="{1FBAC516-A8F0-571C-1CE4-5FF4C99A4500}"/>
              </a:ext>
            </a:extLst>
          </xdr:cNvPr>
          <xdr:cNvSpPr txBox="1"/>
        </xdr:nvSpPr>
        <xdr:spPr>
          <a:xfrm>
            <a:off x="14527993" y="107688"/>
            <a:ext cx="1370371"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21" name="Rectangle 20">
            <a:extLst>
              <a:ext uri="{FF2B5EF4-FFF2-40B4-BE49-F238E27FC236}">
                <a16:creationId xmlns:a16="http://schemas.microsoft.com/office/drawing/2014/main" id="{2E029E5F-3B2A-CC0A-3826-45D24D998657}"/>
              </a:ext>
            </a:extLst>
          </xdr:cNvPr>
          <xdr:cNvSpPr/>
        </xdr:nvSpPr>
        <xdr:spPr>
          <a:xfrm>
            <a:off x="13827122" y="788850"/>
            <a:ext cx="662441" cy="157034"/>
          </a:xfrm>
          <a:prstGeom prst="rect">
            <a:avLst/>
          </a:prstGeom>
          <a:solidFill>
            <a:schemeClr val="accent2">
              <a:lumMod val="60000"/>
              <a:lumOff val="4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2" name="ZoneTexte 21">
            <a:extLst>
              <a:ext uri="{FF2B5EF4-FFF2-40B4-BE49-F238E27FC236}">
                <a16:creationId xmlns:a16="http://schemas.microsoft.com/office/drawing/2014/main" id="{0A4E12DA-9024-068C-97ED-CB68F01706ED}"/>
              </a:ext>
            </a:extLst>
          </xdr:cNvPr>
          <xdr:cNvSpPr txBox="1"/>
        </xdr:nvSpPr>
        <xdr:spPr>
          <a:xfrm>
            <a:off x="14515254" y="797475"/>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Journée</a:t>
            </a:r>
            <a:r>
              <a:rPr lang="fr-FR" sz="1100" baseline="0"/>
              <a:t> d'accueil</a:t>
            </a:r>
            <a:endParaRPr lang="fr-FR" sz="1100"/>
          </a:p>
        </xdr:txBody>
      </xdr:sp>
      <xdr:sp macro="" textlink="">
        <xdr:nvSpPr>
          <xdr:cNvPr id="27" name="Rectangle 26">
            <a:extLst>
              <a:ext uri="{FF2B5EF4-FFF2-40B4-BE49-F238E27FC236}">
                <a16:creationId xmlns:a16="http://schemas.microsoft.com/office/drawing/2014/main" id="{BB86B34A-EE52-1A60-8411-C127C66BD106}"/>
              </a:ext>
            </a:extLst>
          </xdr:cNvPr>
          <xdr:cNvSpPr/>
        </xdr:nvSpPr>
        <xdr:spPr>
          <a:xfrm>
            <a:off x="13823156" y="1017074"/>
            <a:ext cx="666750" cy="149738"/>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0" name="ZoneTexte 29">
            <a:extLst>
              <a:ext uri="{FF2B5EF4-FFF2-40B4-BE49-F238E27FC236}">
                <a16:creationId xmlns:a16="http://schemas.microsoft.com/office/drawing/2014/main" id="{BA2CB388-8C51-43C0-18A3-32712BED3356}"/>
              </a:ext>
            </a:extLst>
          </xdr:cNvPr>
          <xdr:cNvSpPr txBox="1"/>
        </xdr:nvSpPr>
        <xdr:spPr>
          <a:xfrm>
            <a:off x="14508016" y="994687"/>
            <a:ext cx="1386827" cy="184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grpSp>
    <xdr:clientData/>
  </xdr:twoCellAnchor>
  <xdr:twoCellAnchor editAs="oneCell">
    <xdr:from>
      <xdr:col>3</xdr:col>
      <xdr:colOff>108857</xdr:colOff>
      <xdr:row>2</xdr:row>
      <xdr:rowOff>258537</xdr:rowOff>
    </xdr:from>
    <xdr:to>
      <xdr:col>6</xdr:col>
      <xdr:colOff>503465</xdr:colOff>
      <xdr:row>2</xdr:row>
      <xdr:rowOff>876651</xdr:rowOff>
    </xdr:to>
    <xdr:pic>
      <xdr:nvPicPr>
        <xdr:cNvPr id="3" name="Image 2">
          <a:extLst>
            <a:ext uri="{FF2B5EF4-FFF2-40B4-BE49-F238E27FC236}">
              <a16:creationId xmlns:a16="http://schemas.microsoft.com/office/drawing/2014/main" id="{D8DD9773-ED2E-4F98-9786-6E019943B4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62000" y="299358"/>
          <a:ext cx="1687286" cy="6181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36</xdr:col>
      <xdr:colOff>514350</xdr:colOff>
      <xdr:row>2</xdr:row>
      <xdr:rowOff>97366</xdr:rowOff>
    </xdr:from>
    <xdr:to>
      <xdr:col>40</xdr:col>
      <xdr:colOff>575023</xdr:colOff>
      <xdr:row>2</xdr:row>
      <xdr:rowOff>1195954</xdr:rowOff>
    </xdr:to>
    <xdr:grpSp>
      <xdr:nvGrpSpPr>
        <xdr:cNvPr id="14" name="Groupe 13">
          <a:extLst>
            <a:ext uri="{FF2B5EF4-FFF2-40B4-BE49-F238E27FC236}">
              <a16:creationId xmlns:a16="http://schemas.microsoft.com/office/drawing/2014/main" id="{A18BEA5D-8073-4EAF-A513-31679741C513}"/>
            </a:ext>
          </a:extLst>
        </xdr:cNvPr>
        <xdr:cNvGrpSpPr/>
      </xdr:nvGrpSpPr>
      <xdr:grpSpPr>
        <a:xfrm>
          <a:off x="17623064" y="133652"/>
          <a:ext cx="2219673" cy="1098588"/>
          <a:chOff x="13953847" y="142875"/>
          <a:chExt cx="1936040" cy="1098588"/>
        </a:xfrm>
      </xdr:grpSpPr>
      <xdr:sp macro="" textlink="">
        <xdr:nvSpPr>
          <xdr:cNvPr id="15" name="Rectangle 14">
            <a:extLst>
              <a:ext uri="{FF2B5EF4-FFF2-40B4-BE49-F238E27FC236}">
                <a16:creationId xmlns:a16="http://schemas.microsoft.com/office/drawing/2014/main" id="{EA4F2D8B-44C9-06C1-AF67-8409C18B75F9}"/>
              </a:ext>
            </a:extLst>
          </xdr:cNvPr>
          <xdr:cNvSpPr/>
        </xdr:nvSpPr>
        <xdr:spPr>
          <a:xfrm>
            <a:off x="13953847" y="385030"/>
            <a:ext cx="619200" cy="158400"/>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6" name="Rectangle 15">
            <a:extLst>
              <a:ext uri="{FF2B5EF4-FFF2-40B4-BE49-F238E27FC236}">
                <a16:creationId xmlns:a16="http://schemas.microsoft.com/office/drawing/2014/main" id="{7FF7FAA0-1256-8643-9BAF-E8D140CE9F2E}"/>
              </a:ext>
            </a:extLst>
          </xdr:cNvPr>
          <xdr:cNvSpPr/>
        </xdr:nvSpPr>
        <xdr:spPr>
          <a:xfrm>
            <a:off x="13953847" y="617708"/>
            <a:ext cx="619200" cy="1584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7" name="Rectangle 16">
            <a:extLst>
              <a:ext uri="{FF2B5EF4-FFF2-40B4-BE49-F238E27FC236}">
                <a16:creationId xmlns:a16="http://schemas.microsoft.com/office/drawing/2014/main" id="{EF4CECB7-7F4B-5796-014A-6AAE01BF241C}"/>
              </a:ext>
            </a:extLst>
          </xdr:cNvPr>
          <xdr:cNvSpPr/>
        </xdr:nvSpPr>
        <xdr:spPr>
          <a:xfrm>
            <a:off x="13953847" y="152353"/>
            <a:ext cx="619200" cy="1584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 name="Rectangle 17">
            <a:extLst>
              <a:ext uri="{FF2B5EF4-FFF2-40B4-BE49-F238E27FC236}">
                <a16:creationId xmlns:a16="http://schemas.microsoft.com/office/drawing/2014/main" id="{EF56038C-72BB-97E8-B908-71187AB38814}"/>
              </a:ext>
            </a:extLst>
          </xdr:cNvPr>
          <xdr:cNvSpPr/>
        </xdr:nvSpPr>
        <xdr:spPr>
          <a:xfrm>
            <a:off x="13953847" y="850386"/>
            <a:ext cx="619200" cy="1584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9" name="ZoneTexte 18">
            <a:extLst>
              <a:ext uri="{FF2B5EF4-FFF2-40B4-BE49-F238E27FC236}">
                <a16:creationId xmlns:a16="http://schemas.microsoft.com/office/drawing/2014/main" id="{B26443A7-3524-21A2-1F15-DB5C0FCD2CCE}"/>
              </a:ext>
            </a:extLst>
          </xdr:cNvPr>
          <xdr:cNvSpPr txBox="1"/>
        </xdr:nvSpPr>
        <xdr:spPr>
          <a:xfrm>
            <a:off x="14597062" y="360997"/>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20" name="ZoneTexte 19">
            <a:extLst>
              <a:ext uri="{FF2B5EF4-FFF2-40B4-BE49-F238E27FC236}">
                <a16:creationId xmlns:a16="http://schemas.microsoft.com/office/drawing/2014/main" id="{C8D65252-B6A0-EFE1-448D-51193A682283}"/>
              </a:ext>
            </a:extLst>
          </xdr:cNvPr>
          <xdr:cNvSpPr txBox="1"/>
        </xdr:nvSpPr>
        <xdr:spPr>
          <a:xfrm>
            <a:off x="14597061" y="604551"/>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21" name="ZoneTexte 20">
            <a:extLst>
              <a:ext uri="{FF2B5EF4-FFF2-40B4-BE49-F238E27FC236}">
                <a16:creationId xmlns:a16="http://schemas.microsoft.com/office/drawing/2014/main" id="{EC50710B-25B5-773F-DE4A-3C79CF63B134}"/>
              </a:ext>
            </a:extLst>
          </xdr:cNvPr>
          <xdr:cNvSpPr txBox="1"/>
        </xdr:nvSpPr>
        <xdr:spPr>
          <a:xfrm>
            <a:off x="14597062" y="851813"/>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sp macro="" textlink="">
        <xdr:nvSpPr>
          <xdr:cNvPr id="22" name="Rectangle 21">
            <a:extLst>
              <a:ext uri="{FF2B5EF4-FFF2-40B4-BE49-F238E27FC236}">
                <a16:creationId xmlns:a16="http://schemas.microsoft.com/office/drawing/2014/main" id="{08521E78-05B3-05D3-3BF1-34DC4029FAC4}"/>
              </a:ext>
            </a:extLst>
          </xdr:cNvPr>
          <xdr:cNvSpPr/>
        </xdr:nvSpPr>
        <xdr:spPr>
          <a:xfrm>
            <a:off x="13953847" y="1083063"/>
            <a:ext cx="619200" cy="15840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3" name="ZoneTexte 22">
            <a:extLst>
              <a:ext uri="{FF2B5EF4-FFF2-40B4-BE49-F238E27FC236}">
                <a16:creationId xmlns:a16="http://schemas.microsoft.com/office/drawing/2014/main" id="{A8E9D065-0F6D-72ED-140A-D8623251554A}"/>
              </a:ext>
            </a:extLst>
          </xdr:cNvPr>
          <xdr:cNvSpPr txBox="1"/>
        </xdr:nvSpPr>
        <xdr:spPr>
          <a:xfrm>
            <a:off x="14608968" y="142875"/>
            <a:ext cx="1280919"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24" name="ZoneTexte 23">
            <a:extLst>
              <a:ext uri="{FF2B5EF4-FFF2-40B4-BE49-F238E27FC236}">
                <a16:creationId xmlns:a16="http://schemas.microsoft.com/office/drawing/2014/main" id="{6284974C-4B9B-C800-2083-ED348BDBE790}"/>
              </a:ext>
            </a:extLst>
          </xdr:cNvPr>
          <xdr:cNvSpPr txBox="1"/>
        </xdr:nvSpPr>
        <xdr:spPr>
          <a:xfrm>
            <a:off x="14597061" y="1081088"/>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Révisions</a:t>
            </a:r>
          </a:p>
        </xdr:txBody>
      </xdr:sp>
    </xdr:grpSp>
    <xdr:clientData/>
  </xdr:twoCellAnchor>
  <xdr:twoCellAnchor editAs="oneCell">
    <xdr:from>
      <xdr:col>3</xdr:col>
      <xdr:colOff>108857</xdr:colOff>
      <xdr:row>2</xdr:row>
      <xdr:rowOff>253038</xdr:rowOff>
    </xdr:from>
    <xdr:to>
      <xdr:col>6</xdr:col>
      <xdr:colOff>503465</xdr:colOff>
      <xdr:row>2</xdr:row>
      <xdr:rowOff>871152</xdr:rowOff>
    </xdr:to>
    <xdr:pic>
      <xdr:nvPicPr>
        <xdr:cNvPr id="3" name="Image 2">
          <a:extLst>
            <a:ext uri="{FF2B5EF4-FFF2-40B4-BE49-F238E27FC236}">
              <a16:creationId xmlns:a16="http://schemas.microsoft.com/office/drawing/2014/main" id="{E9C228FE-D90E-4F4D-BCB1-26527C3EE0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62000" y="293859"/>
          <a:ext cx="1687286" cy="6181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233;phine/Documents/OUTILS%20DU%20CFA/STUDEA/Demandes%20evolutions%20STUDEA/Test%203%20Copie%20de%20mod&#232;le%20calendrier%20alternance%202025.xlsx" TargetMode="External"/><Relationship Id="rId1" Type="http://schemas.openxmlformats.org/officeDocument/2006/relationships/externalLinkPath" Target="https://umontpellierfr-my.sharepoint.com/personal/ingrid-gaelle_precart_umontpellier_fr/Documents/Documents/Pilotage/Calendriers%20alternance/versions%200.4/Test%203%20Copie%20de%20mod&#232;le%20calendrier%20alternance%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 Id="rId1"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3/Mod&#232;le%20calendrier%20alternance%202025-2026%20UMPV%200.3.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2025-2026%20UMPV%200.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mod&#232;le%20calendrier%20alternance%20V6.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Calendrier"/>
      <sheetName val="Import"/>
      <sheetName val="Feuil3"/>
      <sheetName val="Feuil1"/>
      <sheetName val="Fiche formation"/>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Calendrier 2026-2027"/>
      <sheetName val="Calendrier 2027-2028"/>
      <sheetName val="Fériés"/>
      <sheetName val="Sites"/>
      <sheetName val="Import année 1"/>
      <sheetName val="Import année 2"/>
      <sheetName val="Import année 3"/>
      <sheetName val="Import total"/>
      <sheetName val="Feuil3"/>
      <sheetName val="Feuil1"/>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Fériés"/>
      <sheetName val="Sites"/>
      <sheetName val="listes"/>
      <sheetName val="Import"/>
      <sheetName val="Sall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Fiche formation"/>
      <sheetName val="Calendrier 2025-2026"/>
      <sheetName val="Calendrier 2026-2027"/>
      <sheetName val="Calendrier 2027-2028"/>
      <sheetName val="Sites"/>
      <sheetName val="Import année 1"/>
      <sheetName val="Import année 2"/>
      <sheetName val="Import année 3"/>
      <sheetName val="Import total"/>
      <sheetName val="Feuil3"/>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upport.ensuplr.fr/hc/fr/requests/new"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E97AF-5433-45FB-BC4E-4EF884276A60}">
  <sheetPr codeName="Feuil1">
    <pageSetUpPr fitToPage="1"/>
  </sheetPr>
  <dimension ref="A1:C24"/>
  <sheetViews>
    <sheetView showGridLines="0" workbookViewId="0">
      <selection sqref="A1:C1"/>
    </sheetView>
  </sheetViews>
  <sheetFormatPr baseColWidth="10" defaultColWidth="11.5" defaultRowHeight="15"/>
  <cols>
    <col min="1" max="1" width="17.83203125" customWidth="1"/>
    <col min="2" max="2" width="136.5" style="103" customWidth="1"/>
  </cols>
  <sheetData>
    <row r="1" spans="1:3" ht="20" thickBot="1">
      <c r="A1" s="198" t="s">
        <v>0</v>
      </c>
      <c r="B1" s="199"/>
      <c r="C1" s="200"/>
    </row>
    <row r="2" spans="1:3">
      <c r="A2" s="16"/>
      <c r="C2" s="17"/>
    </row>
    <row r="3" spans="1:3" ht="16">
      <c r="A3" s="100" t="s">
        <v>1</v>
      </c>
      <c r="B3" s="101" t="s">
        <v>2</v>
      </c>
      <c r="C3" s="17"/>
    </row>
    <row r="4" spans="1:3" ht="30" customHeight="1">
      <c r="A4" s="100" t="s">
        <v>3</v>
      </c>
      <c r="B4" s="30" t="s">
        <v>4</v>
      </c>
      <c r="C4" s="17"/>
    </row>
    <row r="5" spans="1:3" ht="30" customHeight="1">
      <c r="A5" s="100"/>
      <c r="B5" s="187" t="s">
        <v>5</v>
      </c>
      <c r="C5" s="17"/>
    </row>
    <row r="6" spans="1:3" ht="30" customHeight="1">
      <c r="A6" s="100" t="s">
        <v>6</v>
      </c>
      <c r="B6" s="188" t="s">
        <v>7</v>
      </c>
      <c r="C6" s="17"/>
    </row>
    <row r="7" spans="1:3">
      <c r="A7" s="100"/>
      <c r="B7" s="30"/>
      <c r="C7" s="17"/>
    </row>
    <row r="8" spans="1:3" ht="16">
      <c r="B8" s="30" t="s">
        <v>8</v>
      </c>
      <c r="C8" s="17"/>
    </row>
    <row r="9" spans="1:3" ht="30" customHeight="1">
      <c r="A9" s="30"/>
      <c r="B9" s="103" t="s">
        <v>9</v>
      </c>
      <c r="C9" s="17"/>
    </row>
    <row r="10" spans="1:3" ht="16">
      <c r="A10" s="30"/>
      <c r="B10" s="103" t="s">
        <v>10</v>
      </c>
      <c r="C10" s="17"/>
    </row>
    <row r="11" spans="1:3" ht="39" customHeight="1">
      <c r="A11" s="105"/>
      <c r="B11" s="102" t="s">
        <v>11</v>
      </c>
      <c r="C11" s="17"/>
    </row>
    <row r="12" spans="1:3" s="108" customFormat="1" ht="32">
      <c r="A12" s="30"/>
      <c r="B12" s="106" t="s">
        <v>12</v>
      </c>
      <c r="C12" s="107"/>
    </row>
    <row r="13" spans="1:3">
      <c r="A13" s="30"/>
      <c r="C13" s="17"/>
    </row>
    <row r="14" spans="1:3" ht="17">
      <c r="A14" s="30"/>
      <c r="B14" s="188" t="s">
        <v>13</v>
      </c>
      <c r="C14" s="17"/>
    </row>
    <row r="15" spans="1:3">
      <c r="B15" s="109"/>
      <c r="C15" s="17"/>
    </row>
    <row r="16" spans="1:3" ht="16">
      <c r="B16" s="30" t="s">
        <v>14</v>
      </c>
      <c r="C16" s="17"/>
    </row>
    <row r="17" spans="1:3" ht="16">
      <c r="B17" s="30" t="s">
        <v>15</v>
      </c>
      <c r="C17" s="17"/>
    </row>
    <row r="18" spans="1:3" ht="48">
      <c r="B18" s="105" t="s">
        <v>16</v>
      </c>
      <c r="C18" s="17"/>
    </row>
    <row r="19" spans="1:3" ht="16">
      <c r="B19" s="189" t="s">
        <v>17</v>
      </c>
      <c r="C19" s="17"/>
    </row>
    <row r="20" spans="1:3" ht="48">
      <c r="B20" s="190" t="s">
        <v>18</v>
      </c>
      <c r="C20" s="17"/>
    </row>
    <row r="21" spans="1:3" ht="33" thickBot="1">
      <c r="B21" s="191" t="s">
        <v>19</v>
      </c>
      <c r="C21" s="17"/>
    </row>
    <row r="22" spans="1:3">
      <c r="B22" s="192" t="s">
        <v>20</v>
      </c>
      <c r="C22" s="17"/>
    </row>
    <row r="23" spans="1:3">
      <c r="B23" s="109"/>
      <c r="C23" s="17"/>
    </row>
    <row r="24" spans="1:3" ht="16" thickBot="1">
      <c r="A24" s="18"/>
      <c r="B24" s="104"/>
      <c r="C24" s="19"/>
    </row>
  </sheetData>
  <sheetProtection algorithmName="SHA-512" hashValue="cz4OdZQMi/W8D+G56RRnvF8uRf5VJuBf4xyTJgIAK0mCR0FHgkYdm1qLPk3JXaD6TqGdhJqcLSAJnNFWOnIgIg==" saltValue="J2PZl0wU79dcMzvZV+q1og==" spinCount="100000" sheet="1" objects="1" scenarios="1"/>
  <mergeCells count="1">
    <mergeCell ref="A1:C1"/>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EC63-9CB3-4379-9208-D398A55A47E2}">
  <sheetPr codeName="Feuil3">
    <pageSetUpPr fitToPage="1"/>
  </sheetPr>
  <dimension ref="A1:Q43"/>
  <sheetViews>
    <sheetView showGridLines="0" topLeftCell="A23" zoomScale="80" zoomScaleNormal="80" workbookViewId="0">
      <selection activeCell="C43" sqref="C43:D43"/>
    </sheetView>
  </sheetViews>
  <sheetFormatPr baseColWidth="10" defaultColWidth="11.5" defaultRowHeight="15"/>
  <cols>
    <col min="1" max="1" width="4.5" style="20" customWidth="1"/>
    <col min="2" max="2" width="48.1640625" style="27" bestFit="1" customWidth="1"/>
    <col min="3" max="4" width="45.6640625" style="20" customWidth="1"/>
    <col min="5" max="5" width="30.6640625" style="20" hidden="1" customWidth="1"/>
    <col min="6" max="6" width="33.5" style="30" customWidth="1"/>
    <col min="8" max="8" width="20.1640625" bestFit="1" customWidth="1"/>
    <col min="9" max="9" width="10.6640625" customWidth="1"/>
    <col min="10" max="10" width="14.83203125" bestFit="1" customWidth="1"/>
    <col min="11" max="11" width="15.6640625" customWidth="1"/>
    <col min="12" max="12" width="10.6640625" customWidth="1"/>
    <col min="13" max="13" width="14.83203125" bestFit="1" customWidth="1"/>
    <col min="14" max="14" width="15.6640625" customWidth="1"/>
    <col min="15" max="15" width="10.6640625" customWidth="1"/>
    <col min="16" max="16" width="14.83203125" bestFit="1" customWidth="1"/>
    <col min="17" max="17" width="15.6640625" customWidth="1"/>
  </cols>
  <sheetData>
    <row r="1" spans="1:7" ht="59.25" customHeight="1">
      <c r="A1" s="209" t="s">
        <v>21</v>
      </c>
      <c r="B1" s="210"/>
      <c r="C1" s="210"/>
      <c r="D1" s="211"/>
      <c r="E1" s="165"/>
      <c r="F1" s="219" t="s">
        <v>22</v>
      </c>
    </row>
    <row r="2" spans="1:7" ht="59.25" customHeight="1" thickBot="1">
      <c r="A2" s="212" t="s">
        <v>23</v>
      </c>
      <c r="B2" s="213"/>
      <c r="C2" s="213"/>
      <c r="D2" s="214"/>
      <c r="E2" s="166"/>
      <c r="F2" s="220"/>
    </row>
    <row r="3" spans="1:7" ht="35" customHeight="1">
      <c r="A3" s="232" t="s">
        <v>24</v>
      </c>
      <c r="B3" s="28" t="s">
        <v>25</v>
      </c>
      <c r="C3" s="215" t="s">
        <v>26</v>
      </c>
      <c r="D3" s="216"/>
      <c r="E3" s="185"/>
      <c r="F3" s="35"/>
    </row>
    <row r="4" spans="1:7" ht="35" customHeight="1">
      <c r="A4" s="233"/>
      <c r="B4" s="29" t="s">
        <v>27</v>
      </c>
      <c r="C4" s="217" t="s">
        <v>28</v>
      </c>
      <c r="D4" s="218"/>
      <c r="E4" s="186"/>
      <c r="F4" s="33"/>
    </row>
    <row r="5" spans="1:7" ht="35" customHeight="1">
      <c r="A5" s="233"/>
      <c r="B5" s="29" t="s">
        <v>29</v>
      </c>
      <c r="C5" s="217" t="s">
        <v>30</v>
      </c>
      <c r="D5" s="218"/>
      <c r="E5" s="186"/>
      <c r="F5" s="33"/>
    </row>
    <row r="6" spans="1:7" ht="35" customHeight="1">
      <c r="A6" s="233"/>
      <c r="B6" s="152" t="s">
        <v>31</v>
      </c>
      <c r="C6" s="235">
        <v>13002979600260</v>
      </c>
      <c r="D6" s="236"/>
      <c r="E6" s="167"/>
      <c r="F6" s="44"/>
    </row>
    <row r="7" spans="1:7" ht="35" customHeight="1" thickBot="1">
      <c r="A7" s="234"/>
      <c r="B7" s="36" t="s">
        <v>32</v>
      </c>
      <c r="C7" s="237" t="s">
        <v>33</v>
      </c>
      <c r="D7" s="238"/>
      <c r="E7" s="168"/>
      <c r="F7" s="34"/>
    </row>
    <row r="8" spans="1:7" ht="35" customHeight="1">
      <c r="A8" s="245" t="s">
        <v>34</v>
      </c>
      <c r="B8" s="21" t="s">
        <v>35</v>
      </c>
      <c r="C8" s="226" t="s">
        <v>36</v>
      </c>
      <c r="D8" s="227"/>
      <c r="E8" s="169"/>
      <c r="F8" s="35" t="s">
        <v>37</v>
      </c>
      <c r="G8" s="195" t="str">
        <f>IF(ISNUMBER(SEARCH("ENSCM",A2)),"ENSCM",IF(ISNUMBER(SEARCH("AGRO",A2)),"AGRO",IF(ISNUMBER(SEARCH("PAUL VALERY",A2)),"UMPV",IF(ISNUMBER(SEARCH("NIMES",A2)),"NIMES",IF(ISNUMBER(SEARCH("PERPIGNAN",A2)),"UPVD",IF(ISNUMBER(SEARCH("MONTPELLIER",A2)),"UM",""))))))</f>
        <v>UM</v>
      </c>
    </row>
    <row r="9" spans="1:7" ht="35" customHeight="1">
      <c r="A9" s="246"/>
      <c r="B9" s="157" t="s">
        <v>38</v>
      </c>
      <c r="C9" s="250"/>
      <c r="D9" s="251"/>
      <c r="E9" s="170"/>
      <c r="F9" s="248" t="s">
        <v>39</v>
      </c>
    </row>
    <row r="10" spans="1:7" ht="35" customHeight="1" thickBot="1">
      <c r="A10" s="247"/>
      <c r="B10" s="158" t="s">
        <v>40</v>
      </c>
      <c r="C10" s="252"/>
      <c r="D10" s="253"/>
      <c r="E10" s="171"/>
      <c r="F10" s="249"/>
    </row>
    <row r="11" spans="1:7" ht="35" customHeight="1">
      <c r="A11" s="230" t="s">
        <v>41</v>
      </c>
      <c r="B11" s="21" t="s">
        <v>42</v>
      </c>
      <c r="C11" s="226" t="s">
        <v>43</v>
      </c>
      <c r="D11" s="227"/>
      <c r="E11" s="169"/>
      <c r="F11" s="35" t="s">
        <v>37</v>
      </c>
    </row>
    <row r="12" spans="1:7" ht="35" customHeight="1">
      <c r="A12" s="231"/>
      <c r="B12" s="23" t="s">
        <v>44</v>
      </c>
      <c r="C12" s="201" t="s">
        <v>45</v>
      </c>
      <c r="D12" s="202"/>
      <c r="E12" s="172"/>
      <c r="F12" s="33"/>
    </row>
    <row r="13" spans="1:7" ht="35" customHeight="1">
      <c r="A13" s="231"/>
      <c r="B13" s="22" t="s">
        <v>46</v>
      </c>
      <c r="C13" s="201" t="s">
        <v>47</v>
      </c>
      <c r="D13" s="202"/>
      <c r="E13" s="172"/>
      <c r="F13" s="33"/>
    </row>
    <row r="14" spans="1:7" ht="35" customHeight="1">
      <c r="A14" s="231"/>
      <c r="B14" s="22" t="s">
        <v>48</v>
      </c>
      <c r="C14" s="201" t="s">
        <v>49</v>
      </c>
      <c r="D14" s="202"/>
      <c r="E14" s="172"/>
      <c r="F14" s="33"/>
    </row>
    <row r="15" spans="1:7" ht="35" customHeight="1" thickBot="1">
      <c r="A15" s="231"/>
      <c r="B15" s="22" t="s">
        <v>50</v>
      </c>
      <c r="C15" s="203">
        <v>39278</v>
      </c>
      <c r="D15" s="204"/>
      <c r="E15" s="173"/>
      <c r="F15" s="33"/>
    </row>
    <row r="16" spans="1:7" ht="35" customHeight="1">
      <c r="A16" s="231"/>
      <c r="B16" s="160"/>
      <c r="C16" s="161" t="s">
        <v>51</v>
      </c>
      <c r="D16" s="162" t="s">
        <v>52</v>
      </c>
      <c r="E16" s="175" t="s">
        <v>53</v>
      </c>
      <c r="F16" s="35"/>
      <c r="G16" s="195" t="s">
        <v>54</v>
      </c>
    </row>
    <row r="17" spans="1:17" s="20" customFormat="1" ht="35" customHeight="1">
      <c r="A17" s="231"/>
      <c r="B17" s="159" t="s">
        <v>55</v>
      </c>
      <c r="C17" s="196" t="s">
        <v>165</v>
      </c>
      <c r="D17" s="197" t="s">
        <v>165</v>
      </c>
      <c r="E17" s="170"/>
      <c r="F17" s="242" t="s">
        <v>56</v>
      </c>
    </row>
    <row r="18" spans="1:17" s="20" customFormat="1" ht="35" customHeight="1">
      <c r="A18" s="231"/>
      <c r="B18" s="159" t="s">
        <v>57</v>
      </c>
      <c r="C18" s="196" t="s">
        <v>166</v>
      </c>
      <c r="D18" s="197" t="s">
        <v>166</v>
      </c>
      <c r="E18" s="170"/>
      <c r="F18" s="243"/>
    </row>
    <row r="19" spans="1:17" s="20" customFormat="1" ht="35" customHeight="1">
      <c r="A19" s="231"/>
      <c r="B19" s="159" t="s">
        <v>58</v>
      </c>
      <c r="C19" s="196" t="s">
        <v>167</v>
      </c>
      <c r="D19" s="197" t="s">
        <v>167</v>
      </c>
      <c r="E19" s="170"/>
      <c r="F19" s="243"/>
    </row>
    <row r="20" spans="1:17" s="20" customFormat="1" ht="35" customHeight="1">
      <c r="A20" s="231"/>
      <c r="B20" s="159" t="s">
        <v>59</v>
      </c>
      <c r="C20" s="196" t="s">
        <v>168</v>
      </c>
      <c r="D20" s="197" t="s">
        <v>168</v>
      </c>
      <c r="E20" s="170"/>
      <c r="F20" s="243"/>
    </row>
    <row r="21" spans="1:17" s="20" customFormat="1" ht="35" customHeight="1">
      <c r="A21" s="231"/>
      <c r="B21" s="159" t="s">
        <v>60</v>
      </c>
      <c r="C21" s="196" t="s">
        <v>168</v>
      </c>
      <c r="D21" s="197" t="s">
        <v>168</v>
      </c>
      <c r="E21" s="170"/>
      <c r="F21" s="243"/>
    </row>
    <row r="22" spans="1:17" s="20" customFormat="1" ht="35" customHeight="1">
      <c r="A22" s="231"/>
      <c r="B22" s="159" t="s">
        <v>61</v>
      </c>
      <c r="C22" s="196" t="s">
        <v>168</v>
      </c>
      <c r="D22" s="197" t="s">
        <v>168</v>
      </c>
      <c r="E22" s="170"/>
      <c r="F22" s="244"/>
    </row>
    <row r="23" spans="1:17" s="20" customFormat="1" ht="35" customHeight="1">
      <c r="A23" s="231"/>
      <c r="B23" s="159" t="s">
        <v>62</v>
      </c>
      <c r="C23" s="196" t="s">
        <v>169</v>
      </c>
      <c r="D23" s="197" t="s">
        <v>169</v>
      </c>
      <c r="E23" s="170"/>
      <c r="F23" s="239"/>
    </row>
    <row r="24" spans="1:17" s="20" customFormat="1" ht="35" customHeight="1">
      <c r="A24" s="231"/>
      <c r="B24" s="159" t="s">
        <v>63</v>
      </c>
      <c r="C24" s="196" t="s">
        <v>170</v>
      </c>
      <c r="D24" s="197" t="s">
        <v>170</v>
      </c>
      <c r="E24" s="170"/>
      <c r="F24" s="240"/>
    </row>
    <row r="25" spans="1:17" s="20" customFormat="1" ht="35" customHeight="1">
      <c r="A25" s="231"/>
      <c r="B25" s="159" t="s">
        <v>64</v>
      </c>
      <c r="C25" s="196" t="s">
        <v>171</v>
      </c>
      <c r="D25" s="197" t="s">
        <v>171</v>
      </c>
      <c r="E25" s="170"/>
      <c r="F25" s="240"/>
    </row>
    <row r="26" spans="1:17" s="20" customFormat="1" ht="35" customHeight="1">
      <c r="A26" s="231"/>
      <c r="B26" s="159" t="s">
        <v>65</v>
      </c>
      <c r="C26" s="196" t="s">
        <v>168</v>
      </c>
      <c r="D26" s="197" t="s">
        <v>168</v>
      </c>
      <c r="E26" s="170"/>
      <c r="F26" s="240"/>
    </row>
    <row r="27" spans="1:17" s="20" customFormat="1" ht="35" customHeight="1">
      <c r="A27" s="231"/>
      <c r="B27" s="159" t="s">
        <v>66</v>
      </c>
      <c r="C27" s="196" t="s">
        <v>168</v>
      </c>
      <c r="D27" s="197" t="s">
        <v>168</v>
      </c>
      <c r="E27" s="170"/>
      <c r="F27" s="240"/>
    </row>
    <row r="28" spans="1:17" s="20" customFormat="1" ht="35" customHeight="1" thickBot="1">
      <c r="A28" s="231"/>
      <c r="B28" s="159" t="s">
        <v>67</v>
      </c>
      <c r="C28" s="196" t="s">
        <v>168</v>
      </c>
      <c r="D28" s="197" t="s">
        <v>168</v>
      </c>
      <c r="E28" s="170"/>
      <c r="F28" s="241"/>
    </row>
    <row r="29" spans="1:17" s="20" customFormat="1" ht="35" customHeight="1" thickBot="1">
      <c r="A29" s="221" t="s">
        <v>68</v>
      </c>
      <c r="B29" s="155" t="s">
        <v>69</v>
      </c>
      <c r="C29" s="205">
        <f>IF(_xlfn.MINIFS(Import!A:A,Import!K:K,"Rentrée")=DATE(1900,1,0),"",_xlfn.MINIFS(Import!A:A,Import!K:K,"Rentrée"))</f>
        <v>45908</v>
      </c>
      <c r="D29" s="206"/>
      <c r="E29" s="174"/>
      <c r="F29" s="35" t="s">
        <v>70</v>
      </c>
      <c r="G29" s="164"/>
    </row>
    <row r="30" spans="1:17" s="20" customFormat="1" ht="35" customHeight="1" thickBot="1">
      <c r="A30" s="222"/>
      <c r="B30" s="118" t="s">
        <v>71</v>
      </c>
      <c r="C30" s="207">
        <f>IF(_xlfn.MAXIFS(Import!A:A,Import!K:K,"Examens")=DATE(1900,1,0),"",_xlfn.MAXIFS(Import!A:A,Import!K:K,"Examens"))</f>
        <v>46563</v>
      </c>
      <c r="D30" s="208"/>
      <c r="E30" s="176"/>
      <c r="F30" s="34" t="s">
        <v>70</v>
      </c>
      <c r="H30" s="124" t="s">
        <v>72</v>
      </c>
      <c r="I30" s="127" t="str">
        <f>C31</f>
        <v>M1 2025-2026</v>
      </c>
      <c r="J30" s="128"/>
      <c r="K30" s="129"/>
      <c r="L30" s="127" t="str">
        <f>D31</f>
        <v>M2 2026-2027</v>
      </c>
      <c r="M30" s="128"/>
      <c r="N30" s="129"/>
      <c r="O30" s="127" t="s">
        <v>73</v>
      </c>
      <c r="P30" s="128"/>
      <c r="Q30" s="129"/>
    </row>
    <row r="31" spans="1:17" s="20" customFormat="1" ht="35" customHeight="1" thickBot="1">
      <c r="A31" s="222"/>
      <c r="B31" s="155"/>
      <c r="C31" s="24" t="s">
        <v>51</v>
      </c>
      <c r="D31" s="183" t="s">
        <v>52</v>
      </c>
      <c r="E31" s="177"/>
      <c r="F31" s="35"/>
      <c r="H31" s="125"/>
      <c r="I31" s="126" t="s">
        <v>74</v>
      </c>
      <c r="J31" s="123" t="s">
        <v>75</v>
      </c>
      <c r="K31" s="113" t="s">
        <v>76</v>
      </c>
      <c r="L31" s="126" t="s">
        <v>74</v>
      </c>
      <c r="M31" s="123" t="s">
        <v>75</v>
      </c>
      <c r="N31" s="113" t="s">
        <v>76</v>
      </c>
      <c r="O31" s="126" t="s">
        <v>74</v>
      </c>
      <c r="P31" s="123" t="s">
        <v>75</v>
      </c>
      <c r="Q31" s="113" t="s">
        <v>76</v>
      </c>
    </row>
    <row r="32" spans="1:17" s="20" customFormat="1" ht="35" customHeight="1">
      <c r="A32" s="222"/>
      <c r="B32" s="23" t="s">
        <v>77</v>
      </c>
      <c r="C32" s="37">
        <v>504</v>
      </c>
      <c r="D32" s="184">
        <v>270</v>
      </c>
      <c r="E32" s="178"/>
      <c r="F32" s="33"/>
      <c r="H32" s="149" t="s">
        <v>78</v>
      </c>
      <c r="I32" s="120">
        <f>COUNTIF(Import!K2:K793,"Centre")/2 + COUNTIF(Import!K2:K793,"Rentrée")/2</f>
        <v>118</v>
      </c>
      <c r="J32" s="121">
        <f>I32*7</f>
        <v>826</v>
      </c>
      <c r="K32" s="122"/>
      <c r="L32" s="120">
        <f>COUNTIF(Import!K794:K1583,"Centre")/2</f>
        <v>59</v>
      </c>
      <c r="M32" s="121">
        <f>L32*7</f>
        <v>413</v>
      </c>
      <c r="N32" s="122"/>
      <c r="O32" s="130">
        <f t="shared" ref="O32:P37" si="0">I32+L32</f>
        <v>177</v>
      </c>
      <c r="P32" s="131">
        <f t="shared" si="0"/>
        <v>1239</v>
      </c>
      <c r="Q32" s="132"/>
    </row>
    <row r="33" spans="1:17" s="20" customFormat="1" ht="35" customHeight="1" thickBot="1">
      <c r="A33" s="222"/>
      <c r="B33" s="23" t="s">
        <v>79</v>
      </c>
      <c r="C33" s="25">
        <f t="shared" ref="C33:D33" si="1">(C36*35)-C32</f>
        <v>427</v>
      </c>
      <c r="D33" s="154">
        <f t="shared" si="1"/>
        <v>213</v>
      </c>
      <c r="E33" s="178"/>
      <c r="F33" s="33" t="s">
        <v>80</v>
      </c>
      <c r="H33" s="150" t="s">
        <v>81</v>
      </c>
      <c r="I33" s="133">
        <f>COUNTIF(Import!K2:K793,"Examens")/2</f>
        <v>15</v>
      </c>
      <c r="J33" s="134">
        <f>I33*7</f>
        <v>105</v>
      </c>
      <c r="K33" s="135"/>
      <c r="L33" s="133">
        <f>COUNTIF(Import!K794:K1583,"Examens")/2</f>
        <v>10</v>
      </c>
      <c r="M33" s="134">
        <f>L33*7</f>
        <v>70</v>
      </c>
      <c r="N33" s="135"/>
      <c r="O33" s="137">
        <f t="shared" si="0"/>
        <v>25</v>
      </c>
      <c r="P33" s="138">
        <f t="shared" si="0"/>
        <v>175</v>
      </c>
      <c r="Q33" s="139"/>
    </row>
    <row r="34" spans="1:17" s="20" customFormat="1" ht="35" customHeight="1" thickBot="1">
      <c r="A34" s="222"/>
      <c r="B34" s="23" t="s">
        <v>82</v>
      </c>
      <c r="C34" s="25">
        <f>C32+C33</f>
        <v>931</v>
      </c>
      <c r="D34" s="154">
        <f t="shared" ref="D34" si="2">D32+D33</f>
        <v>483</v>
      </c>
      <c r="E34" s="178"/>
      <c r="F34" s="45" t="s">
        <v>80</v>
      </c>
      <c r="G34" s="114"/>
      <c r="H34" s="151" t="s">
        <v>83</v>
      </c>
      <c r="I34" s="143">
        <f>I32+I33</f>
        <v>133</v>
      </c>
      <c r="J34" s="144">
        <f>J32+J33</f>
        <v>931</v>
      </c>
      <c r="K34" s="145">
        <f>IFERROR(J34/(J34+J37),"")</f>
        <v>0.52777777777777779</v>
      </c>
      <c r="L34" s="143">
        <f>L32+L33</f>
        <v>69</v>
      </c>
      <c r="M34" s="144">
        <f>M32+M33</f>
        <v>483</v>
      </c>
      <c r="N34" s="145">
        <f>IFERROR(M34/(M34+M37),"")</f>
        <v>0.27165354330708663</v>
      </c>
      <c r="O34" s="143">
        <f t="shared" si="0"/>
        <v>202</v>
      </c>
      <c r="P34" s="144">
        <f t="shared" si="0"/>
        <v>1414</v>
      </c>
      <c r="Q34" s="145">
        <f>IFERROR(P34/(P34+P37),"")</f>
        <v>0.39920948616600793</v>
      </c>
    </row>
    <row r="35" spans="1:17" s="20" customFormat="1" ht="35" customHeight="1">
      <c r="A35" s="222"/>
      <c r="B35" s="22" t="s">
        <v>84</v>
      </c>
      <c r="C35" s="25">
        <f>I34</f>
        <v>133</v>
      </c>
      <c r="D35" s="154">
        <f>L34</f>
        <v>69</v>
      </c>
      <c r="E35" s="178"/>
      <c r="F35" s="33" t="s">
        <v>85</v>
      </c>
      <c r="H35" s="149" t="s">
        <v>86</v>
      </c>
      <c r="I35" s="120">
        <f>COUNTIF(Import!K2:K793,"Révisions")/2</f>
        <v>0</v>
      </c>
      <c r="J35" s="121">
        <f>I35*7</f>
        <v>0</v>
      </c>
      <c r="K35" s="136"/>
      <c r="L35" s="120">
        <f>COUNTIF(Import!K794:K1583,"Révisions")/2</f>
        <v>0</v>
      </c>
      <c r="M35" s="121">
        <f>L35*7</f>
        <v>0</v>
      </c>
      <c r="N35" s="136"/>
      <c r="O35" s="140">
        <f t="shared" si="0"/>
        <v>0</v>
      </c>
      <c r="P35" s="141">
        <f t="shared" si="0"/>
        <v>0</v>
      </c>
      <c r="Q35" s="142"/>
    </row>
    <row r="36" spans="1:17" s="20" customFormat="1" ht="35" customHeight="1" thickBot="1">
      <c r="A36" s="222"/>
      <c r="B36" s="22" t="s">
        <v>87</v>
      </c>
      <c r="C36" s="25">
        <f>C35/5</f>
        <v>26.6</v>
      </c>
      <c r="D36" s="154">
        <f>D35/5</f>
        <v>13.8</v>
      </c>
      <c r="E36" s="178"/>
      <c r="F36" s="33" t="s">
        <v>85</v>
      </c>
      <c r="H36" s="150" t="s">
        <v>88</v>
      </c>
      <c r="I36" s="133">
        <f>COUNTIF(Import!K2:K793,"Entreprise")/2</f>
        <v>119</v>
      </c>
      <c r="J36" s="134">
        <f>I36*7</f>
        <v>833</v>
      </c>
      <c r="K36" s="146"/>
      <c r="L36" s="133">
        <f>COUNTIF(Import!K794:K1583,"Entreprise")/2</f>
        <v>185</v>
      </c>
      <c r="M36" s="134">
        <f>L36*7</f>
        <v>1295</v>
      </c>
      <c r="N36" s="146"/>
      <c r="O36" s="137">
        <f t="shared" si="0"/>
        <v>304</v>
      </c>
      <c r="P36" s="138">
        <f t="shared" si="0"/>
        <v>2128</v>
      </c>
      <c r="Q36" s="147"/>
    </row>
    <row r="37" spans="1:17" s="20" customFormat="1" ht="35" customHeight="1" thickBot="1">
      <c r="A37" s="222"/>
      <c r="B37" s="153" t="s">
        <v>89</v>
      </c>
      <c r="C37" s="224">
        <f>C34+D34+E34</f>
        <v>1414</v>
      </c>
      <c r="D37" s="225"/>
      <c r="E37" s="179"/>
      <c r="F37" s="44" t="s">
        <v>85</v>
      </c>
      <c r="H37" s="151" t="s">
        <v>90</v>
      </c>
      <c r="I37" s="143">
        <f>I35+I36</f>
        <v>119</v>
      </c>
      <c r="J37" s="144">
        <f>J35+J36</f>
        <v>833</v>
      </c>
      <c r="K37" s="148">
        <f>IFERROR(J37/(J37+J34),"")</f>
        <v>0.47222222222222221</v>
      </c>
      <c r="L37" s="143">
        <f>L35+L36</f>
        <v>185</v>
      </c>
      <c r="M37" s="144">
        <f>M35+M36</f>
        <v>1295</v>
      </c>
      <c r="N37" s="148">
        <f>IFERROR(M37/(M37+M34),"")</f>
        <v>0.72834645669291342</v>
      </c>
      <c r="O37" s="143">
        <f t="shared" si="0"/>
        <v>304</v>
      </c>
      <c r="P37" s="144">
        <f t="shared" si="0"/>
        <v>2128</v>
      </c>
      <c r="Q37" s="148">
        <f>IFERROR(P37/(P37+P34),"")</f>
        <v>0.60079051383399207</v>
      </c>
    </row>
    <row r="38" spans="1:17" s="20" customFormat="1" ht="35" customHeight="1">
      <c r="A38" s="222"/>
      <c r="B38" s="156" t="s">
        <v>91</v>
      </c>
      <c r="C38" s="226" t="s">
        <v>172</v>
      </c>
      <c r="D38" s="227"/>
      <c r="E38" s="180"/>
      <c r="F38" s="35" t="s">
        <v>37</v>
      </c>
      <c r="H38"/>
    </row>
    <row r="39" spans="1:17" s="20" customFormat="1" ht="35" customHeight="1">
      <c r="A39" s="222"/>
      <c r="B39" s="26" t="s">
        <v>92</v>
      </c>
      <c r="C39" s="228" t="s">
        <v>173</v>
      </c>
      <c r="D39" s="229"/>
      <c r="E39" s="178"/>
      <c r="F39" s="33" t="s">
        <v>37</v>
      </c>
      <c r="H39"/>
    </row>
    <row r="40" spans="1:17" s="27" customFormat="1" ht="35" customHeight="1">
      <c r="A40" s="222"/>
      <c r="B40" s="22" t="s">
        <v>93</v>
      </c>
      <c r="C40" s="228" t="s">
        <v>174</v>
      </c>
      <c r="D40" s="229"/>
      <c r="E40" s="178"/>
      <c r="F40" s="33" t="s">
        <v>37</v>
      </c>
      <c r="H40"/>
    </row>
    <row r="41" spans="1:17" s="27" customFormat="1" ht="35" customHeight="1">
      <c r="A41" s="222"/>
      <c r="B41" s="23" t="s">
        <v>94</v>
      </c>
      <c r="C41" s="228" t="s">
        <v>175</v>
      </c>
      <c r="D41" s="229"/>
      <c r="E41" s="178"/>
      <c r="F41" s="33" t="s">
        <v>37</v>
      </c>
      <c r="H41"/>
    </row>
    <row r="42" spans="1:17" s="27" customFormat="1" ht="35" customHeight="1">
      <c r="A42" s="222"/>
      <c r="B42" s="23" t="s">
        <v>95</v>
      </c>
      <c r="C42" s="201"/>
      <c r="D42" s="202"/>
      <c r="E42" s="181"/>
      <c r="F42" s="33"/>
      <c r="G42" s="163" t="b">
        <f>AND(C41="Oui",C42="")</f>
        <v>0</v>
      </c>
      <c r="H42"/>
    </row>
    <row r="43" spans="1:17" ht="35" customHeight="1" thickBot="1">
      <c r="A43" s="223"/>
      <c r="B43" s="118" t="s">
        <v>96</v>
      </c>
      <c r="C43" s="203" t="s">
        <v>175</v>
      </c>
      <c r="D43" s="204"/>
      <c r="E43" s="182"/>
      <c r="F43" s="34" t="s">
        <v>37</v>
      </c>
    </row>
  </sheetData>
  <sheetProtection algorithmName="SHA-512" hashValue="JcqwJzZHxyjYfYXdrNb5uGxhi2uBoEDzfs2QPck0iqHrsvrw3QzS5ETBZEwsbs0jwTsHKCDsQlraBD+9F+IyIA==" saltValue="D7Ou8ilV6RBYYWqYMFuTyA==" spinCount="100000" sheet="1" objects="1" scenarios="1"/>
  <mergeCells count="32">
    <mergeCell ref="C12:D12"/>
    <mergeCell ref="F9:F10"/>
    <mergeCell ref="C8:D8"/>
    <mergeCell ref="C9:D9"/>
    <mergeCell ref="C10:D10"/>
    <mergeCell ref="C11:D11"/>
    <mergeCell ref="F1:F2"/>
    <mergeCell ref="A29:A43"/>
    <mergeCell ref="C37:D37"/>
    <mergeCell ref="C38:D38"/>
    <mergeCell ref="C39:D39"/>
    <mergeCell ref="C40:D40"/>
    <mergeCell ref="C41:D41"/>
    <mergeCell ref="C42:D42"/>
    <mergeCell ref="C43:D43"/>
    <mergeCell ref="A11:A28"/>
    <mergeCell ref="A3:A7"/>
    <mergeCell ref="C6:D6"/>
    <mergeCell ref="C7:D7"/>
    <mergeCell ref="F23:F28"/>
    <mergeCell ref="F17:F22"/>
    <mergeCell ref="A8:A10"/>
    <mergeCell ref="A1:D1"/>
    <mergeCell ref="A2:D2"/>
    <mergeCell ref="C3:D3"/>
    <mergeCell ref="C4:D4"/>
    <mergeCell ref="C5:D5"/>
    <mergeCell ref="C13:D13"/>
    <mergeCell ref="C14:D14"/>
    <mergeCell ref="C15:D15"/>
    <mergeCell ref="C29:D29"/>
    <mergeCell ref="C30:D30"/>
  </mergeCells>
  <phoneticPr fontId="34" type="noConversion"/>
  <conditionalFormatting sqref="C8 E8">
    <cfRule type="containsBlanks" dxfId="331" priority="16">
      <formula>LEN(TRIM(C8))=0</formula>
    </cfRule>
  </conditionalFormatting>
  <conditionalFormatting sqref="C11:C15 E11:E15">
    <cfRule type="containsBlanks" dxfId="330" priority="46">
      <formula>LEN(TRIM(C11))=0</formula>
    </cfRule>
  </conditionalFormatting>
  <conditionalFormatting sqref="C29:C30 E29:E30">
    <cfRule type="containsBlanks" dxfId="329" priority="676">
      <formula>LEN(TRIM(C29))=0</formula>
    </cfRule>
  </conditionalFormatting>
  <conditionalFormatting sqref="C37">
    <cfRule type="expression" dxfId="328" priority="674">
      <formula>$C$37&lt;804</formula>
    </cfRule>
  </conditionalFormatting>
  <conditionalFormatting sqref="C38:C41 C43">
    <cfRule type="containsBlanks" dxfId="327" priority="675">
      <formula>LEN(TRIM(C38))=0</formula>
    </cfRule>
  </conditionalFormatting>
  <conditionalFormatting sqref="C32:D32">
    <cfRule type="containsBlanks" dxfId="326" priority="52">
      <formula>LEN(TRIM(C32))=0</formula>
    </cfRule>
  </conditionalFormatting>
  <conditionalFormatting sqref="C33:D33">
    <cfRule type="cellIs" dxfId="325" priority="48" operator="lessThan">
      <formula>0</formula>
    </cfRule>
  </conditionalFormatting>
  <conditionalFormatting sqref="C33:D36 C37">
    <cfRule type="cellIs" dxfId="324" priority="47" operator="equal">
      <formula>0</formula>
    </cfRule>
  </conditionalFormatting>
  <conditionalFormatting sqref="C42:D42">
    <cfRule type="expression" dxfId="323" priority="1">
      <formula>$G$42=TRUE</formula>
    </cfRule>
  </conditionalFormatting>
  <conditionalFormatting sqref="C17:E25">
    <cfRule type="containsBlanks" dxfId="322" priority="2">
      <formula>LEN(TRIM(C17))=0</formula>
    </cfRule>
  </conditionalFormatting>
  <conditionalFormatting sqref="C33:E34 C36:E36 C37 E37">
    <cfRule type="cellIs" priority="37" operator="greaterThan">
      <formula>0</formula>
    </cfRule>
  </conditionalFormatting>
  <conditionalFormatting sqref="E32">
    <cfRule type="cellIs" priority="23" operator="greaterThan">
      <formula>0</formula>
    </cfRule>
  </conditionalFormatting>
  <conditionalFormatting sqref="K34">
    <cfRule type="cellIs" dxfId="321" priority="36" operator="lessThan">
      <formula>0.25</formula>
    </cfRule>
  </conditionalFormatting>
  <conditionalFormatting sqref="K37">
    <cfRule type="cellIs" dxfId="320" priority="33" operator="lessThan">
      <formula>0.25</formula>
    </cfRule>
  </conditionalFormatting>
  <conditionalFormatting sqref="N34">
    <cfRule type="cellIs" dxfId="319" priority="21" operator="lessThan">
      <formula>0.25</formula>
    </cfRule>
  </conditionalFormatting>
  <conditionalFormatting sqref="N37">
    <cfRule type="cellIs" dxfId="318" priority="20" operator="lessThan">
      <formula>0.25</formula>
    </cfRule>
  </conditionalFormatting>
  <conditionalFormatting sqref="Q34">
    <cfRule type="cellIs" dxfId="317" priority="26" operator="lessThan">
      <formula>0.25</formula>
    </cfRule>
  </conditionalFormatting>
  <conditionalFormatting sqref="Q37">
    <cfRule type="cellIs" dxfId="316" priority="25" operator="lessThan">
      <formula>0.25</formula>
    </cfRule>
  </conditionalFormatting>
  <dataValidations count="11">
    <dataValidation type="list" allowBlank="1" showInputMessage="1" showErrorMessage="1" sqref="E11" xr:uid="{7C868A82-9085-488D-8EB0-4AFAA8F09B72}">
      <formula1>"DEUST,BUT,LP,LG,MASTER,INGE,DCG,DSCG"</formula1>
    </dataValidation>
    <dataValidation type="list" allowBlank="1" showInputMessage="1" showErrorMessage="1" sqref="C38 E38" xr:uid="{681FF797-3116-4724-A70B-653C16519074}">
      <formula1>"Présentiel,Distantiel,Mixte"</formula1>
    </dataValidation>
    <dataValidation type="list" allowBlank="1" showInputMessage="1" showErrorMessage="1" sqref="C39 E39" xr:uid="{0958EE65-3842-4F2A-8D22-C0DBF8AAC503}">
      <formula1>"Examen terminal,Contrôle continu, Combiné continu et terminal"</formula1>
    </dataValidation>
    <dataValidation type="list" allowBlank="1" showInputMessage="1" showErrorMessage="1" sqref="E40" xr:uid="{4A7AEB19-12D4-45D4-A705-5CF7CC670729}">
      <formula1>"Badgeuse,Smart phone, Feuille d'émargement papier"</formula1>
    </dataValidation>
    <dataValidation type="list" allowBlank="1" showInputMessage="1" showErrorMessage="1" sqref="E41" xr:uid="{E6CF1EF5-D0E6-447A-A031-0DB0F8133FA2}">
      <formula1>"Oui,Non"</formula1>
    </dataValidation>
    <dataValidation type="list" allowBlank="1" showInputMessage="1" sqref="C41" xr:uid="{7232EE6B-E92E-4ECE-BEFD-D2B028F22AE8}">
      <formula1>"Oui,Non"</formula1>
    </dataValidation>
    <dataValidation type="list" allowBlank="1" showInputMessage="1" sqref="C43 E43" xr:uid="{CCB4C7E4-AE95-41B1-8917-658C8321AA43}">
      <formula1>"Oui,Non,"</formula1>
    </dataValidation>
    <dataValidation type="list" allowBlank="1" showInputMessage="1" showErrorMessage="1" sqref="C40" xr:uid="{471F79FA-79D8-4E3A-856A-CF89226988D8}">
      <formula1>"Badgeuse,Smart phone,Feuille d'émargement papier,Prose,Autre"</formula1>
    </dataValidation>
    <dataValidation type="list" allowBlank="1" showInputMessage="1" showErrorMessage="1" sqref="C8:D8" xr:uid="{760F1B9A-DC6B-4DC6-8489-104083D1F313}">
      <formula1>INDIRECT(IF(G8="ENSCM","enscm",IF(G8="AGRO","agro",IF(G8="UM","um",IF(G8="NIMES","nimes",IF(G8="UPVD","upvd",IF(G8="UMPV","umpv","")))))))</formula1>
    </dataValidation>
    <dataValidation type="list" allowBlank="1" showInputMessage="1" showErrorMessage="1" sqref="C11:D11" xr:uid="{0B7A6BAA-6022-4576-A861-7C260B8F3F8F}">
      <formula1>"BUT,DCG,DE,DEUST,DN,DSCG,INGE,LG,LP,MASTER"</formula1>
    </dataValidation>
    <dataValidation type="list" allowBlank="1" showInputMessage="1" showErrorMessage="1" sqref="G16" xr:uid="{A050020A-5E4C-4004-84F2-CD7191E82C4C}">
      <formula1>"oui,non"</formula1>
    </dataValidation>
  </dataValidations>
  <hyperlinks>
    <hyperlink ref="C7" r:id="rId1" xr:uid="{642C5490-345F-4D2A-B096-A1E3B6B0057D}"/>
  </hyperlinks>
  <pageMargins left="0.7" right="0.7" top="0.75" bottom="0.75" header="0.3" footer="0.3"/>
  <pageSetup paperSize="9" scale="48"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E0633CA-D733-42A1-B8C5-9D8202940E10}">
          <x14:formula1>
            <xm:f>Sites!$A$1:$A$19</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I1048576"/>
  <sheetViews>
    <sheetView showGridLines="0" showRowColHeaders="0" topLeftCell="A2" zoomScale="70" zoomScaleNormal="70" zoomScaleSheetLayoutView="100" zoomScalePageLayoutView="120" workbookViewId="0">
      <selection activeCell="AO37" sqref="AO37"/>
    </sheetView>
  </sheetViews>
  <sheetFormatPr baseColWidth="10" defaultColWidth="8.6640625" defaultRowHeight="0" customHeight="1" zeroHeight="1"/>
  <cols>
    <col min="1" max="1" width="1.6640625" style="1" customWidth="1"/>
    <col min="2" max="2" width="7" style="1" customWidth="1"/>
    <col min="3" max="3" width="1.33203125" style="1" customWidth="1"/>
    <col min="4" max="4" width="8.33203125" style="1" customWidth="1"/>
    <col min="5" max="5" width="9.6640625" style="1" customWidth="1"/>
    <col min="6" max="6" width="1.33203125" style="1" customWidth="1"/>
    <col min="7" max="7" width="8.33203125" style="93" customWidth="1"/>
    <col min="8" max="8" width="9.6640625" style="13" customWidth="1"/>
    <col min="9" max="9" width="1.33203125" style="1" customWidth="1"/>
    <col min="10" max="10" width="8.5" style="93" customWidth="1"/>
    <col min="11" max="11" width="9.6640625" style="13" customWidth="1"/>
    <col min="12" max="12" width="1.33203125" style="1" customWidth="1"/>
    <col min="13" max="13" width="8.5" style="93" customWidth="1"/>
    <col min="14" max="14" width="9.6640625" style="13" customWidth="1"/>
    <col min="15" max="15" width="1.33203125" style="1" customWidth="1"/>
    <col min="16" max="16" width="8.1640625" style="93" customWidth="1"/>
    <col min="17" max="17" width="9.6640625" style="13" customWidth="1"/>
    <col min="18" max="18" width="1.33203125" style="11" customWidth="1"/>
    <col min="19" max="19" width="8.1640625" style="93" customWidth="1"/>
    <col min="20" max="20" width="9.6640625" style="13" customWidth="1"/>
    <col min="21" max="21" width="1.33203125" style="1" customWidth="1"/>
    <col min="22" max="22" width="8.5" style="93" customWidth="1"/>
    <col min="23" max="23" width="9.6640625" style="13" customWidth="1"/>
    <col min="24" max="24" width="1.33203125" style="1" customWidth="1"/>
    <col min="25" max="25" width="8.33203125" style="93" customWidth="1"/>
    <col min="26" max="26" width="9.6640625" style="13" customWidth="1"/>
    <col min="27" max="27" width="1.33203125" style="1" customWidth="1"/>
    <col min="28" max="28" width="8.5" style="93" customWidth="1"/>
    <col min="29" max="29" width="9.83203125" style="13" customWidth="1"/>
    <col min="30" max="30" width="1.33203125" style="1" customWidth="1"/>
    <col min="31" max="31" width="8.1640625" style="93" customWidth="1"/>
    <col min="32" max="32" width="9.6640625" style="1" customWidth="1"/>
    <col min="33" max="33" width="1.33203125" style="1" customWidth="1"/>
    <col min="34" max="34" width="8.1640625" style="93" customWidth="1"/>
    <col min="35" max="35" width="9.6640625" style="1" customWidth="1"/>
    <col min="36" max="36" width="1.33203125" style="1" customWidth="1"/>
    <col min="37" max="37" width="8.1640625" style="93" customWidth="1"/>
    <col min="38" max="38" width="9.6640625" style="1" customWidth="1"/>
    <col min="39" max="39" width="1.33203125" style="1" customWidth="1"/>
    <col min="40" max="40" width="8.5" style="93" customWidth="1"/>
    <col min="41" max="41" width="9.6640625" style="1" customWidth="1"/>
    <col min="42" max="42" width="1.33203125" style="1" customWidth="1"/>
    <col min="43" max="43" width="8.5" style="1" customWidth="1"/>
    <col min="44" max="44" width="9.6640625" style="1" customWidth="1"/>
    <col min="45" max="45" width="6.83203125" style="1" customWidth="1"/>
    <col min="46" max="16384" width="8.6640625" style="1"/>
  </cols>
  <sheetData>
    <row r="1" spans="1:61" ht="34" hidden="1" customHeight="1">
      <c r="AP1" s="2"/>
      <c r="AQ1" s="2"/>
      <c r="AR1" s="2"/>
    </row>
    <row r="2" spans="1:61" ht="3" customHeight="1">
      <c r="AP2" s="2"/>
      <c r="AQ2" s="2"/>
      <c r="AR2" s="2"/>
    </row>
    <row r="3" spans="1:61" ht="99" customHeight="1">
      <c r="B3" s="55"/>
      <c r="C3" s="264" t="str">
        <f>CONCATENATE("Calendrier prévisionnel Formation Alternance (sous réserve de modifications)
Année universitaire ",An,"-",S5," 
",_xlfn.TEXTJOIN(" - ",TRUE,'Fiche formation'!A2,'Fiche formation'!C8),"
Contrat 2 ans")</f>
        <v>Calendrier prévisionnel Formation Alternance (sous réserve de modifications)
Année universitaire 2025-2026 
UFA UNIVERSITE DE MONTPELLIER - UM FDS
Contrat 2 ans</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row>
    <row r="4" spans="1:61" s="46" customFormat="1" ht="50" customHeight="1">
      <c r="A4" s="1"/>
      <c r="B4" s="55"/>
      <c r="C4" s="265" t="str">
        <f>_xlfn.TEXTJOIN(" - ",TRUE,_xlfn.TEXTJOIN(" ",TRUE,'Fiche formation'!C11:C13),'Fiche formation'!C14,IF('Fiche formation'!G16="oui",'Fiche formation'!C16,""))</f>
        <v>MASTER Informatique Algorithmique - M ALGO - M1 2025-2026</v>
      </c>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1"/>
      <c r="AQ4" s="1"/>
      <c r="AR4" s="1"/>
      <c r="AS4" s="1"/>
      <c r="AT4" s="1"/>
      <c r="AU4" s="1"/>
      <c r="AV4" s="1"/>
      <c r="AW4" s="1"/>
      <c r="AX4" s="1"/>
      <c r="AY4" s="1"/>
      <c r="AZ4" s="1"/>
      <c r="BA4" s="1"/>
      <c r="BB4" s="1"/>
      <c r="BC4" s="1"/>
      <c r="BD4" s="1"/>
      <c r="BE4" s="1"/>
      <c r="BF4" s="1"/>
      <c r="BG4" s="1"/>
      <c r="BH4" s="1"/>
      <c r="BI4" s="1"/>
    </row>
    <row r="5" spans="1:61" ht="40" customHeight="1" thickBot="1">
      <c r="C5" s="259">
        <v>2025</v>
      </c>
      <c r="D5" s="260"/>
      <c r="E5" s="260"/>
      <c r="F5" s="260"/>
      <c r="G5" s="260"/>
      <c r="H5" s="260"/>
      <c r="I5" s="260"/>
      <c r="J5" s="260"/>
      <c r="K5" s="260"/>
      <c r="L5" s="260"/>
      <c r="M5" s="260"/>
      <c r="N5" s="260"/>
      <c r="O5" s="260"/>
      <c r="P5" s="260"/>
      <c r="Q5" s="261"/>
      <c r="R5" s="57"/>
      <c r="S5" s="259">
        <f>IF(MONTH(1&amp;S6)=1,An+1,"")</f>
        <v>2026</v>
      </c>
      <c r="T5" s="260"/>
      <c r="U5" s="260"/>
      <c r="V5" s="260"/>
      <c r="W5" s="260"/>
      <c r="X5" s="260"/>
      <c r="Y5" s="260"/>
      <c r="Z5" s="260"/>
      <c r="AA5" s="260"/>
      <c r="AB5" s="260"/>
      <c r="AC5" s="260"/>
      <c r="AD5" s="260"/>
      <c r="AE5" s="260"/>
      <c r="AF5" s="260"/>
      <c r="AG5" s="260"/>
      <c r="AH5" s="260"/>
      <c r="AI5" s="260"/>
      <c r="AJ5" s="260"/>
      <c r="AK5" s="260"/>
      <c r="AL5" s="260"/>
      <c r="AM5" s="260"/>
      <c r="AN5" s="260"/>
      <c r="AO5" s="261"/>
    </row>
    <row r="6" spans="1:61" ht="35.25" customHeight="1" thickBot="1">
      <c r="C6" s="262" t="s">
        <v>97</v>
      </c>
      <c r="D6" s="256"/>
      <c r="E6" s="263"/>
      <c r="F6" s="58">
        <f>MONTH(1&amp;G6)</f>
        <v>9</v>
      </c>
      <c r="G6" s="256" t="s">
        <v>98</v>
      </c>
      <c r="H6" s="257"/>
      <c r="I6" s="59">
        <f>MONTH(1&amp;J6)</f>
        <v>10</v>
      </c>
      <c r="J6" s="256" t="str">
        <f>CHOOSE(IF(MONTH(1&amp;G6)=12,1,MONTH(1&amp;G6)+1),"Janvier","Février","Mars","Avril","Mai","Juin","Juillet","Août","Septembre","Octobre","Novembre","Décembre")</f>
        <v>Octobre</v>
      </c>
      <c r="K6" s="257"/>
      <c r="L6" s="60">
        <f>MONTH(1&amp;M6)</f>
        <v>11</v>
      </c>
      <c r="M6" s="256" t="str">
        <f>CHOOSE(IF(MONTH(1&amp;J6)=12,1,MONTH(1&amp;J6)+1),"Janvier","Février","Mars","Avril","Mai","Juin","Juillet","Août","Septembre","Octobre","Novembre","Décembre")</f>
        <v>Novembre</v>
      </c>
      <c r="N6" s="257"/>
      <c r="O6" s="60">
        <f>MONTH(1&amp;P6)</f>
        <v>12</v>
      </c>
      <c r="P6" s="256" t="str">
        <f>CHOOSE(IF(MONTH(1&amp;M6)=12,1,MONTH(1&amp;M6)+1),"Janvier","Février","Mars","Avril","Mai","Juin","Juillet","Août","Septembre","Octobre","Novembre","Décembre")</f>
        <v>Décembre</v>
      </c>
      <c r="Q6" s="263"/>
      <c r="R6" s="56"/>
      <c r="S6" s="258" t="str">
        <f>CHOOSE(IF(MONTH(1&amp;P6)=12,1,MONTH(1&amp;P6)+1),"Janvier","Février","Mars","Avril","Mai","Juin","Juillet","Août","Septembre","Octobre","Novembre","Décembre")</f>
        <v>Janvier</v>
      </c>
      <c r="T6" s="257"/>
      <c r="U6" s="60">
        <f>MONTH(1&amp;V6)</f>
        <v>2</v>
      </c>
      <c r="V6" s="256" t="str">
        <f>CHOOSE(IF(MONTH(1&amp;S6)=12,1,MONTH(1&amp;S6)+1),"Janvier","Février","Mars","Avril","Mai","Juin","Juillet","Août","Septembre","Octobre","Novembre","Décembre")</f>
        <v>Février</v>
      </c>
      <c r="W6" s="257"/>
      <c r="X6" s="60">
        <f>MONTH(1&amp;Y6)</f>
        <v>3</v>
      </c>
      <c r="Y6" s="256" t="str">
        <f>CHOOSE(IF(MONTH(1&amp;V6)=12,1,MONTH(1&amp;V6)+1),"Janvier","Février","Mars","Avril","Mai","Juin","Juillet","Août","Septembre","Octobre","Novembre","Décembre")</f>
        <v>Mars</v>
      </c>
      <c r="Z6" s="257"/>
      <c r="AA6" s="60">
        <f>MONTH(1&amp;AB6)</f>
        <v>4</v>
      </c>
      <c r="AB6" s="256" t="str">
        <f>CHOOSE(IF(MONTH(1&amp;Y6)=12,1,MONTH(1&amp;Y6)+1),"Janvier","Février","Mars","Avril","Mai","Juin","Juillet","Août","Septembre","Octobre","Novembre","Décembre")</f>
        <v>Avril</v>
      </c>
      <c r="AC6" s="257"/>
      <c r="AD6" s="60">
        <f>MONTH(1&amp;AE6)</f>
        <v>5</v>
      </c>
      <c r="AE6" s="256" t="str">
        <f>CHOOSE(IF(MONTH(1&amp;AB6)=12,1,MONTH(1&amp;AB6)+1),"Janvier","Février","Mars","Avril","Mai","Juin","Juillet","Août","Septembre","Octobre","Novembre","Décembre")</f>
        <v>Mai</v>
      </c>
      <c r="AF6" s="257"/>
      <c r="AG6" s="60">
        <f>MONTH(1&amp;AH6)</f>
        <v>6</v>
      </c>
      <c r="AH6" s="256" t="str">
        <f>CHOOSE(IF(MONTH(1&amp;AE6)=12,1,MONTH(1&amp;AE6)+1),"Janvier","Février","Mars","Avril","Mai","Juin","Juillet","Août","Septembre","Octobre","Novembre","Décembre")</f>
        <v>Juin</v>
      </c>
      <c r="AI6" s="257"/>
      <c r="AJ6" s="60">
        <f>MONTH(1&amp;AK6)</f>
        <v>7</v>
      </c>
      <c r="AK6" s="256" t="str">
        <f>CHOOSE(IF(MONTH(1&amp;AH6)=12,1,MONTH(1&amp;AH6)+1),"Janvier","Février","Mars","Avril","Mai","Juin","Juillet","Août","Septembre","Octobre","Novembre","Décembre")</f>
        <v>Juillet</v>
      </c>
      <c r="AL6" s="257"/>
      <c r="AM6" s="60">
        <f>MONTH(1&amp;AN6)</f>
        <v>8</v>
      </c>
      <c r="AN6" s="256" t="str">
        <f>CHOOSE(IF(MONTH(1&amp;AK6)=12,1,MONTH(1&amp;AK6)+1),"Janvier","Février","Mars","Avril","Mai","Juin","Juillet","Août","Septembre","Octobre","Novembre","Décembre")</f>
        <v>Août</v>
      </c>
      <c r="AO6" s="257"/>
    </row>
    <row r="7" spans="1:61" ht="19" customHeight="1">
      <c r="B7" s="55"/>
      <c r="C7" s="64"/>
      <c r="D7" s="62">
        <f>DATE(An,MONTH(1&amp;C$6),1)</f>
        <v>45870</v>
      </c>
      <c r="E7" s="31"/>
      <c r="F7" s="61">
        <f>G7</f>
        <v>45901</v>
      </c>
      <c r="G7" s="62">
        <f>DATE(An,MONTH(1&amp;G$6),1)</f>
        <v>45901</v>
      </c>
      <c r="H7" s="31" t="s">
        <v>88</v>
      </c>
      <c r="I7" s="64">
        <f>J7</f>
        <v>45931</v>
      </c>
      <c r="J7" s="62">
        <f>DATE(IF(MONTH(1&amp;J$6)=1,An+1,An),MONTH(1&amp;J$6),1)</f>
        <v>45931</v>
      </c>
      <c r="K7" s="39" t="s">
        <v>78</v>
      </c>
      <c r="L7" s="64">
        <f>M7</f>
        <v>45962</v>
      </c>
      <c r="M7" s="65">
        <f>DATE(IF(MONTH(1&amp;J$6)&lt;MONTH(1&amp;M$6),YEAR(J7),An+1),MONTH(1&amp;M$6),1)</f>
        <v>45962</v>
      </c>
      <c r="N7" s="66"/>
      <c r="O7" s="64">
        <f>P7</f>
        <v>45992</v>
      </c>
      <c r="P7" s="67">
        <f>DATE(IF(MONTH(1&amp;M$6)&lt;MONTH(1&amp;P$6),YEAR(M7),An+1),MONTH(1&amp;P$6),1)</f>
        <v>45992</v>
      </c>
      <c r="Q7" s="39" t="s">
        <v>78</v>
      </c>
      <c r="R7" s="69"/>
      <c r="S7" s="95">
        <f>DATE(IF(MONTH(1&amp;P$6)&lt;MONTH(1&amp;S$6),YEAR(P7),An+1),MONTH(1&amp;S$6),1)</f>
        <v>46023</v>
      </c>
      <c r="T7" s="63"/>
      <c r="U7" s="64">
        <f>V7</f>
        <v>46054</v>
      </c>
      <c r="V7" s="62">
        <f>DATE(IF(MONTH(1&amp;S$6)&lt;MONTH(1&amp;V$6),YEAR(S7),An+1),MONTH(1&amp;V$6),1)</f>
        <v>46054</v>
      </c>
      <c r="W7" s="63"/>
      <c r="X7" s="64">
        <f>Y7</f>
        <v>46082</v>
      </c>
      <c r="Y7" s="62">
        <f>DATE(IF(MONTH(1&amp;V$6)&lt;MONTH(1&amp;Y$6),YEAR(V7),An+1),MONTH(1&amp;Y$6),1)</f>
        <v>46082</v>
      </c>
      <c r="Z7" s="63"/>
      <c r="AA7" s="64">
        <f>AB7</f>
        <v>46113</v>
      </c>
      <c r="AB7" s="62">
        <f>DATE(IF(MONTH(1&amp;Y$6)&lt;MONTH(1&amp;AB$6),YEAR(Y7),An+1),MONTH(1&amp;AB$6),1)</f>
        <v>46113</v>
      </c>
      <c r="AC7" s="38" t="s">
        <v>78</v>
      </c>
      <c r="AD7" s="64">
        <f>AE7</f>
        <v>46143</v>
      </c>
      <c r="AE7" s="62">
        <f>DATE(IF(MONTH(1&amp;AB$6)&lt;MONTH(1&amp;AE$6),YEAR(AB7),An+1),MONTH(1&amp;AE$6),1)</f>
        <v>46143</v>
      </c>
      <c r="AF7" s="63"/>
      <c r="AG7" s="64">
        <f>AH7</f>
        <v>46174</v>
      </c>
      <c r="AH7" s="67">
        <f>DATE(IF(MONTH(1&amp;AE$6)&lt;MONTH(1&amp;AH$6),YEAR(AE7),An+1),MONTH(1&amp;AH$6),1)</f>
        <v>46174</v>
      </c>
      <c r="AI7" s="38" t="s">
        <v>88</v>
      </c>
      <c r="AJ7" s="64">
        <f>AK7</f>
        <v>46204</v>
      </c>
      <c r="AK7" s="62">
        <f>DATE(IF(MONTH(1&amp;AH$6)&lt;MONTH(1&amp;AK$6),YEAR(AH7),An+1),MONTH(1&amp;AK$6),1)</f>
        <v>46204</v>
      </c>
      <c r="AL7" s="31" t="s">
        <v>88</v>
      </c>
      <c r="AM7" s="64">
        <f>AN7</f>
        <v>46235</v>
      </c>
      <c r="AN7" s="62">
        <f>DATE(IF(MONTH(1&amp;AK$6)&lt;MONTH(1&amp;AN$6),YEAR(AK7),An+1),MONTH(1&amp;AN$6),1)</f>
        <v>46235</v>
      </c>
      <c r="AO7" s="63"/>
    </row>
    <row r="8" spans="1:61" ht="19" customHeight="1">
      <c r="B8" s="72"/>
      <c r="C8" s="64"/>
      <c r="D8" s="70">
        <f t="shared" ref="D8:D37" si="0">D7+1</f>
        <v>45871</v>
      </c>
      <c r="E8" s="63"/>
      <c r="F8" s="61">
        <f t="shared" ref="F8:F36" si="1">G8</f>
        <v>45902</v>
      </c>
      <c r="G8" s="70">
        <f>G7+1</f>
        <v>45902</v>
      </c>
      <c r="H8" s="31" t="s">
        <v>88</v>
      </c>
      <c r="I8" s="64">
        <f t="shared" ref="I8:I37" si="2">J8</f>
        <v>45932</v>
      </c>
      <c r="J8" s="70">
        <f>J7+1</f>
        <v>45932</v>
      </c>
      <c r="K8" s="32" t="s">
        <v>78</v>
      </c>
      <c r="L8" s="64">
        <f t="shared" ref="L8:L36" si="3">M8</f>
        <v>45963</v>
      </c>
      <c r="M8" s="70">
        <f>M7+1</f>
        <v>45963</v>
      </c>
      <c r="N8" s="63"/>
      <c r="O8" s="64">
        <f t="shared" ref="O8:O37" si="4">P8</f>
        <v>45993</v>
      </c>
      <c r="P8" s="74">
        <f>P7+1</f>
        <v>45993</v>
      </c>
      <c r="Q8" s="40" t="s">
        <v>78</v>
      </c>
      <c r="R8" s="69"/>
      <c r="S8" s="75">
        <f>S7+1</f>
        <v>46024</v>
      </c>
      <c r="T8" s="31" t="s">
        <v>88</v>
      </c>
      <c r="U8" s="64">
        <f t="shared" ref="U8:U37" si="5">V8</f>
        <v>46055</v>
      </c>
      <c r="V8" s="74">
        <f>V7+1</f>
        <v>46055</v>
      </c>
      <c r="W8" s="38" t="s">
        <v>78</v>
      </c>
      <c r="X8" s="64">
        <f t="shared" ref="X8:X37" si="6">Y8</f>
        <v>46083</v>
      </c>
      <c r="Y8" s="74">
        <f>Y7+1</f>
        <v>46083</v>
      </c>
      <c r="Z8" s="38" t="s">
        <v>88</v>
      </c>
      <c r="AA8" s="64">
        <f t="shared" ref="AA8:AA36" si="7">AB8</f>
        <v>46114</v>
      </c>
      <c r="AB8" s="70">
        <f>AB7+1</f>
        <v>46114</v>
      </c>
      <c r="AC8" s="38" t="s">
        <v>78</v>
      </c>
      <c r="AD8" s="64">
        <f t="shared" ref="AD8:AD37" si="8">AE8</f>
        <v>46144</v>
      </c>
      <c r="AE8" s="70">
        <f>AE7+1</f>
        <v>46144</v>
      </c>
      <c r="AF8" s="63"/>
      <c r="AG8" s="64">
        <f t="shared" ref="AG8:AG36" si="9">AH8</f>
        <v>46175</v>
      </c>
      <c r="AH8" s="74">
        <f>AH7+1</f>
        <v>46175</v>
      </c>
      <c r="AI8" s="38" t="s">
        <v>88</v>
      </c>
      <c r="AJ8" s="64">
        <f t="shared" ref="AJ8:AJ37" si="10">AK8</f>
        <v>46205</v>
      </c>
      <c r="AK8" s="70">
        <f>AK7+1</f>
        <v>46205</v>
      </c>
      <c r="AL8" s="31" t="s">
        <v>88</v>
      </c>
      <c r="AM8" s="64">
        <f t="shared" ref="AM8:AM37" si="11">AN8</f>
        <v>46236</v>
      </c>
      <c r="AN8" s="70">
        <f>AN7+1</f>
        <v>46236</v>
      </c>
      <c r="AO8" s="63"/>
    </row>
    <row r="9" spans="1:61" ht="19" customHeight="1">
      <c r="B9" s="76"/>
      <c r="C9" s="64"/>
      <c r="D9" s="70">
        <f t="shared" si="0"/>
        <v>45872</v>
      </c>
      <c r="E9" s="63"/>
      <c r="F9" s="77">
        <f t="shared" si="1"/>
        <v>45903</v>
      </c>
      <c r="G9" s="70">
        <f t="shared" ref="G9:G36" si="12">G8+1</f>
        <v>45903</v>
      </c>
      <c r="H9" s="31" t="s">
        <v>88</v>
      </c>
      <c r="I9" s="64">
        <f t="shared" si="2"/>
        <v>45933</v>
      </c>
      <c r="J9" s="70">
        <f t="shared" ref="J9:J37" si="13">J8+1</f>
        <v>45933</v>
      </c>
      <c r="K9" s="31" t="s">
        <v>78</v>
      </c>
      <c r="L9" s="64">
        <f t="shared" si="3"/>
        <v>45964</v>
      </c>
      <c r="M9" s="74">
        <f t="shared" ref="M9:M36" si="14">M8+1</f>
        <v>45964</v>
      </c>
      <c r="N9" s="31" t="s">
        <v>78</v>
      </c>
      <c r="O9" s="64">
        <f t="shared" si="4"/>
        <v>45994</v>
      </c>
      <c r="P9" s="70">
        <f t="shared" ref="P9:P37" si="15">P8+1</f>
        <v>45994</v>
      </c>
      <c r="Q9" s="40" t="s">
        <v>78</v>
      </c>
      <c r="R9" s="69"/>
      <c r="S9" s="78">
        <f t="shared" ref="S9:S37" si="16">S8+1</f>
        <v>46025</v>
      </c>
      <c r="T9" s="63"/>
      <c r="U9" s="64">
        <f t="shared" si="5"/>
        <v>46056</v>
      </c>
      <c r="V9" s="74">
        <f t="shared" ref="V9:V34" si="17">V8+1</f>
        <v>46056</v>
      </c>
      <c r="W9" s="38" t="s">
        <v>78</v>
      </c>
      <c r="X9" s="64">
        <f t="shared" si="6"/>
        <v>46084</v>
      </c>
      <c r="Y9" s="74">
        <f t="shared" ref="Y9:Y37" si="18">Y8+1</f>
        <v>46084</v>
      </c>
      <c r="Z9" s="38" t="s">
        <v>88</v>
      </c>
      <c r="AA9" s="64">
        <f t="shared" si="7"/>
        <v>46115</v>
      </c>
      <c r="AB9" s="70">
        <f t="shared" ref="AB9:AB36" si="19">AB8+1</f>
        <v>46115</v>
      </c>
      <c r="AC9" s="38" t="s">
        <v>78</v>
      </c>
      <c r="AD9" s="64">
        <f t="shared" si="8"/>
        <v>46145</v>
      </c>
      <c r="AE9" s="70">
        <f t="shared" ref="AE9:AE37" si="20">AE8+1</f>
        <v>46145</v>
      </c>
      <c r="AF9" s="63"/>
      <c r="AG9" s="64">
        <f t="shared" si="9"/>
        <v>46176</v>
      </c>
      <c r="AH9" s="74">
        <f t="shared" ref="AH9:AH36" si="21">AH8+1</f>
        <v>46176</v>
      </c>
      <c r="AI9" s="38" t="s">
        <v>88</v>
      </c>
      <c r="AJ9" s="64">
        <f t="shared" si="10"/>
        <v>46206</v>
      </c>
      <c r="AK9" s="70">
        <f t="shared" ref="AK9:AK37" si="22">AK8+1</f>
        <v>46206</v>
      </c>
      <c r="AL9" s="31" t="s">
        <v>88</v>
      </c>
      <c r="AM9" s="64">
        <f t="shared" si="11"/>
        <v>46237</v>
      </c>
      <c r="AN9" s="70">
        <f t="shared" ref="AN9:AN37" si="23">AN8+1</f>
        <v>46237</v>
      </c>
      <c r="AO9" s="31" t="s">
        <v>88</v>
      </c>
    </row>
    <row r="10" spans="1:61" ht="19" customHeight="1">
      <c r="C10" s="64"/>
      <c r="D10" s="70">
        <f t="shared" si="0"/>
        <v>45873</v>
      </c>
      <c r="E10" s="31"/>
      <c r="F10" s="77">
        <f t="shared" si="1"/>
        <v>45904</v>
      </c>
      <c r="G10" s="70">
        <f t="shared" si="12"/>
        <v>45904</v>
      </c>
      <c r="H10" s="31" t="s">
        <v>88</v>
      </c>
      <c r="I10" s="64">
        <f t="shared" si="2"/>
        <v>45934</v>
      </c>
      <c r="J10" s="70">
        <f t="shared" si="13"/>
        <v>45934</v>
      </c>
      <c r="K10" s="63"/>
      <c r="L10" s="64">
        <f t="shared" si="3"/>
        <v>45965</v>
      </c>
      <c r="M10" s="74">
        <f t="shared" si="14"/>
        <v>45965</v>
      </c>
      <c r="N10" s="31" t="s">
        <v>78</v>
      </c>
      <c r="O10" s="64">
        <f t="shared" si="4"/>
        <v>45995</v>
      </c>
      <c r="P10" s="70">
        <f t="shared" si="15"/>
        <v>45995</v>
      </c>
      <c r="Q10" s="40" t="s">
        <v>78</v>
      </c>
      <c r="R10" s="69"/>
      <c r="S10" s="78">
        <f t="shared" si="16"/>
        <v>46026</v>
      </c>
      <c r="T10" s="63"/>
      <c r="U10" s="64">
        <f t="shared" si="5"/>
        <v>46057</v>
      </c>
      <c r="V10" s="70">
        <f t="shared" si="17"/>
        <v>46057</v>
      </c>
      <c r="W10" s="38" t="s">
        <v>78</v>
      </c>
      <c r="X10" s="64">
        <f t="shared" si="6"/>
        <v>46085</v>
      </c>
      <c r="Y10" s="70">
        <f t="shared" si="18"/>
        <v>46085</v>
      </c>
      <c r="Z10" s="38" t="s">
        <v>88</v>
      </c>
      <c r="AA10" s="64">
        <f t="shared" si="7"/>
        <v>46116</v>
      </c>
      <c r="AB10" s="70">
        <f t="shared" si="19"/>
        <v>46116</v>
      </c>
      <c r="AC10" s="63"/>
      <c r="AD10" s="64">
        <f t="shared" si="8"/>
        <v>46146</v>
      </c>
      <c r="AE10" s="74">
        <f t="shared" si="20"/>
        <v>46146</v>
      </c>
      <c r="AF10" s="38" t="s">
        <v>88</v>
      </c>
      <c r="AG10" s="64">
        <f t="shared" si="9"/>
        <v>46177</v>
      </c>
      <c r="AH10" s="74">
        <f t="shared" si="21"/>
        <v>46177</v>
      </c>
      <c r="AI10" s="38" t="s">
        <v>88</v>
      </c>
      <c r="AJ10" s="64">
        <f t="shared" si="10"/>
        <v>46207</v>
      </c>
      <c r="AK10" s="70">
        <f t="shared" si="22"/>
        <v>46207</v>
      </c>
      <c r="AL10" s="63"/>
      <c r="AM10" s="64">
        <f t="shared" si="11"/>
        <v>46238</v>
      </c>
      <c r="AN10" s="70">
        <f t="shared" si="23"/>
        <v>46238</v>
      </c>
      <c r="AO10" s="31" t="s">
        <v>88</v>
      </c>
    </row>
    <row r="11" spans="1:61" ht="19" customHeight="1">
      <c r="C11" s="64"/>
      <c r="D11" s="70">
        <f t="shared" si="0"/>
        <v>45874</v>
      </c>
      <c r="E11" s="31"/>
      <c r="F11" s="77">
        <f t="shared" si="1"/>
        <v>45905</v>
      </c>
      <c r="G11" s="70">
        <f t="shared" si="12"/>
        <v>45905</v>
      </c>
      <c r="H11" s="31" t="s">
        <v>88</v>
      </c>
      <c r="I11" s="64">
        <f t="shared" si="2"/>
        <v>45935</v>
      </c>
      <c r="J11" s="70">
        <f t="shared" si="13"/>
        <v>45935</v>
      </c>
      <c r="K11" s="63"/>
      <c r="L11" s="64">
        <f t="shared" si="3"/>
        <v>45966</v>
      </c>
      <c r="M11" s="70">
        <f t="shared" si="14"/>
        <v>45966</v>
      </c>
      <c r="N11" s="31" t="s">
        <v>78</v>
      </c>
      <c r="O11" s="64">
        <f t="shared" si="4"/>
        <v>45996</v>
      </c>
      <c r="P11" s="70">
        <f t="shared" si="15"/>
        <v>45996</v>
      </c>
      <c r="Q11" s="40" t="s">
        <v>78</v>
      </c>
      <c r="R11" s="69"/>
      <c r="S11" s="75">
        <f t="shared" si="16"/>
        <v>46027</v>
      </c>
      <c r="T11" s="38" t="s">
        <v>88</v>
      </c>
      <c r="U11" s="64">
        <f t="shared" si="5"/>
        <v>46058</v>
      </c>
      <c r="V11" s="70">
        <f t="shared" si="17"/>
        <v>46058</v>
      </c>
      <c r="W11" s="38" t="s">
        <v>78</v>
      </c>
      <c r="X11" s="64">
        <f t="shared" si="6"/>
        <v>46086</v>
      </c>
      <c r="Y11" s="70">
        <f t="shared" si="18"/>
        <v>46086</v>
      </c>
      <c r="Z11" s="38" t="s">
        <v>88</v>
      </c>
      <c r="AA11" s="64">
        <f t="shared" si="7"/>
        <v>46117</v>
      </c>
      <c r="AB11" s="70">
        <f t="shared" si="19"/>
        <v>46117</v>
      </c>
      <c r="AC11" s="63"/>
      <c r="AD11" s="64">
        <f t="shared" si="8"/>
        <v>46147</v>
      </c>
      <c r="AE11" s="74">
        <f t="shared" si="20"/>
        <v>46147</v>
      </c>
      <c r="AF11" s="38" t="s">
        <v>88</v>
      </c>
      <c r="AG11" s="64">
        <f t="shared" si="9"/>
        <v>46178</v>
      </c>
      <c r="AH11" s="70">
        <f t="shared" si="21"/>
        <v>46178</v>
      </c>
      <c r="AI11" s="38" t="s">
        <v>88</v>
      </c>
      <c r="AJ11" s="64">
        <f t="shared" si="10"/>
        <v>46208</v>
      </c>
      <c r="AK11" s="70">
        <f t="shared" si="22"/>
        <v>46208</v>
      </c>
      <c r="AL11" s="63"/>
      <c r="AM11" s="64">
        <f t="shared" si="11"/>
        <v>46239</v>
      </c>
      <c r="AN11" s="70">
        <f t="shared" si="23"/>
        <v>46239</v>
      </c>
      <c r="AO11" s="31" t="s">
        <v>88</v>
      </c>
    </row>
    <row r="12" spans="1:61" ht="19" customHeight="1">
      <c r="C12" s="64"/>
      <c r="D12" s="70">
        <f t="shared" si="0"/>
        <v>45875</v>
      </c>
      <c r="E12" s="31"/>
      <c r="F12" s="77">
        <f t="shared" si="1"/>
        <v>45906</v>
      </c>
      <c r="G12" s="70">
        <f t="shared" si="12"/>
        <v>45906</v>
      </c>
      <c r="H12" s="63"/>
      <c r="I12" s="64">
        <f t="shared" si="2"/>
        <v>45936</v>
      </c>
      <c r="J12" s="74">
        <f t="shared" si="13"/>
        <v>45936</v>
      </c>
      <c r="K12" s="38" t="s">
        <v>78</v>
      </c>
      <c r="L12" s="64">
        <f t="shared" si="3"/>
        <v>45967</v>
      </c>
      <c r="M12" s="70">
        <f t="shared" si="14"/>
        <v>45967</v>
      </c>
      <c r="N12" s="31" t="s">
        <v>78</v>
      </c>
      <c r="O12" s="64">
        <f t="shared" si="4"/>
        <v>45997</v>
      </c>
      <c r="P12" s="70">
        <f t="shared" si="15"/>
        <v>45997</v>
      </c>
      <c r="Q12" s="79"/>
      <c r="R12" s="69"/>
      <c r="S12" s="75">
        <f t="shared" si="16"/>
        <v>46028</v>
      </c>
      <c r="T12" s="38" t="s">
        <v>88</v>
      </c>
      <c r="U12" s="64">
        <f t="shared" si="5"/>
        <v>46059</v>
      </c>
      <c r="V12" s="70">
        <f t="shared" si="17"/>
        <v>46059</v>
      </c>
      <c r="W12" s="38" t="s">
        <v>78</v>
      </c>
      <c r="X12" s="64">
        <f t="shared" si="6"/>
        <v>46087</v>
      </c>
      <c r="Y12" s="70">
        <f t="shared" si="18"/>
        <v>46087</v>
      </c>
      <c r="Z12" s="38" t="s">
        <v>88</v>
      </c>
      <c r="AA12" s="64">
        <f t="shared" si="7"/>
        <v>46118</v>
      </c>
      <c r="AB12" s="74">
        <f t="shared" si="19"/>
        <v>46118</v>
      </c>
      <c r="AC12" s="71"/>
      <c r="AD12" s="64">
        <f t="shared" si="8"/>
        <v>46148</v>
      </c>
      <c r="AE12" s="70">
        <f t="shared" si="20"/>
        <v>46148</v>
      </c>
      <c r="AF12" s="38" t="s">
        <v>88</v>
      </c>
      <c r="AG12" s="64">
        <f t="shared" si="9"/>
        <v>46179</v>
      </c>
      <c r="AH12" s="70">
        <f t="shared" si="21"/>
        <v>46179</v>
      </c>
      <c r="AI12" s="63"/>
      <c r="AJ12" s="64">
        <f t="shared" si="10"/>
        <v>46209</v>
      </c>
      <c r="AK12" s="70">
        <f t="shared" si="22"/>
        <v>46209</v>
      </c>
      <c r="AL12" s="31" t="s">
        <v>88</v>
      </c>
      <c r="AM12" s="64">
        <f t="shared" si="11"/>
        <v>46240</v>
      </c>
      <c r="AN12" s="70">
        <f t="shared" si="23"/>
        <v>46240</v>
      </c>
      <c r="AO12" s="31" t="s">
        <v>88</v>
      </c>
    </row>
    <row r="13" spans="1:61" ht="19" customHeight="1">
      <c r="C13" s="64"/>
      <c r="D13" s="70">
        <f t="shared" si="0"/>
        <v>45876</v>
      </c>
      <c r="E13" s="31"/>
      <c r="F13" s="77">
        <f t="shared" si="1"/>
        <v>45907</v>
      </c>
      <c r="G13" s="70">
        <f t="shared" si="12"/>
        <v>45907</v>
      </c>
      <c r="H13" s="63"/>
      <c r="I13" s="64">
        <f t="shared" si="2"/>
        <v>45937</v>
      </c>
      <c r="J13" s="74">
        <f t="shared" si="13"/>
        <v>45937</v>
      </c>
      <c r="K13" s="38" t="s">
        <v>78</v>
      </c>
      <c r="L13" s="64">
        <f t="shared" si="3"/>
        <v>45968</v>
      </c>
      <c r="M13" s="70">
        <f t="shared" si="14"/>
        <v>45968</v>
      </c>
      <c r="N13" s="31" t="s">
        <v>78</v>
      </c>
      <c r="O13" s="64">
        <f t="shared" si="4"/>
        <v>45998</v>
      </c>
      <c r="P13" s="70">
        <f t="shared" si="15"/>
        <v>45998</v>
      </c>
      <c r="Q13" s="79"/>
      <c r="R13" s="69"/>
      <c r="S13" s="78">
        <f t="shared" si="16"/>
        <v>46029</v>
      </c>
      <c r="T13" s="38" t="s">
        <v>88</v>
      </c>
      <c r="U13" s="64">
        <f t="shared" si="5"/>
        <v>46060</v>
      </c>
      <c r="V13" s="70">
        <f t="shared" si="17"/>
        <v>46060</v>
      </c>
      <c r="W13" s="63"/>
      <c r="X13" s="64">
        <f t="shared" si="6"/>
        <v>46088</v>
      </c>
      <c r="Y13" s="70">
        <f t="shared" si="18"/>
        <v>46088</v>
      </c>
      <c r="Z13" s="63"/>
      <c r="AA13" s="64">
        <f t="shared" si="7"/>
        <v>46119</v>
      </c>
      <c r="AB13" s="74">
        <f t="shared" si="19"/>
        <v>46119</v>
      </c>
      <c r="AC13" s="38" t="s">
        <v>78</v>
      </c>
      <c r="AD13" s="64">
        <f t="shared" si="8"/>
        <v>46149</v>
      </c>
      <c r="AE13" s="70">
        <f t="shared" si="20"/>
        <v>46149</v>
      </c>
      <c r="AF13" s="38" t="s">
        <v>88</v>
      </c>
      <c r="AG13" s="64">
        <f t="shared" si="9"/>
        <v>46180</v>
      </c>
      <c r="AH13" s="70">
        <f t="shared" si="21"/>
        <v>46180</v>
      </c>
      <c r="AI13" s="63"/>
      <c r="AJ13" s="64">
        <f t="shared" si="10"/>
        <v>46210</v>
      </c>
      <c r="AK13" s="70">
        <f t="shared" si="22"/>
        <v>46210</v>
      </c>
      <c r="AL13" s="31" t="s">
        <v>88</v>
      </c>
      <c r="AM13" s="64">
        <f t="shared" si="11"/>
        <v>46241</v>
      </c>
      <c r="AN13" s="70">
        <f t="shared" si="23"/>
        <v>46241</v>
      </c>
      <c r="AO13" s="31" t="s">
        <v>88</v>
      </c>
    </row>
    <row r="14" spans="1:61" ht="19" customHeight="1">
      <c r="C14" s="64"/>
      <c r="D14" s="70">
        <f t="shared" si="0"/>
        <v>45877</v>
      </c>
      <c r="E14" s="31"/>
      <c r="F14" s="77">
        <f t="shared" si="1"/>
        <v>45908</v>
      </c>
      <c r="G14" s="70">
        <f t="shared" si="12"/>
        <v>45908</v>
      </c>
      <c r="H14" s="31" t="s">
        <v>152</v>
      </c>
      <c r="I14" s="64">
        <f t="shared" si="2"/>
        <v>45938</v>
      </c>
      <c r="J14" s="70">
        <f t="shared" si="13"/>
        <v>45938</v>
      </c>
      <c r="K14" s="38" t="s">
        <v>78</v>
      </c>
      <c r="L14" s="64">
        <f t="shared" si="3"/>
        <v>45969</v>
      </c>
      <c r="M14" s="70">
        <f t="shared" si="14"/>
        <v>45969</v>
      </c>
      <c r="N14" s="63"/>
      <c r="O14" s="64">
        <f t="shared" si="4"/>
        <v>45999</v>
      </c>
      <c r="P14" s="74">
        <f t="shared" si="15"/>
        <v>45999</v>
      </c>
      <c r="Q14" s="40" t="s">
        <v>78</v>
      </c>
      <c r="R14" s="69"/>
      <c r="S14" s="78">
        <f t="shared" si="16"/>
        <v>46030</v>
      </c>
      <c r="T14" s="38" t="s">
        <v>88</v>
      </c>
      <c r="U14" s="64">
        <f t="shared" si="5"/>
        <v>46061</v>
      </c>
      <c r="V14" s="70">
        <f t="shared" si="17"/>
        <v>46061</v>
      </c>
      <c r="W14" s="63"/>
      <c r="X14" s="64">
        <f t="shared" si="6"/>
        <v>46089</v>
      </c>
      <c r="Y14" s="70">
        <f t="shared" si="18"/>
        <v>46089</v>
      </c>
      <c r="Z14" s="63"/>
      <c r="AA14" s="64">
        <f t="shared" si="7"/>
        <v>46120</v>
      </c>
      <c r="AB14" s="70">
        <f t="shared" si="19"/>
        <v>46120</v>
      </c>
      <c r="AC14" s="38" t="s">
        <v>78</v>
      </c>
      <c r="AD14" s="64">
        <f t="shared" si="8"/>
        <v>46150</v>
      </c>
      <c r="AE14" s="74">
        <f t="shared" si="20"/>
        <v>46150</v>
      </c>
      <c r="AF14" s="71"/>
      <c r="AG14" s="64">
        <f t="shared" si="9"/>
        <v>46181</v>
      </c>
      <c r="AH14" s="70">
        <f t="shared" si="21"/>
        <v>46181</v>
      </c>
      <c r="AI14" s="31" t="s">
        <v>88</v>
      </c>
      <c r="AJ14" s="64">
        <f t="shared" si="10"/>
        <v>46211</v>
      </c>
      <c r="AK14" s="70">
        <f t="shared" si="22"/>
        <v>46211</v>
      </c>
      <c r="AL14" s="31" t="s">
        <v>88</v>
      </c>
      <c r="AM14" s="64">
        <f t="shared" si="11"/>
        <v>46242</v>
      </c>
      <c r="AN14" s="70">
        <f t="shared" si="23"/>
        <v>46242</v>
      </c>
      <c r="AO14" s="63"/>
    </row>
    <row r="15" spans="1:61" ht="19" customHeight="1">
      <c r="C15" s="64"/>
      <c r="D15" s="70">
        <f t="shared" si="0"/>
        <v>45878</v>
      </c>
      <c r="E15" s="63"/>
      <c r="F15" s="77">
        <f t="shared" si="1"/>
        <v>45909</v>
      </c>
      <c r="G15" s="70">
        <f t="shared" si="12"/>
        <v>45909</v>
      </c>
      <c r="H15" s="31" t="s">
        <v>78</v>
      </c>
      <c r="I15" s="64">
        <f t="shared" si="2"/>
        <v>45939</v>
      </c>
      <c r="J15" s="70">
        <f t="shared" si="13"/>
        <v>45939</v>
      </c>
      <c r="K15" s="38" t="s">
        <v>78</v>
      </c>
      <c r="L15" s="64">
        <f t="shared" si="3"/>
        <v>45970</v>
      </c>
      <c r="M15" s="70">
        <f t="shared" si="14"/>
        <v>45970</v>
      </c>
      <c r="N15" s="63"/>
      <c r="O15" s="64">
        <f t="shared" si="4"/>
        <v>46000</v>
      </c>
      <c r="P15" s="74">
        <f t="shared" si="15"/>
        <v>46000</v>
      </c>
      <c r="Q15" s="40" t="s">
        <v>78</v>
      </c>
      <c r="R15" s="69"/>
      <c r="S15" s="78">
        <f t="shared" si="16"/>
        <v>46031</v>
      </c>
      <c r="T15" s="38" t="s">
        <v>88</v>
      </c>
      <c r="U15" s="64">
        <f t="shared" si="5"/>
        <v>46062</v>
      </c>
      <c r="V15" s="74">
        <f t="shared" si="17"/>
        <v>46062</v>
      </c>
      <c r="W15" s="38" t="s">
        <v>78</v>
      </c>
      <c r="X15" s="64">
        <f t="shared" si="6"/>
        <v>46090</v>
      </c>
      <c r="Y15" s="74">
        <f t="shared" si="18"/>
        <v>46090</v>
      </c>
      <c r="Z15" s="38" t="s">
        <v>78</v>
      </c>
      <c r="AA15" s="64">
        <f t="shared" si="7"/>
        <v>46121</v>
      </c>
      <c r="AB15" s="70">
        <f t="shared" si="19"/>
        <v>46121</v>
      </c>
      <c r="AC15" s="38" t="s">
        <v>78</v>
      </c>
      <c r="AD15" s="64">
        <f t="shared" si="8"/>
        <v>46151</v>
      </c>
      <c r="AE15" s="70">
        <f t="shared" si="20"/>
        <v>46151</v>
      </c>
      <c r="AF15" s="63"/>
      <c r="AG15" s="64">
        <f t="shared" si="9"/>
        <v>46182</v>
      </c>
      <c r="AH15" s="70">
        <f t="shared" si="21"/>
        <v>46182</v>
      </c>
      <c r="AI15" s="31" t="s">
        <v>88</v>
      </c>
      <c r="AJ15" s="64">
        <f t="shared" si="10"/>
        <v>46212</v>
      </c>
      <c r="AK15" s="70">
        <f t="shared" si="22"/>
        <v>46212</v>
      </c>
      <c r="AL15" s="31" t="s">
        <v>88</v>
      </c>
      <c r="AM15" s="64">
        <f t="shared" si="11"/>
        <v>46243</v>
      </c>
      <c r="AN15" s="70">
        <f t="shared" si="23"/>
        <v>46243</v>
      </c>
      <c r="AO15" s="63"/>
    </row>
    <row r="16" spans="1:61" ht="19" customHeight="1">
      <c r="C16" s="64"/>
      <c r="D16" s="70">
        <f t="shared" si="0"/>
        <v>45879</v>
      </c>
      <c r="E16" s="63"/>
      <c r="F16" s="77">
        <f t="shared" si="1"/>
        <v>45910</v>
      </c>
      <c r="G16" s="70">
        <f t="shared" si="12"/>
        <v>45910</v>
      </c>
      <c r="H16" s="31" t="s">
        <v>78</v>
      </c>
      <c r="I16" s="64">
        <f t="shared" si="2"/>
        <v>45940</v>
      </c>
      <c r="J16" s="70">
        <f t="shared" si="13"/>
        <v>45940</v>
      </c>
      <c r="K16" s="38" t="s">
        <v>78</v>
      </c>
      <c r="L16" s="64">
        <f t="shared" si="3"/>
        <v>45971</v>
      </c>
      <c r="M16" s="74">
        <f t="shared" si="14"/>
        <v>45971</v>
      </c>
      <c r="N16" s="38" t="s">
        <v>78</v>
      </c>
      <c r="O16" s="64">
        <f t="shared" si="4"/>
        <v>46001</v>
      </c>
      <c r="P16" s="70">
        <f t="shared" si="15"/>
        <v>46001</v>
      </c>
      <c r="Q16" s="40" t="s">
        <v>78</v>
      </c>
      <c r="R16" s="69"/>
      <c r="S16" s="78">
        <f t="shared" si="16"/>
        <v>46032</v>
      </c>
      <c r="T16" s="63"/>
      <c r="U16" s="64">
        <f t="shared" si="5"/>
        <v>46063</v>
      </c>
      <c r="V16" s="74">
        <f t="shared" si="17"/>
        <v>46063</v>
      </c>
      <c r="W16" s="38" t="s">
        <v>78</v>
      </c>
      <c r="X16" s="64">
        <f t="shared" si="6"/>
        <v>46091</v>
      </c>
      <c r="Y16" s="74">
        <f t="shared" si="18"/>
        <v>46091</v>
      </c>
      <c r="Z16" s="38" t="s">
        <v>78</v>
      </c>
      <c r="AA16" s="64">
        <f t="shared" si="7"/>
        <v>46122</v>
      </c>
      <c r="AB16" s="70">
        <f t="shared" si="19"/>
        <v>46122</v>
      </c>
      <c r="AC16" s="38" t="s">
        <v>78</v>
      </c>
      <c r="AD16" s="64">
        <f t="shared" si="8"/>
        <v>46152</v>
      </c>
      <c r="AE16" s="70">
        <f t="shared" si="20"/>
        <v>46152</v>
      </c>
      <c r="AF16" s="63"/>
      <c r="AG16" s="64">
        <f t="shared" si="9"/>
        <v>46183</v>
      </c>
      <c r="AH16" s="70">
        <f t="shared" si="21"/>
        <v>46183</v>
      </c>
      <c r="AI16" s="31" t="s">
        <v>88</v>
      </c>
      <c r="AJ16" s="64">
        <f t="shared" si="10"/>
        <v>46213</v>
      </c>
      <c r="AK16" s="70">
        <f t="shared" si="22"/>
        <v>46213</v>
      </c>
      <c r="AL16" s="31" t="s">
        <v>88</v>
      </c>
      <c r="AM16" s="64">
        <f t="shared" si="11"/>
        <v>46244</v>
      </c>
      <c r="AN16" s="70">
        <f t="shared" si="23"/>
        <v>46244</v>
      </c>
      <c r="AO16" s="31" t="s">
        <v>88</v>
      </c>
    </row>
    <row r="17" spans="3:41" ht="19" customHeight="1">
      <c r="C17" s="64"/>
      <c r="D17" s="70">
        <f t="shared" si="0"/>
        <v>45880</v>
      </c>
      <c r="E17" s="31"/>
      <c r="F17" s="77">
        <f t="shared" si="1"/>
        <v>45911</v>
      </c>
      <c r="G17" s="70">
        <f t="shared" si="12"/>
        <v>45911</v>
      </c>
      <c r="H17" s="31" t="s">
        <v>78</v>
      </c>
      <c r="I17" s="64">
        <f t="shared" si="2"/>
        <v>45941</v>
      </c>
      <c r="J17" s="70">
        <f t="shared" si="13"/>
        <v>45941</v>
      </c>
      <c r="K17" s="63"/>
      <c r="L17" s="64">
        <f t="shared" si="3"/>
        <v>45972</v>
      </c>
      <c r="M17" s="70">
        <f t="shared" si="14"/>
        <v>45972</v>
      </c>
      <c r="N17" s="63"/>
      <c r="O17" s="64">
        <f t="shared" si="4"/>
        <v>46002</v>
      </c>
      <c r="P17" s="70">
        <f t="shared" si="15"/>
        <v>46002</v>
      </c>
      <c r="Q17" s="40" t="s">
        <v>78</v>
      </c>
      <c r="R17" s="69"/>
      <c r="S17" s="78">
        <f t="shared" si="16"/>
        <v>46033</v>
      </c>
      <c r="T17" s="63"/>
      <c r="U17" s="64">
        <f t="shared" si="5"/>
        <v>46064</v>
      </c>
      <c r="V17" s="70">
        <f t="shared" si="17"/>
        <v>46064</v>
      </c>
      <c r="W17" s="38" t="s">
        <v>78</v>
      </c>
      <c r="X17" s="64">
        <f t="shared" si="6"/>
        <v>46092</v>
      </c>
      <c r="Y17" s="70">
        <f t="shared" si="18"/>
        <v>46092</v>
      </c>
      <c r="Z17" s="38" t="s">
        <v>78</v>
      </c>
      <c r="AA17" s="64">
        <f t="shared" si="7"/>
        <v>46123</v>
      </c>
      <c r="AB17" s="70">
        <f t="shared" si="19"/>
        <v>46123</v>
      </c>
      <c r="AC17" s="63"/>
      <c r="AD17" s="64">
        <f t="shared" si="8"/>
        <v>46153</v>
      </c>
      <c r="AE17" s="74">
        <f t="shared" si="20"/>
        <v>46153</v>
      </c>
      <c r="AF17" s="31" t="s">
        <v>88</v>
      </c>
      <c r="AG17" s="64">
        <f t="shared" si="9"/>
        <v>46184</v>
      </c>
      <c r="AH17" s="70">
        <f t="shared" si="21"/>
        <v>46184</v>
      </c>
      <c r="AI17" s="31" t="s">
        <v>88</v>
      </c>
      <c r="AJ17" s="64">
        <f t="shared" si="10"/>
        <v>46214</v>
      </c>
      <c r="AK17" s="70">
        <f t="shared" si="22"/>
        <v>46214</v>
      </c>
      <c r="AL17" s="63"/>
      <c r="AM17" s="64">
        <f t="shared" si="11"/>
        <v>46245</v>
      </c>
      <c r="AN17" s="70">
        <f t="shared" si="23"/>
        <v>46245</v>
      </c>
      <c r="AO17" s="31" t="s">
        <v>88</v>
      </c>
    </row>
    <row r="18" spans="3:41" ht="19" customHeight="1">
      <c r="C18" s="64"/>
      <c r="D18" s="70">
        <f t="shared" si="0"/>
        <v>45881</v>
      </c>
      <c r="E18" s="31"/>
      <c r="F18" s="77">
        <f t="shared" si="1"/>
        <v>45912</v>
      </c>
      <c r="G18" s="70">
        <f t="shared" si="12"/>
        <v>45912</v>
      </c>
      <c r="H18" s="31" t="s">
        <v>78</v>
      </c>
      <c r="I18" s="64">
        <f t="shared" si="2"/>
        <v>45942</v>
      </c>
      <c r="J18" s="81">
        <f t="shared" si="13"/>
        <v>45942</v>
      </c>
      <c r="K18" s="63"/>
      <c r="L18" s="64">
        <f t="shared" si="3"/>
        <v>45973</v>
      </c>
      <c r="M18" s="70">
        <f t="shared" si="14"/>
        <v>45973</v>
      </c>
      <c r="N18" s="38" t="s">
        <v>78</v>
      </c>
      <c r="O18" s="64">
        <f t="shared" si="4"/>
        <v>46003</v>
      </c>
      <c r="P18" s="70">
        <f t="shared" si="15"/>
        <v>46003</v>
      </c>
      <c r="Q18" s="40" t="s">
        <v>78</v>
      </c>
      <c r="R18" s="69"/>
      <c r="S18" s="75">
        <f t="shared" si="16"/>
        <v>46034</v>
      </c>
      <c r="T18" s="38" t="s">
        <v>81</v>
      </c>
      <c r="U18" s="64">
        <f t="shared" si="5"/>
        <v>46065</v>
      </c>
      <c r="V18" s="70">
        <f t="shared" si="17"/>
        <v>46065</v>
      </c>
      <c r="W18" s="38" t="s">
        <v>78</v>
      </c>
      <c r="X18" s="64">
        <f t="shared" si="6"/>
        <v>46093</v>
      </c>
      <c r="Y18" s="70">
        <f t="shared" si="18"/>
        <v>46093</v>
      </c>
      <c r="Z18" s="38" t="s">
        <v>78</v>
      </c>
      <c r="AA18" s="64">
        <f t="shared" si="7"/>
        <v>46124</v>
      </c>
      <c r="AB18" s="70">
        <f t="shared" si="19"/>
        <v>46124</v>
      </c>
      <c r="AC18" s="63"/>
      <c r="AD18" s="64">
        <f t="shared" si="8"/>
        <v>46154</v>
      </c>
      <c r="AE18" s="74">
        <f t="shared" si="20"/>
        <v>46154</v>
      </c>
      <c r="AF18" s="38" t="s">
        <v>88</v>
      </c>
      <c r="AG18" s="64">
        <f t="shared" si="9"/>
        <v>46185</v>
      </c>
      <c r="AH18" s="80">
        <f t="shared" si="21"/>
        <v>46185</v>
      </c>
      <c r="AI18" s="31" t="s">
        <v>88</v>
      </c>
      <c r="AJ18" s="64">
        <f t="shared" si="10"/>
        <v>46215</v>
      </c>
      <c r="AK18" s="70">
        <f t="shared" si="22"/>
        <v>46215</v>
      </c>
      <c r="AL18" s="63"/>
      <c r="AM18" s="64">
        <f t="shared" si="11"/>
        <v>46246</v>
      </c>
      <c r="AN18" s="70">
        <f t="shared" si="23"/>
        <v>46246</v>
      </c>
      <c r="AO18" s="31" t="s">
        <v>88</v>
      </c>
    </row>
    <row r="19" spans="3:41" ht="19" customHeight="1">
      <c r="C19" s="64"/>
      <c r="D19" s="70">
        <f t="shared" si="0"/>
        <v>45882</v>
      </c>
      <c r="E19" s="31"/>
      <c r="F19" s="77">
        <f t="shared" si="1"/>
        <v>45913</v>
      </c>
      <c r="G19" s="70">
        <f t="shared" si="12"/>
        <v>45913</v>
      </c>
      <c r="H19" s="63"/>
      <c r="I19" s="64">
        <f t="shared" si="2"/>
        <v>45943</v>
      </c>
      <c r="J19" s="111">
        <f t="shared" si="13"/>
        <v>45943</v>
      </c>
      <c r="K19" s="110" t="s">
        <v>78</v>
      </c>
      <c r="L19" s="64">
        <f t="shared" si="3"/>
        <v>45974</v>
      </c>
      <c r="M19" s="70">
        <f t="shared" si="14"/>
        <v>45974</v>
      </c>
      <c r="N19" s="38" t="s">
        <v>78</v>
      </c>
      <c r="O19" s="64">
        <f t="shared" si="4"/>
        <v>46004</v>
      </c>
      <c r="P19" s="70">
        <f t="shared" si="15"/>
        <v>46004</v>
      </c>
      <c r="Q19" s="79"/>
      <c r="R19" s="69"/>
      <c r="S19" s="75">
        <f t="shared" si="16"/>
        <v>46035</v>
      </c>
      <c r="T19" s="38" t="s">
        <v>81</v>
      </c>
      <c r="U19" s="64">
        <f t="shared" si="5"/>
        <v>46066</v>
      </c>
      <c r="V19" s="70">
        <f t="shared" si="17"/>
        <v>46066</v>
      </c>
      <c r="W19" s="38" t="s">
        <v>78</v>
      </c>
      <c r="X19" s="64">
        <f t="shared" si="6"/>
        <v>46094</v>
      </c>
      <c r="Y19" s="70">
        <f t="shared" si="18"/>
        <v>46094</v>
      </c>
      <c r="Z19" s="38" t="s">
        <v>78</v>
      </c>
      <c r="AA19" s="64">
        <f t="shared" si="7"/>
        <v>46125</v>
      </c>
      <c r="AB19" s="74">
        <f t="shared" si="19"/>
        <v>46125</v>
      </c>
      <c r="AC19" s="38" t="s">
        <v>78</v>
      </c>
      <c r="AD19" s="64">
        <f t="shared" si="8"/>
        <v>46155</v>
      </c>
      <c r="AE19" s="70">
        <f t="shared" si="20"/>
        <v>46155</v>
      </c>
      <c r="AF19" s="38" t="s">
        <v>88</v>
      </c>
      <c r="AG19" s="64">
        <f t="shared" si="9"/>
        <v>46186</v>
      </c>
      <c r="AH19" s="62">
        <f t="shared" si="21"/>
        <v>46186</v>
      </c>
      <c r="AI19" s="63"/>
      <c r="AJ19" s="64">
        <f t="shared" si="10"/>
        <v>46216</v>
      </c>
      <c r="AK19" s="70">
        <f t="shared" si="22"/>
        <v>46216</v>
      </c>
      <c r="AL19" s="31" t="s">
        <v>88</v>
      </c>
      <c r="AM19" s="64">
        <f t="shared" si="11"/>
        <v>46247</v>
      </c>
      <c r="AN19" s="70">
        <f t="shared" si="23"/>
        <v>46247</v>
      </c>
      <c r="AO19" s="31" t="s">
        <v>88</v>
      </c>
    </row>
    <row r="20" spans="3:41" ht="19" customHeight="1">
      <c r="C20" s="64"/>
      <c r="D20" s="70">
        <f t="shared" si="0"/>
        <v>45883</v>
      </c>
      <c r="E20" s="31"/>
      <c r="F20" s="77">
        <f t="shared" si="1"/>
        <v>45914</v>
      </c>
      <c r="G20" s="70">
        <f t="shared" si="12"/>
        <v>45914</v>
      </c>
      <c r="H20" s="63"/>
      <c r="I20" s="64">
        <f t="shared" si="2"/>
        <v>45944</v>
      </c>
      <c r="J20" s="67">
        <f t="shared" si="13"/>
        <v>45944</v>
      </c>
      <c r="K20" s="38" t="s">
        <v>78</v>
      </c>
      <c r="L20" s="64">
        <f t="shared" si="3"/>
        <v>45975</v>
      </c>
      <c r="M20" s="70">
        <f t="shared" si="14"/>
        <v>45975</v>
      </c>
      <c r="N20" s="38" t="s">
        <v>78</v>
      </c>
      <c r="O20" s="64">
        <f t="shared" si="4"/>
        <v>46005</v>
      </c>
      <c r="P20" s="70">
        <f t="shared" si="15"/>
        <v>46005</v>
      </c>
      <c r="Q20" s="79"/>
      <c r="R20" s="69"/>
      <c r="S20" s="78">
        <f t="shared" si="16"/>
        <v>46036</v>
      </c>
      <c r="T20" s="38" t="s">
        <v>81</v>
      </c>
      <c r="U20" s="64">
        <f t="shared" si="5"/>
        <v>46067</v>
      </c>
      <c r="V20" s="70">
        <f t="shared" si="17"/>
        <v>46067</v>
      </c>
      <c r="W20" s="63"/>
      <c r="X20" s="64">
        <f t="shared" si="6"/>
        <v>46095</v>
      </c>
      <c r="Y20" s="70">
        <f t="shared" si="18"/>
        <v>46095</v>
      </c>
      <c r="Z20" s="63"/>
      <c r="AA20" s="64">
        <f t="shared" si="7"/>
        <v>46126</v>
      </c>
      <c r="AB20" s="74">
        <f t="shared" si="19"/>
        <v>46126</v>
      </c>
      <c r="AC20" s="38" t="s">
        <v>78</v>
      </c>
      <c r="AD20" s="64">
        <f t="shared" si="8"/>
        <v>46156</v>
      </c>
      <c r="AE20" s="70">
        <f t="shared" si="20"/>
        <v>46156</v>
      </c>
      <c r="AF20" s="71"/>
      <c r="AG20" s="64">
        <f t="shared" si="9"/>
        <v>46187</v>
      </c>
      <c r="AH20" s="70">
        <f t="shared" si="21"/>
        <v>46187</v>
      </c>
      <c r="AI20" s="63"/>
      <c r="AJ20" s="64">
        <f t="shared" si="10"/>
        <v>46217</v>
      </c>
      <c r="AK20" s="70">
        <f t="shared" si="22"/>
        <v>46217</v>
      </c>
      <c r="AL20" s="63"/>
      <c r="AM20" s="64">
        <f t="shared" si="11"/>
        <v>46248</v>
      </c>
      <c r="AN20" s="70">
        <f t="shared" si="23"/>
        <v>46248</v>
      </c>
      <c r="AO20" s="31" t="s">
        <v>88</v>
      </c>
    </row>
    <row r="21" spans="3:41" ht="19" customHeight="1">
      <c r="C21" s="64"/>
      <c r="D21" s="70">
        <f t="shared" si="0"/>
        <v>45884</v>
      </c>
      <c r="E21" s="63"/>
      <c r="F21" s="77">
        <f t="shared" si="1"/>
        <v>45915</v>
      </c>
      <c r="G21" s="70">
        <f t="shared" si="12"/>
        <v>45915</v>
      </c>
      <c r="H21" s="38" t="s">
        <v>78</v>
      </c>
      <c r="I21" s="64">
        <f t="shared" si="2"/>
        <v>45945</v>
      </c>
      <c r="J21" s="70">
        <f t="shared" si="13"/>
        <v>45945</v>
      </c>
      <c r="K21" s="38" t="s">
        <v>78</v>
      </c>
      <c r="L21" s="64">
        <f t="shared" si="3"/>
        <v>45976</v>
      </c>
      <c r="M21" s="70">
        <f t="shared" si="14"/>
        <v>45976</v>
      </c>
      <c r="N21" s="63"/>
      <c r="O21" s="64">
        <f t="shared" si="4"/>
        <v>46006</v>
      </c>
      <c r="P21" s="74">
        <f t="shared" si="15"/>
        <v>46006</v>
      </c>
      <c r="Q21" s="40" t="s">
        <v>88</v>
      </c>
      <c r="R21" s="69"/>
      <c r="S21" s="78">
        <f t="shared" si="16"/>
        <v>46037</v>
      </c>
      <c r="T21" s="38" t="s">
        <v>81</v>
      </c>
      <c r="U21" s="64">
        <f t="shared" si="5"/>
        <v>46068</v>
      </c>
      <c r="V21" s="70">
        <f t="shared" si="17"/>
        <v>46068</v>
      </c>
      <c r="W21" s="63"/>
      <c r="X21" s="64">
        <f t="shared" si="6"/>
        <v>46096</v>
      </c>
      <c r="Y21" s="70">
        <f t="shared" si="18"/>
        <v>46096</v>
      </c>
      <c r="Z21" s="63"/>
      <c r="AA21" s="64">
        <f t="shared" si="7"/>
        <v>46127</v>
      </c>
      <c r="AB21" s="70">
        <f t="shared" si="19"/>
        <v>46127</v>
      </c>
      <c r="AC21" s="38" t="s">
        <v>78</v>
      </c>
      <c r="AD21" s="64">
        <f t="shared" si="8"/>
        <v>46157</v>
      </c>
      <c r="AE21" s="70">
        <f t="shared" si="20"/>
        <v>46157</v>
      </c>
      <c r="AF21" s="31" t="s">
        <v>88</v>
      </c>
      <c r="AG21" s="64">
        <f t="shared" si="9"/>
        <v>46188</v>
      </c>
      <c r="AH21" s="74">
        <f t="shared" si="21"/>
        <v>46188</v>
      </c>
      <c r="AI21" s="31" t="s">
        <v>88</v>
      </c>
      <c r="AJ21" s="64">
        <f t="shared" si="10"/>
        <v>46218</v>
      </c>
      <c r="AK21" s="70">
        <f t="shared" si="22"/>
        <v>46218</v>
      </c>
      <c r="AL21" s="31" t="s">
        <v>88</v>
      </c>
      <c r="AM21" s="64">
        <f t="shared" si="11"/>
        <v>46249</v>
      </c>
      <c r="AN21" s="70">
        <f t="shared" si="23"/>
        <v>46249</v>
      </c>
      <c r="AO21" s="63"/>
    </row>
    <row r="22" spans="3:41" ht="19" customHeight="1">
      <c r="C22" s="64"/>
      <c r="D22" s="70">
        <f t="shared" si="0"/>
        <v>45885</v>
      </c>
      <c r="E22" s="63"/>
      <c r="F22" s="77">
        <f t="shared" si="1"/>
        <v>45916</v>
      </c>
      <c r="G22" s="70">
        <f t="shared" si="12"/>
        <v>45916</v>
      </c>
      <c r="H22" s="38" t="s">
        <v>78</v>
      </c>
      <c r="I22" s="64">
        <f t="shared" si="2"/>
        <v>45946</v>
      </c>
      <c r="J22" s="70">
        <f t="shared" si="13"/>
        <v>45946</v>
      </c>
      <c r="K22" s="38" t="s">
        <v>78</v>
      </c>
      <c r="L22" s="64">
        <f t="shared" si="3"/>
        <v>45977</v>
      </c>
      <c r="M22" s="70">
        <f t="shared" si="14"/>
        <v>45977</v>
      </c>
      <c r="N22" s="63"/>
      <c r="O22" s="64">
        <f t="shared" si="4"/>
        <v>46007</v>
      </c>
      <c r="P22" s="74">
        <f t="shared" si="15"/>
        <v>46007</v>
      </c>
      <c r="Q22" s="40" t="s">
        <v>88</v>
      </c>
      <c r="R22" s="69"/>
      <c r="S22" s="78">
        <f t="shared" si="16"/>
        <v>46038</v>
      </c>
      <c r="T22" s="38" t="s">
        <v>81</v>
      </c>
      <c r="U22" s="64">
        <f t="shared" si="5"/>
        <v>46069</v>
      </c>
      <c r="V22" s="74">
        <f t="shared" si="17"/>
        <v>46069</v>
      </c>
      <c r="W22" s="38" t="s">
        <v>78</v>
      </c>
      <c r="X22" s="64">
        <f t="shared" si="6"/>
        <v>46097</v>
      </c>
      <c r="Y22" s="74">
        <f t="shared" si="18"/>
        <v>46097</v>
      </c>
      <c r="Z22" s="38" t="s">
        <v>78</v>
      </c>
      <c r="AA22" s="64">
        <f t="shared" si="7"/>
        <v>46128</v>
      </c>
      <c r="AB22" s="70">
        <f t="shared" si="19"/>
        <v>46128</v>
      </c>
      <c r="AC22" s="38" t="s">
        <v>78</v>
      </c>
      <c r="AD22" s="64">
        <f t="shared" si="8"/>
        <v>46158</v>
      </c>
      <c r="AE22" s="70">
        <f t="shared" si="20"/>
        <v>46158</v>
      </c>
      <c r="AF22" s="63"/>
      <c r="AG22" s="64">
        <f t="shared" si="9"/>
        <v>46189</v>
      </c>
      <c r="AH22" s="74">
        <f t="shared" si="21"/>
        <v>46189</v>
      </c>
      <c r="AI22" s="31" t="s">
        <v>88</v>
      </c>
      <c r="AJ22" s="64">
        <f t="shared" si="10"/>
        <v>46219</v>
      </c>
      <c r="AK22" s="70">
        <f t="shared" si="22"/>
        <v>46219</v>
      </c>
      <c r="AL22" s="31" t="s">
        <v>88</v>
      </c>
      <c r="AM22" s="64">
        <f t="shared" si="11"/>
        <v>46250</v>
      </c>
      <c r="AN22" s="70">
        <f t="shared" si="23"/>
        <v>46250</v>
      </c>
      <c r="AO22" s="63"/>
    </row>
    <row r="23" spans="3:41" ht="19" customHeight="1">
      <c r="C23" s="64"/>
      <c r="D23" s="70">
        <f t="shared" si="0"/>
        <v>45886</v>
      </c>
      <c r="E23" s="63"/>
      <c r="F23" s="77">
        <f t="shared" si="1"/>
        <v>45917</v>
      </c>
      <c r="G23" s="70">
        <f t="shared" si="12"/>
        <v>45917</v>
      </c>
      <c r="H23" s="38" t="s">
        <v>78</v>
      </c>
      <c r="I23" s="64">
        <f t="shared" si="2"/>
        <v>45947</v>
      </c>
      <c r="J23" s="70">
        <f t="shared" si="13"/>
        <v>45947</v>
      </c>
      <c r="K23" s="38" t="s">
        <v>78</v>
      </c>
      <c r="L23" s="64">
        <f t="shared" si="3"/>
        <v>45978</v>
      </c>
      <c r="M23" s="74">
        <f t="shared" si="14"/>
        <v>45978</v>
      </c>
      <c r="N23" s="38" t="s">
        <v>78</v>
      </c>
      <c r="O23" s="64">
        <f t="shared" si="4"/>
        <v>46008</v>
      </c>
      <c r="P23" s="70">
        <f t="shared" si="15"/>
        <v>46008</v>
      </c>
      <c r="Q23" s="40" t="s">
        <v>88</v>
      </c>
      <c r="R23" s="69"/>
      <c r="S23" s="78">
        <f t="shared" si="16"/>
        <v>46039</v>
      </c>
      <c r="T23" s="63"/>
      <c r="U23" s="64">
        <f t="shared" si="5"/>
        <v>46070</v>
      </c>
      <c r="V23" s="74">
        <f t="shared" si="17"/>
        <v>46070</v>
      </c>
      <c r="W23" s="38" t="s">
        <v>78</v>
      </c>
      <c r="X23" s="64">
        <f t="shared" si="6"/>
        <v>46098</v>
      </c>
      <c r="Y23" s="74">
        <f t="shared" si="18"/>
        <v>46098</v>
      </c>
      <c r="Z23" s="38" t="s">
        <v>78</v>
      </c>
      <c r="AA23" s="64">
        <f t="shared" si="7"/>
        <v>46129</v>
      </c>
      <c r="AB23" s="70">
        <f t="shared" si="19"/>
        <v>46129</v>
      </c>
      <c r="AC23" s="38" t="s">
        <v>78</v>
      </c>
      <c r="AD23" s="64">
        <f t="shared" si="8"/>
        <v>46159</v>
      </c>
      <c r="AE23" s="70">
        <f t="shared" si="20"/>
        <v>46159</v>
      </c>
      <c r="AF23" s="63"/>
      <c r="AG23" s="64">
        <f t="shared" si="9"/>
        <v>46190</v>
      </c>
      <c r="AH23" s="74">
        <f t="shared" si="21"/>
        <v>46190</v>
      </c>
      <c r="AI23" s="31" t="s">
        <v>88</v>
      </c>
      <c r="AJ23" s="64">
        <f t="shared" si="10"/>
        <v>46220</v>
      </c>
      <c r="AK23" s="70">
        <f t="shared" si="22"/>
        <v>46220</v>
      </c>
      <c r="AL23" s="31" t="s">
        <v>88</v>
      </c>
      <c r="AM23" s="64">
        <f t="shared" si="11"/>
        <v>46251</v>
      </c>
      <c r="AN23" s="70">
        <f t="shared" si="23"/>
        <v>46251</v>
      </c>
      <c r="AO23" s="31" t="s">
        <v>88</v>
      </c>
    </row>
    <row r="24" spans="3:41" ht="19" customHeight="1">
      <c r="C24" s="64"/>
      <c r="D24" s="70">
        <f t="shared" si="0"/>
        <v>45887</v>
      </c>
      <c r="E24" s="31"/>
      <c r="F24" s="77">
        <f t="shared" si="1"/>
        <v>45918</v>
      </c>
      <c r="G24" s="70">
        <f t="shared" si="12"/>
        <v>45918</v>
      </c>
      <c r="H24" s="38" t="s">
        <v>78</v>
      </c>
      <c r="I24" s="64">
        <f t="shared" si="2"/>
        <v>45948</v>
      </c>
      <c r="J24" s="62">
        <f t="shared" si="13"/>
        <v>45948</v>
      </c>
      <c r="K24" s="63"/>
      <c r="L24" s="64">
        <f t="shared" si="3"/>
        <v>45979</v>
      </c>
      <c r="M24" s="74">
        <f t="shared" si="14"/>
        <v>45979</v>
      </c>
      <c r="N24" s="38" t="s">
        <v>78</v>
      </c>
      <c r="O24" s="64">
        <f t="shared" si="4"/>
        <v>46009</v>
      </c>
      <c r="P24" s="70">
        <f t="shared" si="15"/>
        <v>46009</v>
      </c>
      <c r="Q24" s="40" t="s">
        <v>88</v>
      </c>
      <c r="R24" s="69"/>
      <c r="S24" s="78">
        <f t="shared" si="16"/>
        <v>46040</v>
      </c>
      <c r="T24" s="63"/>
      <c r="U24" s="64">
        <f t="shared" si="5"/>
        <v>46071</v>
      </c>
      <c r="V24" s="70">
        <f t="shared" si="17"/>
        <v>46071</v>
      </c>
      <c r="W24" s="38" t="s">
        <v>78</v>
      </c>
      <c r="X24" s="64">
        <f t="shared" si="6"/>
        <v>46099</v>
      </c>
      <c r="Y24" s="70">
        <f t="shared" si="18"/>
        <v>46099</v>
      </c>
      <c r="Z24" s="38" t="s">
        <v>78</v>
      </c>
      <c r="AA24" s="64">
        <f t="shared" si="7"/>
        <v>46130</v>
      </c>
      <c r="AB24" s="70">
        <f t="shared" si="19"/>
        <v>46130</v>
      </c>
      <c r="AC24" s="63"/>
      <c r="AD24" s="64">
        <f t="shared" si="8"/>
        <v>46160</v>
      </c>
      <c r="AE24" s="70">
        <f t="shared" si="20"/>
        <v>46160</v>
      </c>
      <c r="AF24" s="38" t="s">
        <v>81</v>
      </c>
      <c r="AG24" s="64">
        <f t="shared" si="9"/>
        <v>46191</v>
      </c>
      <c r="AH24" s="74">
        <f t="shared" si="21"/>
        <v>46191</v>
      </c>
      <c r="AI24" s="31" t="s">
        <v>88</v>
      </c>
      <c r="AJ24" s="64">
        <f t="shared" si="10"/>
        <v>46221</v>
      </c>
      <c r="AK24" s="70">
        <f t="shared" si="22"/>
        <v>46221</v>
      </c>
      <c r="AL24" s="63"/>
      <c r="AM24" s="64">
        <f t="shared" si="11"/>
        <v>46252</v>
      </c>
      <c r="AN24" s="70">
        <f t="shared" si="23"/>
        <v>46252</v>
      </c>
      <c r="AO24" s="31" t="s">
        <v>88</v>
      </c>
    </row>
    <row r="25" spans="3:41" ht="19" customHeight="1">
      <c r="C25" s="64"/>
      <c r="D25" s="70">
        <f t="shared" si="0"/>
        <v>45888</v>
      </c>
      <c r="E25" s="31"/>
      <c r="F25" s="77">
        <f t="shared" si="1"/>
        <v>45919</v>
      </c>
      <c r="G25" s="70">
        <f t="shared" si="12"/>
        <v>45919</v>
      </c>
      <c r="H25" s="38" t="s">
        <v>78</v>
      </c>
      <c r="I25" s="64">
        <f t="shared" si="2"/>
        <v>45949</v>
      </c>
      <c r="J25" s="70">
        <f t="shared" si="13"/>
        <v>45949</v>
      </c>
      <c r="K25" s="63"/>
      <c r="L25" s="64">
        <f t="shared" si="3"/>
        <v>45980</v>
      </c>
      <c r="M25" s="70">
        <f t="shared" si="14"/>
        <v>45980</v>
      </c>
      <c r="N25" s="38" t="s">
        <v>78</v>
      </c>
      <c r="O25" s="64">
        <f t="shared" si="4"/>
        <v>46010</v>
      </c>
      <c r="P25" s="70">
        <f t="shared" si="15"/>
        <v>46010</v>
      </c>
      <c r="Q25" s="40" t="s">
        <v>88</v>
      </c>
      <c r="R25" s="69"/>
      <c r="S25" s="75">
        <f t="shared" si="16"/>
        <v>46041</v>
      </c>
      <c r="T25" s="38" t="s">
        <v>78</v>
      </c>
      <c r="U25" s="64">
        <f t="shared" si="5"/>
        <v>46072</v>
      </c>
      <c r="V25" s="70">
        <f t="shared" si="17"/>
        <v>46072</v>
      </c>
      <c r="W25" s="38" t="s">
        <v>78</v>
      </c>
      <c r="X25" s="64">
        <f t="shared" si="6"/>
        <v>46100</v>
      </c>
      <c r="Y25" s="70">
        <f t="shared" si="18"/>
        <v>46100</v>
      </c>
      <c r="Z25" s="38" t="s">
        <v>78</v>
      </c>
      <c r="AA25" s="64">
        <f t="shared" si="7"/>
        <v>46131</v>
      </c>
      <c r="AB25" s="70">
        <f t="shared" si="19"/>
        <v>46131</v>
      </c>
      <c r="AC25" s="63"/>
      <c r="AD25" s="64">
        <f t="shared" si="8"/>
        <v>46161</v>
      </c>
      <c r="AE25" s="74">
        <f t="shared" si="20"/>
        <v>46161</v>
      </c>
      <c r="AF25" s="38" t="s">
        <v>81</v>
      </c>
      <c r="AG25" s="64">
        <f t="shared" si="9"/>
        <v>46192</v>
      </c>
      <c r="AH25" s="74">
        <f t="shared" si="21"/>
        <v>46192</v>
      </c>
      <c r="AI25" s="31" t="s">
        <v>88</v>
      </c>
      <c r="AJ25" s="64">
        <f t="shared" si="10"/>
        <v>46222</v>
      </c>
      <c r="AK25" s="70">
        <f t="shared" si="22"/>
        <v>46222</v>
      </c>
      <c r="AL25" s="63"/>
      <c r="AM25" s="64">
        <f t="shared" si="11"/>
        <v>46253</v>
      </c>
      <c r="AN25" s="70">
        <f t="shared" si="23"/>
        <v>46253</v>
      </c>
      <c r="AO25" s="31" t="s">
        <v>88</v>
      </c>
    </row>
    <row r="26" spans="3:41" ht="19" customHeight="1">
      <c r="C26" s="64"/>
      <c r="D26" s="70">
        <f t="shared" si="0"/>
        <v>45889</v>
      </c>
      <c r="E26" s="31"/>
      <c r="F26" s="77">
        <f t="shared" si="1"/>
        <v>45920</v>
      </c>
      <c r="G26" s="70">
        <f t="shared" si="12"/>
        <v>45920</v>
      </c>
      <c r="H26" s="63"/>
      <c r="I26" s="64">
        <f t="shared" si="2"/>
        <v>45950</v>
      </c>
      <c r="J26" s="74">
        <f t="shared" si="13"/>
        <v>45950</v>
      </c>
      <c r="K26" s="38" t="s">
        <v>88</v>
      </c>
      <c r="L26" s="64">
        <f t="shared" si="3"/>
        <v>45981</v>
      </c>
      <c r="M26" s="70">
        <f t="shared" si="14"/>
        <v>45981</v>
      </c>
      <c r="N26" s="38" t="s">
        <v>78</v>
      </c>
      <c r="O26" s="64">
        <f t="shared" si="4"/>
        <v>46011</v>
      </c>
      <c r="P26" s="74">
        <f t="shared" si="15"/>
        <v>46011</v>
      </c>
      <c r="Q26" s="68"/>
      <c r="R26" s="69"/>
      <c r="S26" s="75">
        <f t="shared" si="16"/>
        <v>46042</v>
      </c>
      <c r="T26" s="38" t="s">
        <v>78</v>
      </c>
      <c r="U26" s="64">
        <f t="shared" si="5"/>
        <v>46073</v>
      </c>
      <c r="V26" s="70">
        <f t="shared" si="17"/>
        <v>46073</v>
      </c>
      <c r="W26" s="38" t="s">
        <v>78</v>
      </c>
      <c r="X26" s="64">
        <f t="shared" si="6"/>
        <v>46101</v>
      </c>
      <c r="Y26" s="70">
        <f t="shared" si="18"/>
        <v>46101</v>
      </c>
      <c r="Z26" s="38" t="s">
        <v>78</v>
      </c>
      <c r="AA26" s="64">
        <f t="shared" si="7"/>
        <v>46132</v>
      </c>
      <c r="AB26" s="74">
        <f t="shared" si="19"/>
        <v>46132</v>
      </c>
      <c r="AC26" s="38" t="s">
        <v>78</v>
      </c>
      <c r="AD26" s="64">
        <f t="shared" si="8"/>
        <v>46162</v>
      </c>
      <c r="AE26" s="74">
        <f t="shared" si="20"/>
        <v>46162</v>
      </c>
      <c r="AF26" s="38" t="s">
        <v>81</v>
      </c>
      <c r="AG26" s="64">
        <f t="shared" si="9"/>
        <v>46193</v>
      </c>
      <c r="AH26" s="70">
        <f t="shared" si="21"/>
        <v>46193</v>
      </c>
      <c r="AI26" s="63"/>
      <c r="AJ26" s="64">
        <f t="shared" si="10"/>
        <v>46223</v>
      </c>
      <c r="AK26" s="70">
        <f t="shared" si="22"/>
        <v>46223</v>
      </c>
      <c r="AL26" s="31" t="s">
        <v>88</v>
      </c>
      <c r="AM26" s="64">
        <f t="shared" si="11"/>
        <v>46254</v>
      </c>
      <c r="AN26" s="70">
        <f t="shared" si="23"/>
        <v>46254</v>
      </c>
      <c r="AO26" s="31" t="s">
        <v>88</v>
      </c>
    </row>
    <row r="27" spans="3:41" ht="19" customHeight="1">
      <c r="C27" s="64"/>
      <c r="D27" s="70">
        <f t="shared" si="0"/>
        <v>45890</v>
      </c>
      <c r="E27" s="31"/>
      <c r="F27" s="77">
        <f t="shared" si="1"/>
        <v>45921</v>
      </c>
      <c r="G27" s="70">
        <f t="shared" si="12"/>
        <v>45921</v>
      </c>
      <c r="H27" s="63"/>
      <c r="I27" s="64">
        <f t="shared" si="2"/>
        <v>45951</v>
      </c>
      <c r="J27" s="74">
        <f t="shared" si="13"/>
        <v>45951</v>
      </c>
      <c r="K27" s="38" t="s">
        <v>88</v>
      </c>
      <c r="L27" s="64">
        <f t="shared" si="3"/>
        <v>45982</v>
      </c>
      <c r="M27" s="70">
        <f t="shared" si="14"/>
        <v>45982</v>
      </c>
      <c r="N27" s="38" t="s">
        <v>78</v>
      </c>
      <c r="O27" s="64">
        <f t="shared" si="4"/>
        <v>46012</v>
      </c>
      <c r="P27" s="74">
        <f t="shared" si="15"/>
        <v>46012</v>
      </c>
      <c r="Q27" s="68"/>
      <c r="R27" s="69"/>
      <c r="S27" s="78">
        <f t="shared" si="16"/>
        <v>46043</v>
      </c>
      <c r="T27" s="38" t="s">
        <v>78</v>
      </c>
      <c r="U27" s="64">
        <f t="shared" si="5"/>
        <v>46074</v>
      </c>
      <c r="V27" s="70">
        <f t="shared" si="17"/>
        <v>46074</v>
      </c>
      <c r="W27" s="63"/>
      <c r="X27" s="64">
        <f t="shared" si="6"/>
        <v>46102</v>
      </c>
      <c r="Y27" s="70">
        <f t="shared" si="18"/>
        <v>46102</v>
      </c>
      <c r="Z27" s="63"/>
      <c r="AA27" s="64">
        <f t="shared" si="7"/>
        <v>46133</v>
      </c>
      <c r="AB27" s="74">
        <f t="shared" si="19"/>
        <v>46133</v>
      </c>
      <c r="AC27" s="38" t="s">
        <v>78</v>
      </c>
      <c r="AD27" s="64">
        <f t="shared" si="8"/>
        <v>46163</v>
      </c>
      <c r="AE27" s="74">
        <f t="shared" si="20"/>
        <v>46163</v>
      </c>
      <c r="AF27" s="38" t="s">
        <v>81</v>
      </c>
      <c r="AG27" s="64">
        <f t="shared" si="9"/>
        <v>46194</v>
      </c>
      <c r="AH27" s="83">
        <f t="shared" si="21"/>
        <v>46194</v>
      </c>
      <c r="AI27" s="63"/>
      <c r="AJ27" s="64">
        <f t="shared" si="10"/>
        <v>46224</v>
      </c>
      <c r="AK27" s="70">
        <f t="shared" si="22"/>
        <v>46224</v>
      </c>
      <c r="AL27" s="31" t="s">
        <v>88</v>
      </c>
      <c r="AM27" s="64">
        <f t="shared" si="11"/>
        <v>46255</v>
      </c>
      <c r="AN27" s="70">
        <f t="shared" si="23"/>
        <v>46255</v>
      </c>
      <c r="AO27" s="31" t="s">
        <v>88</v>
      </c>
    </row>
    <row r="28" spans="3:41" ht="19" customHeight="1">
      <c r="C28" s="64"/>
      <c r="D28" s="70">
        <f t="shared" si="0"/>
        <v>45891</v>
      </c>
      <c r="E28" s="31"/>
      <c r="F28" s="77">
        <f t="shared" si="1"/>
        <v>45922</v>
      </c>
      <c r="G28" s="70">
        <f t="shared" si="12"/>
        <v>45922</v>
      </c>
      <c r="H28" s="31" t="s">
        <v>78</v>
      </c>
      <c r="I28" s="64">
        <f t="shared" si="2"/>
        <v>45952</v>
      </c>
      <c r="J28" s="70">
        <f t="shared" si="13"/>
        <v>45952</v>
      </c>
      <c r="K28" s="38" t="s">
        <v>88</v>
      </c>
      <c r="L28" s="64">
        <f t="shared" si="3"/>
        <v>45983</v>
      </c>
      <c r="M28" s="70">
        <f t="shared" si="14"/>
        <v>45983</v>
      </c>
      <c r="N28" s="63"/>
      <c r="O28" s="64">
        <f t="shared" si="4"/>
        <v>46013</v>
      </c>
      <c r="P28" s="74">
        <f t="shared" si="15"/>
        <v>46013</v>
      </c>
      <c r="Q28" s="40" t="s">
        <v>88</v>
      </c>
      <c r="R28" s="69"/>
      <c r="S28" s="78">
        <f t="shared" si="16"/>
        <v>46044</v>
      </c>
      <c r="T28" s="38" t="s">
        <v>78</v>
      </c>
      <c r="U28" s="64">
        <f t="shared" si="5"/>
        <v>46075</v>
      </c>
      <c r="V28" s="70">
        <f t="shared" si="17"/>
        <v>46075</v>
      </c>
      <c r="W28" s="63"/>
      <c r="X28" s="64">
        <f t="shared" si="6"/>
        <v>46103</v>
      </c>
      <c r="Y28" s="70">
        <f t="shared" si="18"/>
        <v>46103</v>
      </c>
      <c r="Z28" s="63"/>
      <c r="AA28" s="64">
        <f t="shared" si="7"/>
        <v>46134</v>
      </c>
      <c r="AB28" s="74">
        <f t="shared" si="19"/>
        <v>46134</v>
      </c>
      <c r="AC28" s="38" t="s">
        <v>78</v>
      </c>
      <c r="AD28" s="64">
        <f t="shared" si="8"/>
        <v>46164</v>
      </c>
      <c r="AE28" s="74">
        <f t="shared" si="20"/>
        <v>46164</v>
      </c>
      <c r="AF28" s="38" t="s">
        <v>81</v>
      </c>
      <c r="AG28" s="64">
        <f t="shared" si="9"/>
        <v>46195</v>
      </c>
      <c r="AH28" s="84">
        <f t="shared" si="21"/>
        <v>46195</v>
      </c>
      <c r="AI28" s="31" t="s">
        <v>81</v>
      </c>
      <c r="AJ28" s="64">
        <f t="shared" si="10"/>
        <v>46225</v>
      </c>
      <c r="AK28" s="70">
        <f t="shared" si="22"/>
        <v>46225</v>
      </c>
      <c r="AL28" s="31" t="s">
        <v>88</v>
      </c>
      <c r="AM28" s="64">
        <f t="shared" si="11"/>
        <v>46256</v>
      </c>
      <c r="AN28" s="70">
        <f t="shared" si="23"/>
        <v>46256</v>
      </c>
      <c r="AO28" s="63"/>
    </row>
    <row r="29" spans="3:41" ht="19" customHeight="1">
      <c r="C29" s="64"/>
      <c r="D29" s="70">
        <f t="shared" si="0"/>
        <v>45892</v>
      </c>
      <c r="E29" s="63"/>
      <c r="F29" s="77">
        <f t="shared" si="1"/>
        <v>45923</v>
      </c>
      <c r="G29" s="70">
        <f t="shared" si="12"/>
        <v>45923</v>
      </c>
      <c r="H29" s="31" t="s">
        <v>78</v>
      </c>
      <c r="I29" s="64">
        <f t="shared" si="2"/>
        <v>45953</v>
      </c>
      <c r="J29" s="70">
        <f t="shared" si="13"/>
        <v>45953</v>
      </c>
      <c r="K29" s="38" t="s">
        <v>88</v>
      </c>
      <c r="L29" s="64">
        <f t="shared" si="3"/>
        <v>45984</v>
      </c>
      <c r="M29" s="70">
        <f t="shared" si="14"/>
        <v>45984</v>
      </c>
      <c r="N29" s="63"/>
      <c r="O29" s="64">
        <f t="shared" si="4"/>
        <v>46014</v>
      </c>
      <c r="P29" s="74">
        <f t="shared" si="15"/>
        <v>46014</v>
      </c>
      <c r="Q29" s="40" t="s">
        <v>88</v>
      </c>
      <c r="R29" s="69"/>
      <c r="S29" s="78">
        <f t="shared" si="16"/>
        <v>46045</v>
      </c>
      <c r="T29" s="38" t="s">
        <v>78</v>
      </c>
      <c r="U29" s="64">
        <f t="shared" si="5"/>
        <v>46076</v>
      </c>
      <c r="V29" s="74">
        <f t="shared" si="17"/>
        <v>46076</v>
      </c>
      <c r="W29" s="38" t="s">
        <v>88</v>
      </c>
      <c r="X29" s="64">
        <f t="shared" si="6"/>
        <v>46104</v>
      </c>
      <c r="Y29" s="74">
        <f t="shared" si="18"/>
        <v>46104</v>
      </c>
      <c r="Z29" s="38" t="s">
        <v>78</v>
      </c>
      <c r="AA29" s="64">
        <f t="shared" si="7"/>
        <v>46135</v>
      </c>
      <c r="AB29" s="70">
        <f t="shared" si="19"/>
        <v>46135</v>
      </c>
      <c r="AC29" s="38" t="s">
        <v>78</v>
      </c>
      <c r="AD29" s="64">
        <f t="shared" si="8"/>
        <v>46165</v>
      </c>
      <c r="AE29" s="70">
        <f t="shared" si="20"/>
        <v>46165</v>
      </c>
      <c r="AF29" s="63"/>
      <c r="AG29" s="64">
        <f t="shared" si="9"/>
        <v>46196</v>
      </c>
      <c r="AH29" s="84">
        <f t="shared" si="21"/>
        <v>46196</v>
      </c>
      <c r="AI29" s="31" t="s">
        <v>81</v>
      </c>
      <c r="AJ29" s="64">
        <f t="shared" si="10"/>
        <v>46226</v>
      </c>
      <c r="AK29" s="70">
        <f t="shared" si="22"/>
        <v>46226</v>
      </c>
      <c r="AL29" s="31" t="s">
        <v>88</v>
      </c>
      <c r="AM29" s="64">
        <f t="shared" si="11"/>
        <v>46257</v>
      </c>
      <c r="AN29" s="70">
        <f t="shared" si="23"/>
        <v>46257</v>
      </c>
      <c r="AO29" s="63"/>
    </row>
    <row r="30" spans="3:41" ht="19" customHeight="1">
      <c r="C30" s="64"/>
      <c r="D30" s="70">
        <f t="shared" si="0"/>
        <v>45893</v>
      </c>
      <c r="E30" s="63"/>
      <c r="F30" s="77">
        <f t="shared" si="1"/>
        <v>45924</v>
      </c>
      <c r="G30" s="70">
        <f t="shared" si="12"/>
        <v>45924</v>
      </c>
      <c r="H30" s="31" t="s">
        <v>78</v>
      </c>
      <c r="I30" s="64">
        <f t="shared" si="2"/>
        <v>45954</v>
      </c>
      <c r="J30" s="70">
        <f t="shared" si="13"/>
        <v>45954</v>
      </c>
      <c r="K30" s="38" t="s">
        <v>88</v>
      </c>
      <c r="L30" s="64">
        <f t="shared" si="3"/>
        <v>45985</v>
      </c>
      <c r="M30" s="74">
        <f t="shared" si="14"/>
        <v>45985</v>
      </c>
      <c r="N30" s="38" t="s">
        <v>78</v>
      </c>
      <c r="O30" s="64">
        <f t="shared" si="4"/>
        <v>46015</v>
      </c>
      <c r="P30" s="70">
        <f t="shared" si="15"/>
        <v>46015</v>
      </c>
      <c r="Q30" s="40" t="s">
        <v>88</v>
      </c>
      <c r="R30" s="69"/>
      <c r="S30" s="78">
        <f t="shared" si="16"/>
        <v>46046</v>
      </c>
      <c r="T30" s="63"/>
      <c r="U30" s="64">
        <f t="shared" si="5"/>
        <v>46077</v>
      </c>
      <c r="V30" s="74">
        <f t="shared" si="17"/>
        <v>46077</v>
      </c>
      <c r="W30" s="38" t="s">
        <v>88</v>
      </c>
      <c r="X30" s="64">
        <f t="shared" si="6"/>
        <v>46105</v>
      </c>
      <c r="Y30" s="74">
        <f t="shared" si="18"/>
        <v>46105</v>
      </c>
      <c r="Z30" s="38" t="s">
        <v>78</v>
      </c>
      <c r="AA30" s="64">
        <f t="shared" si="7"/>
        <v>46136</v>
      </c>
      <c r="AB30" s="70">
        <f t="shared" si="19"/>
        <v>46136</v>
      </c>
      <c r="AC30" s="38" t="s">
        <v>78</v>
      </c>
      <c r="AD30" s="64">
        <f t="shared" si="8"/>
        <v>46166</v>
      </c>
      <c r="AE30" s="74">
        <f t="shared" si="20"/>
        <v>46166</v>
      </c>
      <c r="AF30" s="71"/>
      <c r="AG30" s="64">
        <f t="shared" si="9"/>
        <v>46197</v>
      </c>
      <c r="AH30" s="74">
        <f t="shared" si="21"/>
        <v>46197</v>
      </c>
      <c r="AI30" s="31" t="s">
        <v>81</v>
      </c>
      <c r="AJ30" s="64">
        <f t="shared" si="10"/>
        <v>46227</v>
      </c>
      <c r="AK30" s="70">
        <f t="shared" si="22"/>
        <v>46227</v>
      </c>
      <c r="AL30" s="31" t="s">
        <v>88</v>
      </c>
      <c r="AM30" s="64">
        <f t="shared" si="11"/>
        <v>46258</v>
      </c>
      <c r="AN30" s="70">
        <f t="shared" si="23"/>
        <v>46258</v>
      </c>
      <c r="AO30" s="31" t="s">
        <v>88</v>
      </c>
    </row>
    <row r="31" spans="3:41" ht="19" customHeight="1">
      <c r="C31" s="64"/>
      <c r="D31" s="70">
        <f t="shared" si="0"/>
        <v>45894</v>
      </c>
      <c r="E31" s="31"/>
      <c r="F31" s="77">
        <f t="shared" si="1"/>
        <v>45925</v>
      </c>
      <c r="G31" s="81">
        <f t="shared" si="12"/>
        <v>45925</v>
      </c>
      <c r="H31" s="31" t="s">
        <v>78</v>
      </c>
      <c r="I31" s="64">
        <f t="shared" si="2"/>
        <v>45955</v>
      </c>
      <c r="J31" s="62">
        <f t="shared" si="13"/>
        <v>45955</v>
      </c>
      <c r="K31" s="63"/>
      <c r="L31" s="64">
        <f t="shared" si="3"/>
        <v>45986</v>
      </c>
      <c r="M31" s="74">
        <f t="shared" si="14"/>
        <v>45986</v>
      </c>
      <c r="N31" s="38" t="s">
        <v>78</v>
      </c>
      <c r="O31" s="64">
        <f t="shared" si="4"/>
        <v>46016</v>
      </c>
      <c r="P31" s="70">
        <f t="shared" si="15"/>
        <v>46016</v>
      </c>
      <c r="Q31" s="79"/>
      <c r="R31" s="69"/>
      <c r="S31" s="78">
        <f t="shared" si="16"/>
        <v>46047</v>
      </c>
      <c r="T31" s="63"/>
      <c r="U31" s="64">
        <f t="shared" si="5"/>
        <v>46078</v>
      </c>
      <c r="V31" s="70">
        <f t="shared" si="17"/>
        <v>46078</v>
      </c>
      <c r="W31" s="38" t="s">
        <v>88</v>
      </c>
      <c r="X31" s="64">
        <f t="shared" si="6"/>
        <v>46106</v>
      </c>
      <c r="Y31" s="70">
        <f t="shared" si="18"/>
        <v>46106</v>
      </c>
      <c r="Z31" s="38" t="s">
        <v>78</v>
      </c>
      <c r="AA31" s="64">
        <f t="shared" si="7"/>
        <v>46137</v>
      </c>
      <c r="AB31" s="70">
        <f t="shared" si="19"/>
        <v>46137</v>
      </c>
      <c r="AC31" s="63"/>
      <c r="AD31" s="64">
        <f t="shared" si="8"/>
        <v>46167</v>
      </c>
      <c r="AE31" s="74">
        <f t="shared" si="20"/>
        <v>46167</v>
      </c>
      <c r="AF31" s="73"/>
      <c r="AG31" s="64">
        <f t="shared" si="9"/>
        <v>46198</v>
      </c>
      <c r="AH31" s="74">
        <f t="shared" si="21"/>
        <v>46198</v>
      </c>
      <c r="AI31" s="31" t="s">
        <v>81</v>
      </c>
      <c r="AJ31" s="64">
        <f t="shared" si="10"/>
        <v>46228</v>
      </c>
      <c r="AK31" s="70">
        <f t="shared" si="22"/>
        <v>46228</v>
      </c>
      <c r="AL31" s="63"/>
      <c r="AM31" s="64">
        <f t="shared" si="11"/>
        <v>46259</v>
      </c>
      <c r="AN31" s="70">
        <f t="shared" si="23"/>
        <v>46259</v>
      </c>
      <c r="AO31" s="31" t="s">
        <v>88</v>
      </c>
    </row>
    <row r="32" spans="3:41" ht="19" customHeight="1">
      <c r="C32" s="64"/>
      <c r="D32" s="70">
        <f t="shared" si="0"/>
        <v>45895</v>
      </c>
      <c r="E32" s="31"/>
      <c r="F32" s="77">
        <f t="shared" si="1"/>
        <v>45926</v>
      </c>
      <c r="G32" s="70">
        <f t="shared" si="12"/>
        <v>45926</v>
      </c>
      <c r="H32" s="31" t="s">
        <v>78</v>
      </c>
      <c r="I32" s="64">
        <f t="shared" si="2"/>
        <v>45956</v>
      </c>
      <c r="J32" s="70">
        <f t="shared" si="13"/>
        <v>45956</v>
      </c>
      <c r="K32" s="63"/>
      <c r="L32" s="64">
        <f t="shared" si="3"/>
        <v>45987</v>
      </c>
      <c r="M32" s="70">
        <f t="shared" si="14"/>
        <v>45987</v>
      </c>
      <c r="N32" s="38" t="s">
        <v>78</v>
      </c>
      <c r="O32" s="64">
        <f t="shared" si="4"/>
        <v>46017</v>
      </c>
      <c r="P32" s="74">
        <f t="shared" si="15"/>
        <v>46017</v>
      </c>
      <c r="Q32" s="40" t="s">
        <v>88</v>
      </c>
      <c r="R32" s="69"/>
      <c r="S32" s="75">
        <f t="shared" si="16"/>
        <v>46048</v>
      </c>
      <c r="T32" s="38" t="s">
        <v>78</v>
      </c>
      <c r="U32" s="64">
        <f t="shared" si="5"/>
        <v>46079</v>
      </c>
      <c r="V32" s="70">
        <f t="shared" si="17"/>
        <v>46079</v>
      </c>
      <c r="W32" s="38" t="s">
        <v>88</v>
      </c>
      <c r="X32" s="64">
        <f t="shared" si="6"/>
        <v>46107</v>
      </c>
      <c r="Y32" s="70">
        <f t="shared" si="18"/>
        <v>46107</v>
      </c>
      <c r="Z32" s="38" t="s">
        <v>78</v>
      </c>
      <c r="AA32" s="64">
        <f t="shared" si="7"/>
        <v>46138</v>
      </c>
      <c r="AB32" s="70">
        <f t="shared" si="19"/>
        <v>46138</v>
      </c>
      <c r="AC32" s="63"/>
      <c r="AD32" s="64">
        <f t="shared" si="8"/>
        <v>46168</v>
      </c>
      <c r="AE32" s="74">
        <f t="shared" si="20"/>
        <v>46168</v>
      </c>
      <c r="AF32" s="42" t="s">
        <v>88</v>
      </c>
      <c r="AG32" s="64">
        <f t="shared" si="9"/>
        <v>46199</v>
      </c>
      <c r="AH32" s="74">
        <f t="shared" si="21"/>
        <v>46199</v>
      </c>
      <c r="AI32" s="31" t="s">
        <v>81</v>
      </c>
      <c r="AJ32" s="64">
        <f t="shared" si="10"/>
        <v>46229</v>
      </c>
      <c r="AK32" s="70">
        <f t="shared" si="22"/>
        <v>46229</v>
      </c>
      <c r="AL32" s="63"/>
      <c r="AM32" s="64">
        <f t="shared" si="11"/>
        <v>46260</v>
      </c>
      <c r="AN32" s="70">
        <f t="shared" si="23"/>
        <v>46260</v>
      </c>
      <c r="AO32" s="31" t="s">
        <v>88</v>
      </c>
    </row>
    <row r="33" spans="3:41" ht="19" customHeight="1">
      <c r="C33" s="64"/>
      <c r="D33" s="70">
        <f t="shared" si="0"/>
        <v>45896</v>
      </c>
      <c r="E33" s="31"/>
      <c r="F33" s="77">
        <f t="shared" si="1"/>
        <v>45927</v>
      </c>
      <c r="G33" s="62">
        <f t="shared" si="12"/>
        <v>45927</v>
      </c>
      <c r="H33" s="63"/>
      <c r="I33" s="64">
        <f t="shared" si="2"/>
        <v>45957</v>
      </c>
      <c r="J33" s="74">
        <f t="shared" si="13"/>
        <v>45957</v>
      </c>
      <c r="K33" s="38" t="s">
        <v>88</v>
      </c>
      <c r="L33" s="64">
        <f t="shared" si="3"/>
        <v>45988</v>
      </c>
      <c r="M33" s="70">
        <f t="shared" si="14"/>
        <v>45988</v>
      </c>
      <c r="N33" s="38" t="s">
        <v>78</v>
      </c>
      <c r="O33" s="64">
        <f t="shared" si="4"/>
        <v>46018</v>
      </c>
      <c r="P33" s="74">
        <f t="shared" si="15"/>
        <v>46018</v>
      </c>
      <c r="Q33" s="68"/>
      <c r="R33" s="69"/>
      <c r="S33" s="75">
        <f t="shared" si="16"/>
        <v>46049</v>
      </c>
      <c r="T33" s="38" t="s">
        <v>78</v>
      </c>
      <c r="U33" s="64">
        <f t="shared" si="5"/>
        <v>46080</v>
      </c>
      <c r="V33" s="70">
        <f t="shared" si="17"/>
        <v>46080</v>
      </c>
      <c r="W33" s="38" t="s">
        <v>88</v>
      </c>
      <c r="X33" s="64">
        <f t="shared" si="6"/>
        <v>46108</v>
      </c>
      <c r="Y33" s="70">
        <f t="shared" si="18"/>
        <v>46108</v>
      </c>
      <c r="Z33" s="38" t="s">
        <v>78</v>
      </c>
      <c r="AA33" s="64">
        <f t="shared" si="7"/>
        <v>46139</v>
      </c>
      <c r="AB33" s="74">
        <f t="shared" si="19"/>
        <v>46139</v>
      </c>
      <c r="AC33" s="38" t="s">
        <v>88</v>
      </c>
      <c r="AD33" s="64">
        <f t="shared" si="8"/>
        <v>46169</v>
      </c>
      <c r="AE33" s="74">
        <f t="shared" si="20"/>
        <v>46169</v>
      </c>
      <c r="AF33" s="42" t="s">
        <v>88</v>
      </c>
      <c r="AG33" s="64">
        <f t="shared" si="9"/>
        <v>46200</v>
      </c>
      <c r="AH33" s="70">
        <f t="shared" si="21"/>
        <v>46200</v>
      </c>
      <c r="AI33" s="63"/>
      <c r="AJ33" s="64">
        <f t="shared" si="10"/>
        <v>46230</v>
      </c>
      <c r="AK33" s="70">
        <f t="shared" si="22"/>
        <v>46230</v>
      </c>
      <c r="AL33" s="31" t="s">
        <v>88</v>
      </c>
      <c r="AM33" s="64">
        <f t="shared" si="11"/>
        <v>46261</v>
      </c>
      <c r="AN33" s="70">
        <f t="shared" si="23"/>
        <v>46261</v>
      </c>
      <c r="AO33" s="31" t="s">
        <v>88</v>
      </c>
    </row>
    <row r="34" spans="3:41" ht="19" customHeight="1">
      <c r="C34" s="64"/>
      <c r="D34" s="70">
        <f t="shared" si="0"/>
        <v>45897</v>
      </c>
      <c r="E34" s="31"/>
      <c r="F34" s="77">
        <f t="shared" si="1"/>
        <v>45928</v>
      </c>
      <c r="G34" s="70">
        <f t="shared" si="12"/>
        <v>45928</v>
      </c>
      <c r="H34" s="63"/>
      <c r="I34" s="64">
        <f t="shared" si="2"/>
        <v>45958</v>
      </c>
      <c r="J34" s="74">
        <f t="shared" si="13"/>
        <v>45958</v>
      </c>
      <c r="K34" s="38" t="s">
        <v>88</v>
      </c>
      <c r="L34" s="64">
        <f t="shared" si="3"/>
        <v>45989</v>
      </c>
      <c r="M34" s="70">
        <f t="shared" si="14"/>
        <v>45989</v>
      </c>
      <c r="N34" s="38" t="s">
        <v>78</v>
      </c>
      <c r="O34" s="64">
        <f t="shared" si="4"/>
        <v>46019</v>
      </c>
      <c r="P34" s="74">
        <f t="shared" si="15"/>
        <v>46019</v>
      </c>
      <c r="Q34" s="68"/>
      <c r="R34" s="69"/>
      <c r="S34" s="78">
        <f t="shared" si="16"/>
        <v>46050</v>
      </c>
      <c r="T34" s="38" t="s">
        <v>78</v>
      </c>
      <c r="U34" s="64">
        <f t="shared" si="5"/>
        <v>46081</v>
      </c>
      <c r="V34" s="70">
        <f t="shared" si="17"/>
        <v>46081</v>
      </c>
      <c r="W34" s="63"/>
      <c r="X34" s="64">
        <f t="shared" si="6"/>
        <v>46109</v>
      </c>
      <c r="Y34" s="70">
        <f t="shared" si="18"/>
        <v>46109</v>
      </c>
      <c r="Z34" s="63"/>
      <c r="AA34" s="64">
        <f t="shared" si="7"/>
        <v>46140</v>
      </c>
      <c r="AB34" s="74">
        <f t="shared" si="19"/>
        <v>46140</v>
      </c>
      <c r="AC34" s="38" t="s">
        <v>88</v>
      </c>
      <c r="AD34" s="64">
        <f t="shared" si="8"/>
        <v>46170</v>
      </c>
      <c r="AE34" s="74">
        <f t="shared" si="20"/>
        <v>46170</v>
      </c>
      <c r="AF34" s="42" t="s">
        <v>88</v>
      </c>
      <c r="AG34" s="87">
        <f t="shared" si="9"/>
        <v>46201</v>
      </c>
      <c r="AH34" s="70">
        <f t="shared" si="21"/>
        <v>46201</v>
      </c>
      <c r="AI34" s="63"/>
      <c r="AJ34" s="64">
        <f t="shared" si="10"/>
        <v>46231</v>
      </c>
      <c r="AK34" s="70">
        <f t="shared" si="22"/>
        <v>46231</v>
      </c>
      <c r="AL34" s="31" t="s">
        <v>88</v>
      </c>
      <c r="AM34" s="64">
        <f t="shared" si="11"/>
        <v>46262</v>
      </c>
      <c r="AN34" s="70">
        <f t="shared" si="23"/>
        <v>46262</v>
      </c>
      <c r="AO34" s="31" t="s">
        <v>88</v>
      </c>
    </row>
    <row r="35" spans="3:41" ht="19" customHeight="1">
      <c r="C35" s="64"/>
      <c r="D35" s="70">
        <f t="shared" si="0"/>
        <v>45898</v>
      </c>
      <c r="E35" s="31"/>
      <c r="F35" s="77">
        <f t="shared" si="1"/>
        <v>45929</v>
      </c>
      <c r="G35" s="62">
        <f t="shared" si="12"/>
        <v>45929</v>
      </c>
      <c r="H35" s="38" t="s">
        <v>78</v>
      </c>
      <c r="I35" s="64">
        <f t="shared" si="2"/>
        <v>45959</v>
      </c>
      <c r="J35" s="70">
        <f t="shared" si="13"/>
        <v>45959</v>
      </c>
      <c r="K35" s="38" t="s">
        <v>88</v>
      </c>
      <c r="L35" s="64">
        <f t="shared" si="3"/>
        <v>45990</v>
      </c>
      <c r="M35" s="70">
        <f t="shared" si="14"/>
        <v>45990</v>
      </c>
      <c r="N35" s="63"/>
      <c r="O35" s="64">
        <f t="shared" si="4"/>
        <v>46020</v>
      </c>
      <c r="P35" s="74">
        <f t="shared" si="15"/>
        <v>46020</v>
      </c>
      <c r="Q35" s="40" t="s">
        <v>88</v>
      </c>
      <c r="R35" s="69"/>
      <c r="S35" s="78">
        <f t="shared" si="16"/>
        <v>46051</v>
      </c>
      <c r="T35" s="38" t="s">
        <v>78</v>
      </c>
      <c r="U35" s="64" t="str">
        <f t="shared" si="5"/>
        <v/>
      </c>
      <c r="V35" s="70" t="str">
        <f>IFERROR(IF(OR(V34="",MONTH(V34+1)&gt;MONTH(V34)),"",V34+1),"")</f>
        <v/>
      </c>
      <c r="W35" s="63"/>
      <c r="X35" s="64">
        <f t="shared" si="6"/>
        <v>46110</v>
      </c>
      <c r="Y35" s="70">
        <f t="shared" si="18"/>
        <v>46110</v>
      </c>
      <c r="Z35" s="63"/>
      <c r="AA35" s="64">
        <f t="shared" si="7"/>
        <v>46141</v>
      </c>
      <c r="AB35" s="70">
        <f t="shared" si="19"/>
        <v>46141</v>
      </c>
      <c r="AC35" s="38" t="s">
        <v>88</v>
      </c>
      <c r="AD35" s="64">
        <f t="shared" si="8"/>
        <v>46171</v>
      </c>
      <c r="AE35" s="62">
        <f t="shared" si="20"/>
        <v>46171</v>
      </c>
      <c r="AF35" s="42" t="s">
        <v>88</v>
      </c>
      <c r="AG35" s="64">
        <f t="shared" si="9"/>
        <v>46202</v>
      </c>
      <c r="AH35" s="70">
        <f t="shared" si="21"/>
        <v>46202</v>
      </c>
      <c r="AI35" s="31" t="s">
        <v>88</v>
      </c>
      <c r="AJ35" s="64">
        <f t="shared" si="10"/>
        <v>46232</v>
      </c>
      <c r="AK35" s="70">
        <f t="shared" si="22"/>
        <v>46232</v>
      </c>
      <c r="AL35" s="31" t="s">
        <v>88</v>
      </c>
      <c r="AM35" s="64">
        <f t="shared" si="11"/>
        <v>46263</v>
      </c>
      <c r="AN35" s="70">
        <f t="shared" si="23"/>
        <v>46263</v>
      </c>
      <c r="AO35" s="63"/>
    </row>
    <row r="36" spans="3:41" ht="19" customHeight="1">
      <c r="C36" s="64"/>
      <c r="D36" s="70">
        <f t="shared" si="0"/>
        <v>45899</v>
      </c>
      <c r="E36" s="63"/>
      <c r="F36" s="88">
        <f t="shared" si="1"/>
        <v>45930</v>
      </c>
      <c r="G36" s="70">
        <f t="shared" si="12"/>
        <v>45930</v>
      </c>
      <c r="H36" s="38" t="s">
        <v>78</v>
      </c>
      <c r="I36" s="64">
        <f t="shared" si="2"/>
        <v>45960</v>
      </c>
      <c r="J36" s="70">
        <f t="shared" si="13"/>
        <v>45960</v>
      </c>
      <c r="K36" s="38" t="s">
        <v>88</v>
      </c>
      <c r="L36" s="64">
        <f t="shared" si="3"/>
        <v>45991</v>
      </c>
      <c r="M36" s="70">
        <f t="shared" si="14"/>
        <v>45991</v>
      </c>
      <c r="N36" s="63"/>
      <c r="O36" s="64">
        <f t="shared" si="4"/>
        <v>46021</v>
      </c>
      <c r="P36" s="74">
        <f t="shared" si="15"/>
        <v>46021</v>
      </c>
      <c r="Q36" s="40" t="s">
        <v>88</v>
      </c>
      <c r="R36" s="69"/>
      <c r="S36" s="78">
        <f t="shared" si="16"/>
        <v>46052</v>
      </c>
      <c r="T36" s="38" t="s">
        <v>78</v>
      </c>
      <c r="U36" s="64" t="str">
        <f t="shared" si="5"/>
        <v/>
      </c>
      <c r="V36" s="70" t="str">
        <f t="shared" ref="V36:V37" si="24">IFERROR(IF(OR(V35="",MONTH(V35+1)&gt;MONTH(V35)),"",V35+1),"")</f>
        <v/>
      </c>
      <c r="W36" s="63"/>
      <c r="X36" s="64">
        <f t="shared" si="6"/>
        <v>46111</v>
      </c>
      <c r="Y36" s="74">
        <f t="shared" si="18"/>
        <v>46111</v>
      </c>
      <c r="Z36" s="38" t="s">
        <v>78</v>
      </c>
      <c r="AA36" s="64">
        <f t="shared" si="7"/>
        <v>46142</v>
      </c>
      <c r="AB36" s="70">
        <f t="shared" si="19"/>
        <v>46142</v>
      </c>
      <c r="AC36" s="38" t="s">
        <v>88</v>
      </c>
      <c r="AD36" s="64">
        <f t="shared" si="8"/>
        <v>46172</v>
      </c>
      <c r="AE36" s="70">
        <f t="shared" si="20"/>
        <v>46172</v>
      </c>
      <c r="AF36" s="63"/>
      <c r="AG36" s="64">
        <f t="shared" si="9"/>
        <v>46203</v>
      </c>
      <c r="AH36" s="70">
        <f t="shared" si="21"/>
        <v>46203</v>
      </c>
      <c r="AI36" s="31" t="s">
        <v>88</v>
      </c>
      <c r="AJ36" s="64">
        <f t="shared" si="10"/>
        <v>46233</v>
      </c>
      <c r="AK36" s="70">
        <f t="shared" si="22"/>
        <v>46233</v>
      </c>
      <c r="AL36" s="31" t="s">
        <v>88</v>
      </c>
      <c r="AM36" s="64">
        <f t="shared" si="11"/>
        <v>46264</v>
      </c>
      <c r="AN36" s="70">
        <f t="shared" si="23"/>
        <v>46264</v>
      </c>
      <c r="AO36" s="63"/>
    </row>
    <row r="37" spans="3:41" ht="19" customHeight="1">
      <c r="C37" s="91"/>
      <c r="D37" s="74">
        <f t="shared" si="0"/>
        <v>45900</v>
      </c>
      <c r="E37" s="71"/>
      <c r="G37" s="89"/>
      <c r="H37" s="90"/>
      <c r="I37" s="64">
        <f t="shared" si="2"/>
        <v>45961</v>
      </c>
      <c r="J37" s="70">
        <f t="shared" si="13"/>
        <v>45961</v>
      </c>
      <c r="K37" s="38" t="s">
        <v>88</v>
      </c>
      <c r="L37" s="1" t="str">
        <f t="shared" ref="L37:M37" si="25">IFERROR(IF(OR(L36="",MONTH(L36+1)&gt;MONTH(L36)),"",L36+1),"")</f>
        <v/>
      </c>
      <c r="M37" s="70" t="str">
        <f t="shared" si="25"/>
        <v/>
      </c>
      <c r="N37" s="63"/>
      <c r="O37" s="91">
        <f t="shared" si="4"/>
        <v>46022</v>
      </c>
      <c r="P37" s="70">
        <f t="shared" si="15"/>
        <v>46022</v>
      </c>
      <c r="Q37" s="40" t="s">
        <v>88</v>
      </c>
      <c r="R37" s="69"/>
      <c r="S37" s="78">
        <f t="shared" si="16"/>
        <v>46053</v>
      </c>
      <c r="T37" s="63"/>
      <c r="U37" s="91" t="str">
        <f t="shared" si="5"/>
        <v/>
      </c>
      <c r="V37" s="70" t="str">
        <f t="shared" si="24"/>
        <v/>
      </c>
      <c r="W37" s="63"/>
      <c r="X37" s="91">
        <f t="shared" si="6"/>
        <v>46112</v>
      </c>
      <c r="Y37" s="74">
        <f t="shared" si="18"/>
        <v>46112</v>
      </c>
      <c r="Z37" s="38" t="s">
        <v>78</v>
      </c>
      <c r="AB37" s="92"/>
      <c r="AC37" s="63"/>
      <c r="AD37" s="91">
        <f t="shared" si="8"/>
        <v>46173</v>
      </c>
      <c r="AE37" s="70">
        <f t="shared" si="20"/>
        <v>46173</v>
      </c>
      <c r="AF37" s="63"/>
      <c r="AG37" s="1" t="str">
        <f t="shared" ref="AG37:AH37" si="26">IFERROR(IF(OR(AG36="",MONTH(AG36+1)&gt;MONTH(AG36)),"",AG36+1),"")</f>
        <v/>
      </c>
      <c r="AH37" s="70" t="str">
        <f t="shared" si="26"/>
        <v/>
      </c>
      <c r="AI37" s="92"/>
      <c r="AJ37" s="91">
        <f t="shared" si="10"/>
        <v>46234</v>
      </c>
      <c r="AK37" s="70">
        <f t="shared" si="22"/>
        <v>46234</v>
      </c>
      <c r="AL37" s="31" t="s">
        <v>88</v>
      </c>
      <c r="AM37" s="91">
        <f t="shared" si="11"/>
        <v>46265</v>
      </c>
      <c r="AN37" s="74">
        <f t="shared" si="23"/>
        <v>46265</v>
      </c>
      <c r="AO37" s="38" t="s">
        <v>88</v>
      </c>
    </row>
    <row r="38" spans="3:41" ht="15" customHeight="1">
      <c r="F38" s="7"/>
      <c r="G38" s="8"/>
      <c r="H38" s="47"/>
      <c r="I38" s="7"/>
      <c r="J38" s="48"/>
      <c r="M38" s="1"/>
      <c r="N38" s="12"/>
      <c r="O38" s="7"/>
      <c r="P38" s="1"/>
      <c r="Q38" s="8"/>
      <c r="R38" s="8"/>
      <c r="S38" s="8"/>
      <c r="T38" s="8"/>
      <c r="U38" s="8"/>
      <c r="V38" s="8"/>
      <c r="W38" s="8"/>
      <c r="X38" s="8"/>
      <c r="Y38" s="8"/>
      <c r="Z38" s="8"/>
      <c r="AA38" s="8"/>
      <c r="AB38" s="8"/>
      <c r="AC38" s="8"/>
      <c r="AD38" s="8"/>
      <c r="AE38" s="8"/>
      <c r="AF38" s="8"/>
      <c r="AG38" s="8"/>
      <c r="AH38" s="8"/>
      <c r="AI38" s="8"/>
      <c r="AJ38" s="8"/>
      <c r="AK38" s="8"/>
      <c r="AL38" s="8"/>
      <c r="AM38" s="8"/>
      <c r="AN38" s="8"/>
      <c r="AO38" s="8"/>
    </row>
    <row r="39" spans="3:41" ht="14.25" customHeight="1">
      <c r="F39" s="7"/>
      <c r="G39" s="8"/>
      <c r="H39" s="12"/>
      <c r="I39" s="7"/>
      <c r="J39" s="8"/>
      <c r="K39" s="12"/>
      <c r="L39" s="7"/>
      <c r="M39" s="8"/>
      <c r="N39" s="12"/>
      <c r="O39" s="7"/>
      <c r="P39" s="1"/>
      <c r="R39" s="13"/>
      <c r="S39" s="13"/>
    </row>
    <row r="40" spans="3:41" ht="39" hidden="1" customHeight="1">
      <c r="O40" s="7"/>
      <c r="P40" s="8"/>
      <c r="Q40" s="12"/>
      <c r="S40" s="8"/>
      <c r="T40" s="12"/>
      <c r="U40" s="7"/>
      <c r="V40" s="8"/>
      <c r="W40" s="12"/>
      <c r="Y40" s="8"/>
      <c r="Z40" s="12"/>
      <c r="AA40" s="7"/>
      <c r="AB40" s="8"/>
      <c r="AC40" s="12"/>
      <c r="AD40" s="7"/>
      <c r="AE40" s="8"/>
      <c r="AF40" s="9"/>
      <c r="AG40" s="7"/>
      <c r="AH40" s="8"/>
      <c r="AI40" s="9"/>
      <c r="AJ40" s="7"/>
      <c r="AK40" s="8"/>
      <c r="AL40" s="9"/>
      <c r="AM40" s="7"/>
      <c r="AN40" s="8"/>
      <c r="AO40" s="9"/>
    </row>
    <row r="41" spans="3:41" ht="39" hidden="1" customHeight="1">
      <c r="O41" s="7"/>
      <c r="P41" s="8"/>
      <c r="Q41" s="12"/>
      <c r="S41" s="8"/>
      <c r="T41" s="12"/>
      <c r="U41" s="7"/>
      <c r="V41" s="8"/>
      <c r="W41" s="12"/>
      <c r="Y41" s="8"/>
      <c r="Z41" s="12"/>
      <c r="AA41" s="7"/>
      <c r="AB41" s="8"/>
      <c r="AC41" s="12"/>
      <c r="AD41" s="7"/>
      <c r="AE41" s="8"/>
      <c r="AF41" s="9"/>
      <c r="AG41" s="7"/>
      <c r="AH41" s="8"/>
      <c r="AI41" s="9"/>
      <c r="AJ41" s="7"/>
      <c r="AK41" s="8"/>
      <c r="AL41" s="9"/>
      <c r="AM41" s="7"/>
      <c r="AN41" s="8"/>
      <c r="AO41" s="9"/>
    </row>
    <row r="42" spans="3:41" ht="39" hidden="1" customHeight="1">
      <c r="O42" s="7"/>
      <c r="P42" s="8"/>
      <c r="Q42" s="12"/>
      <c r="S42" s="8"/>
      <c r="T42" s="12"/>
      <c r="U42" s="7"/>
      <c r="V42" s="8"/>
      <c r="W42" s="12"/>
      <c r="Y42" s="8"/>
      <c r="Z42" s="12"/>
      <c r="AA42" s="7"/>
      <c r="AB42" s="8"/>
      <c r="AC42" s="12"/>
      <c r="AD42" s="7"/>
      <c r="AE42" s="8"/>
      <c r="AF42" s="9"/>
      <c r="AG42" s="7"/>
      <c r="AH42" s="8"/>
      <c r="AI42" s="9"/>
      <c r="AJ42" s="7"/>
      <c r="AK42" s="8"/>
      <c r="AL42" s="9"/>
      <c r="AM42" s="7"/>
      <c r="AN42" s="8"/>
      <c r="AO42" s="9"/>
    </row>
    <row r="43" spans="3:41" ht="39" hidden="1" customHeight="1">
      <c r="O43" s="7"/>
      <c r="P43" s="8"/>
      <c r="Q43" s="12"/>
      <c r="S43" s="8"/>
      <c r="T43" s="12"/>
      <c r="U43" s="7"/>
      <c r="V43" s="8"/>
      <c r="W43" s="12"/>
      <c r="X43" s="7"/>
      <c r="Y43" s="8"/>
      <c r="Z43" s="12"/>
      <c r="AA43" s="7"/>
      <c r="AB43" s="8"/>
      <c r="AC43" s="12"/>
      <c r="AD43" s="7"/>
      <c r="AE43" s="8"/>
      <c r="AF43" s="9"/>
      <c r="AG43" s="7"/>
      <c r="AH43" s="8"/>
      <c r="AI43" s="9"/>
      <c r="AJ43" s="7"/>
      <c r="AK43" s="8"/>
      <c r="AL43" s="9"/>
      <c r="AM43" s="7"/>
      <c r="AN43" s="8"/>
      <c r="AO43" s="9"/>
    </row>
    <row r="44" spans="3:41" ht="39" hidden="1" customHeight="1">
      <c r="O44" s="7"/>
      <c r="P44" s="8"/>
      <c r="Q44" s="12"/>
      <c r="S44" s="8"/>
      <c r="T44" s="12"/>
      <c r="U44" s="7"/>
      <c r="V44" s="8"/>
      <c r="X44" s="7"/>
      <c r="Y44" s="8"/>
      <c r="Z44" s="12"/>
      <c r="AA44" s="7"/>
      <c r="AB44" s="8"/>
      <c r="AC44" s="12"/>
      <c r="AD44" s="7"/>
      <c r="AE44" s="8"/>
      <c r="AF44" s="9"/>
      <c r="AG44" s="7"/>
      <c r="AH44" s="8"/>
      <c r="AI44" s="9"/>
      <c r="AJ44" s="7"/>
      <c r="AK44" s="8"/>
      <c r="AL44" s="9"/>
      <c r="AM44" s="7"/>
      <c r="AN44" s="8"/>
      <c r="AO44" s="9"/>
    </row>
    <row r="45" spans="3:41" ht="15" hidden="1">
      <c r="G45" s="6"/>
      <c r="I45" s="4"/>
      <c r="J45" s="5"/>
      <c r="K45" s="14"/>
      <c r="M45" s="3"/>
      <c r="P45" s="3"/>
      <c r="S45" s="3"/>
      <c r="V45" s="3"/>
      <c r="Y45" s="3"/>
      <c r="AB45" s="3"/>
      <c r="AE45" s="3"/>
      <c r="AH45" s="3"/>
      <c r="AK45" s="3"/>
      <c r="AN45" s="3"/>
    </row>
    <row r="46" spans="3:41" ht="15" hidden="1">
      <c r="H46" s="99"/>
    </row>
    <row r="1048576" spans="20:22" ht="0" hidden="1" customHeight="1">
      <c r="T1048576" s="254" t="s">
        <v>99</v>
      </c>
      <c r="U1048576" s="255"/>
      <c r="V1048576" s="255"/>
    </row>
  </sheetData>
  <sheetProtection algorithmName="SHA-512" hashValue="id9cl998L9pChLlU91wahUE5IhkfogZ0jYwnzXC9ozczemXzu7w6oc0slcowMXblY3oKcfEcavld6WDDDOx38Q==" saltValue="vwk2xP1xatRmQSUDVQKqwg==" spinCount="100000" sheet="1" selectLockedCells="1"/>
  <mergeCells count="18">
    <mergeCell ref="G6:H6"/>
    <mergeCell ref="J6:K6"/>
    <mergeCell ref="C5:Q5"/>
    <mergeCell ref="C6:E6"/>
    <mergeCell ref="C3:AO3"/>
    <mergeCell ref="C4:AO4"/>
    <mergeCell ref="M6:N6"/>
    <mergeCell ref="P6:Q6"/>
    <mergeCell ref="S5:AO5"/>
    <mergeCell ref="T1048576:V1048576"/>
    <mergeCell ref="AH6:AI6"/>
    <mergeCell ref="AK6:AL6"/>
    <mergeCell ref="AN6:AO6"/>
    <mergeCell ref="V6:W6"/>
    <mergeCell ref="Y6:Z6"/>
    <mergeCell ref="AB6:AC6"/>
    <mergeCell ref="AE6:AF6"/>
    <mergeCell ref="S6:T6"/>
  </mergeCells>
  <conditionalFormatting sqref="B3:B4">
    <cfRule type="expression" dxfId="315" priority="99">
      <formula>#REF!=""</formula>
    </cfRule>
  </conditionalFormatting>
  <conditionalFormatting sqref="B7">
    <cfRule type="expression" dxfId="314" priority="532">
      <formula>#REF!=""</formula>
    </cfRule>
  </conditionalFormatting>
  <conditionalFormatting sqref="C7:C37">
    <cfRule type="expression" dxfId="313" priority="12">
      <formula>SUMPRODUCT((D7&gt;=DVac)*(D7&lt;=FVac))&gt;0</formula>
    </cfRule>
    <cfRule type="expression" dxfId="312" priority="13" stopIfTrue="1">
      <formula>SUMPRODUCT((D7&gt;=DVac)*(D7&lt;=FVac))&lt;2</formula>
    </cfRule>
  </conditionalFormatting>
  <conditionalFormatting sqref="C37">
    <cfRule type="expression" dxfId="311" priority="7">
      <formula>$AN37=""</formula>
    </cfRule>
  </conditionalFormatting>
  <conditionalFormatting sqref="D7:D37">
    <cfRule type="cellIs" dxfId="305" priority="14" operator="equal">
      <formula>TODAY()</formula>
    </cfRule>
  </conditionalFormatting>
  <conditionalFormatting sqref="D7:E37">
    <cfRule type="expression" dxfId="304" priority="10">
      <formula>WEEKDAY($AN7,2)=7</formula>
    </cfRule>
    <cfRule type="expression" dxfId="303" priority="15">
      <formula>WEEKDAY($AN7,2)=1</formula>
    </cfRule>
    <cfRule type="expression" dxfId="302" priority="9">
      <formula>COUNTIF(JrFeries,$D7)=1</formula>
    </cfRule>
  </conditionalFormatting>
  <conditionalFormatting sqref="D35:E37">
    <cfRule type="expression" dxfId="301" priority="8">
      <formula>$AN35=""</formula>
    </cfRule>
  </conditionalFormatting>
  <conditionalFormatting sqref="F7:F36 L7:L36 X7:X37 AJ7:AJ38 AM7:AM38 I7:I39 AA38 F38:F39 L39 U40:U44 AA40:AA44 AG40:AG44 AJ40:AJ44 AM40:AM44 X43:X44 U38">
    <cfRule type="expression" dxfId="300" priority="523" stopIfTrue="1">
      <formula>SUMPRODUCT((G7&gt;=DVac)*(G7&lt;=FVac))&lt;2</formula>
    </cfRule>
  </conditionalFormatting>
  <conditionalFormatting sqref="F7:F36 L7:L36 X7:X37 AJ7:AJ38 AM7:AM38 I7:I39 AA38 F38:F39 L39 U40:U44 AA40:AA44 AG40:AG44 AJ40:AJ44 AM40:AM44 X43:X44">
    <cfRule type="expression" dxfId="299" priority="522">
      <formula>SUMPRODUCT((G7&gt;=DVac)*(G7&lt;=FVac))&gt;0</formula>
    </cfRule>
  </conditionalFormatting>
  <conditionalFormatting sqref="F35:F36 F38:F39">
    <cfRule type="expression" dxfId="298" priority="500">
      <formula>$G35=""</formula>
    </cfRule>
  </conditionalFormatting>
  <conditionalFormatting sqref="G35:G36 Y7:Y38 AK7:AK38 AN7:AN38 Z38:AN38 AB40:AB44 V38 V40:V44 Y40:Y44 AK40:AK44 AN40:AN44">
    <cfRule type="cellIs" dxfId="297" priority="56" operator="equal">
      <formula>TODAY()</formula>
    </cfRule>
  </conditionalFormatting>
  <conditionalFormatting sqref="G7:H31">
    <cfRule type="expression" dxfId="296" priority="51">
      <formula>WEEKDAY($G7,2)=7</formula>
    </cfRule>
    <cfRule type="expression" dxfId="295" priority="52">
      <formula>WEEKDAY($G7,2)&gt;5</formula>
    </cfRule>
  </conditionalFormatting>
  <conditionalFormatting sqref="G33:H36">
    <cfRule type="expression" dxfId="294" priority="55">
      <formula>WEEKDAY($G33,2)&gt;5</formula>
    </cfRule>
    <cfRule type="expression" dxfId="293" priority="54">
      <formula>WEEKDAY($G33,2)=7</formula>
    </cfRule>
  </conditionalFormatting>
  <conditionalFormatting sqref="G35:H36">
    <cfRule type="expression" dxfId="292" priority="57">
      <formula>COUNTIF(JrFeries,$G35)=1</formula>
    </cfRule>
  </conditionalFormatting>
  <conditionalFormatting sqref="G37:H39 H28:H32 G32">
    <cfRule type="expression" dxfId="291" priority="514">
      <formula>WEEKDAY($G28,2)&gt;5</formula>
    </cfRule>
    <cfRule type="expression" dxfId="290" priority="501">
      <formula>WEEKDAY($G28,2)=7</formula>
    </cfRule>
  </conditionalFormatting>
  <conditionalFormatting sqref="G37:H39">
    <cfRule type="expression" dxfId="289" priority="499">
      <formula>$G37=""</formula>
    </cfRule>
  </conditionalFormatting>
  <conditionalFormatting sqref="H21:H25">
    <cfRule type="expression" dxfId="283" priority="53">
      <formula>COUNTIF(JrFeries,$G21)=1</formula>
    </cfRule>
  </conditionalFormatting>
  <conditionalFormatting sqref="H32">
    <cfRule type="expression" dxfId="282" priority="666">
      <formula>COUNTIF(JrFeries,$J23)=1</formula>
    </cfRule>
    <cfRule type="expression" dxfId="281" priority="664">
      <formula>WEEKDAY($J23,2)=6</formula>
    </cfRule>
    <cfRule type="expression" dxfId="280" priority="665">
      <formula>WEEKDAY($J23,2)=7</formula>
    </cfRule>
  </conditionalFormatting>
  <conditionalFormatting sqref="I35:I39">
    <cfRule type="expression" dxfId="279" priority="493">
      <formula>$J35=""</formula>
    </cfRule>
  </conditionalFormatting>
  <conditionalFormatting sqref="J7 J8:K18 J19:J20 J21:K37 J38 J39:K39">
    <cfRule type="expression" dxfId="278" priority="521">
      <formula>COUNTIF(JrFeries,$J7)=1</formula>
    </cfRule>
  </conditionalFormatting>
  <conditionalFormatting sqref="J7 J21:K37 J38 J39:K39">
    <cfRule type="expression" dxfId="277" priority="503">
      <formula>WEEKDAY($J7,2)=7</formula>
    </cfRule>
  </conditionalFormatting>
  <conditionalFormatting sqref="J8:K20 K20:K23">
    <cfRule type="expression" dxfId="276" priority="79">
      <formula>WEEKDAY($J8,2)=7</formula>
    </cfRule>
    <cfRule type="expression" dxfId="275" priority="78">
      <formula>WEEKDAY($J8,2)=6</formula>
    </cfRule>
  </conditionalFormatting>
  <conditionalFormatting sqref="J21:K37 J38 J39:K39 J7">
    <cfRule type="expression" dxfId="274" priority="498">
      <formula>WEEKDAY($J7,2)=6</formula>
    </cfRule>
  </conditionalFormatting>
  <conditionalFormatting sqref="J35:K37 J38 J39:K39">
    <cfRule type="expression" dxfId="273" priority="495">
      <formula>$J35=""</formula>
    </cfRule>
  </conditionalFormatting>
  <conditionalFormatting sqref="K7">
    <cfRule type="expression" dxfId="272" priority="38">
      <formula>COUNTIF(JrFeries,$AB7)=1</formula>
    </cfRule>
    <cfRule type="expression" dxfId="271" priority="20">
      <formula>COUNTIF(JrFeries,$AB7)=1</formula>
    </cfRule>
    <cfRule type="expression" dxfId="270" priority="21">
      <formula>WEEKDAY($AB7,2)=6</formula>
    </cfRule>
    <cfRule type="expression" dxfId="269" priority="39">
      <formula>WEEKDAY($AB7,2)=6</formula>
    </cfRule>
    <cfRule type="expression" dxfId="268" priority="40">
      <formula>WEEKDAY($AB7,2)=7</formula>
    </cfRule>
    <cfRule type="expression" dxfId="267" priority="24">
      <formula>WEEKDAY($P7,2)=7</formula>
    </cfRule>
    <cfRule type="expression" dxfId="266" priority="25">
      <formula>COUNTIF(JrFeries,$P7)=1</formula>
    </cfRule>
    <cfRule type="expression" dxfId="265" priority="22">
      <formula>WEEKDAY($AB7,2)=7</formula>
    </cfRule>
    <cfRule type="expression" dxfId="264" priority="23">
      <formula>WEEKDAY($P7,2)=6</formula>
    </cfRule>
  </conditionalFormatting>
  <conditionalFormatting sqref="K19:K23">
    <cfRule type="expression" dxfId="263" priority="80">
      <formula>COUNTIF(JrFeries,$J19)=1</formula>
    </cfRule>
  </conditionalFormatting>
  <conditionalFormatting sqref="L35:L36 L39">
    <cfRule type="expression" dxfId="262" priority="492">
      <formula>$M35=""</formula>
    </cfRule>
  </conditionalFormatting>
  <conditionalFormatting sqref="M7:M37 M39">
    <cfRule type="cellIs" dxfId="261" priority="518" operator="equal">
      <formula>TODAY()</formula>
    </cfRule>
  </conditionalFormatting>
  <conditionalFormatting sqref="M7:N37">
    <cfRule type="expression" dxfId="260" priority="519">
      <formula>WEEKDAY($M7,2)=7</formula>
    </cfRule>
    <cfRule type="expression" dxfId="259" priority="496">
      <formula>COUNTIF(JrFeries,$M7)=1</formula>
    </cfRule>
    <cfRule type="expression" dxfId="258" priority="497">
      <formula>WEEKDAY($M7,2)=6</formula>
    </cfRule>
  </conditionalFormatting>
  <conditionalFormatting sqref="M35:N37 M39:N39">
    <cfRule type="expression" dxfId="257" priority="494">
      <formula>$M35=""</formula>
    </cfRule>
  </conditionalFormatting>
  <conditionalFormatting sqref="N38">
    <cfRule type="expression" dxfId="256" priority="598">
      <formula>COUNTIF(JrFeries,$V1048576)=1</formula>
    </cfRule>
    <cfRule type="expression" dxfId="255" priority="597">
      <formula>WEEKDAY($V1048576,2)=7</formula>
    </cfRule>
    <cfRule type="expression" dxfId="254" priority="580">
      <formula>$V1048576=""</formula>
    </cfRule>
    <cfRule type="expression" dxfId="253" priority="596">
      <formula>WEEKDAY($V1048576,2)=6</formula>
    </cfRule>
  </conditionalFormatting>
  <conditionalFormatting sqref="O7:O44">
    <cfRule type="expression" dxfId="252" priority="509">
      <formula>SUMPRODUCT((P7&gt;=DVac)*(P7&lt;=FVac))&lt;2</formula>
    </cfRule>
    <cfRule type="expression" dxfId="251" priority="508">
      <formula>SUMPRODUCT((P7&gt;=DVac)*(P7&lt;=FVac))&gt;0</formula>
    </cfRule>
  </conditionalFormatting>
  <conditionalFormatting sqref="O35:O44">
    <cfRule type="expression" dxfId="250" priority="488">
      <formula>$P35=""</formula>
    </cfRule>
  </conditionalFormatting>
  <conditionalFormatting sqref="P7:Q37">
    <cfRule type="expression" dxfId="249" priority="119">
      <formula>WEEKDAY($P7,2)=6</formula>
    </cfRule>
    <cfRule type="expression" dxfId="248" priority="118">
      <formula>COUNTIF(JrFeries,$P7)=1</formula>
    </cfRule>
    <cfRule type="expression" dxfId="247" priority="120">
      <formula>WEEKDAY($P7,2)=7</formula>
    </cfRule>
  </conditionalFormatting>
  <conditionalFormatting sqref="P35:Q37 P38:P39 P40:Q44">
    <cfRule type="expression" dxfId="246" priority="710">
      <formula>$P35=""</formula>
    </cfRule>
  </conditionalFormatting>
  <conditionalFormatting sqref="Q7 AB37:AC37 AB38:AH38 AB40:AC44">
    <cfRule type="expression" dxfId="245" priority="29">
      <formula>COUNTIF(JrFeries,$AB7)=1</formula>
    </cfRule>
  </conditionalFormatting>
  <conditionalFormatting sqref="Q15">
    <cfRule type="expression" dxfId="244" priority="26">
      <formula>COUNTIF(JrFeries,$AB15)=1</formula>
    </cfRule>
    <cfRule type="expression" dxfId="243" priority="28">
      <formula>WEEKDAY($AB15,2)=7</formula>
    </cfRule>
    <cfRule type="expression" dxfId="242" priority="19">
      <formula>COUNTIF(JrFeries,$P15)=1</formula>
    </cfRule>
    <cfRule type="expression" dxfId="241" priority="18">
      <formula>WEEKDAY($P15,2)=7</formula>
    </cfRule>
    <cfRule type="expression" dxfId="240" priority="17">
      <formula>WEEKDAY($P15,2)=6</formula>
    </cfRule>
    <cfRule type="expression" dxfId="239" priority="27">
      <formula>WEEKDAY($AB15,2)=6</formula>
    </cfRule>
  </conditionalFormatting>
  <conditionalFormatting sqref="Q38:AO38">
    <cfRule type="expression" dxfId="238" priority="686">
      <formula>COUNTIF(JrFeries,$G39)=1</formula>
    </cfRule>
    <cfRule type="expression" dxfId="237" priority="491">
      <formula>WEEKDAY($P39,2)=7</formula>
    </cfRule>
    <cfRule type="expression" dxfId="236" priority="489">
      <formula>$P39=""</formula>
    </cfRule>
    <cfRule type="expression" dxfId="235" priority="490">
      <formula>WEEKDAY($P39,2)=6</formula>
    </cfRule>
    <cfRule type="expression" dxfId="234" priority="517">
      <formula>COUNTIF(JrFeries,$P39)=1</formula>
    </cfRule>
  </conditionalFormatting>
  <conditionalFormatting sqref="S7:S38 AH7:AH38 Q38:AO38 G7:G34 G38:G39 J7:J39 S40:S44 AB7:AB36 AE7:AE37 AH40:AH44 P7:P44 AE40:AE44">
    <cfRule type="cellIs" dxfId="233" priority="520" operator="equal">
      <formula>TODAY()</formula>
    </cfRule>
  </conditionalFormatting>
  <conditionalFormatting sqref="S7:T37">
    <cfRule type="expression" dxfId="232" priority="515">
      <formula>WEEKDAY($S7,2)=6</formula>
    </cfRule>
    <cfRule type="expression" dxfId="231" priority="484">
      <formula>COUNTIF(JrFeries,$S7)=1</formula>
    </cfRule>
    <cfRule type="expression" dxfId="230" priority="485">
      <formula>WEEKDAY($S7,2)=7</formula>
    </cfRule>
  </conditionalFormatting>
  <conditionalFormatting sqref="S35:T37 T38 S40:T44">
    <cfRule type="expression" dxfId="229" priority="480">
      <formula>$S35=""</formula>
    </cfRule>
  </conditionalFormatting>
  <conditionalFormatting sqref="T1048576">
    <cfRule type="expression" dxfId="228" priority="639">
      <formula>WEEKDAY($J38,2)=7</formula>
    </cfRule>
    <cfRule type="expression" dxfId="227" priority="638">
      <formula>WEEKDAY($J38,2)=6</formula>
    </cfRule>
    <cfRule type="expression" dxfId="226" priority="634">
      <formula>$J38=""</formula>
    </cfRule>
    <cfRule type="expression" dxfId="225" priority="640">
      <formula>COUNTIF(JrFeries,$J38)=1</formula>
    </cfRule>
  </conditionalFormatting>
  <conditionalFormatting sqref="U7:U37">
    <cfRule type="expression" dxfId="224" priority="505" stopIfTrue="1">
      <formula>SUMPRODUCT((V7&gt;=DVac)*(V7&lt;=FVac))&lt;2</formula>
    </cfRule>
  </conditionalFormatting>
  <conditionalFormatting sqref="U7:U38">
    <cfRule type="expression" dxfId="223" priority="504">
      <formula>SUMPRODUCT((V7&gt;=DVac)*(V7&lt;=FVac))&gt;0</formula>
    </cfRule>
  </conditionalFormatting>
  <conditionalFormatting sqref="U35:U38 U40:U44">
    <cfRule type="expression" dxfId="222" priority="274">
      <formula>$V35=""</formula>
    </cfRule>
  </conditionalFormatting>
  <conditionalFormatting sqref="V7:V37">
    <cfRule type="cellIs" dxfId="221" priority="502" operator="equal">
      <formula>TODAY()</formula>
    </cfRule>
  </conditionalFormatting>
  <conditionalFormatting sqref="V38 V40:V44 V35:W37">
    <cfRule type="expression" dxfId="220" priority="481">
      <formula>$V35=""</formula>
    </cfRule>
  </conditionalFormatting>
  <conditionalFormatting sqref="V7:W37 V38 V40:V44">
    <cfRule type="expression" dxfId="219" priority="486">
      <formula>COUNTIF(JrFeries,$V7)=1</formula>
    </cfRule>
    <cfRule type="expression" dxfId="218" priority="483">
      <formula>WEEKDAY($V7,2)=7</formula>
    </cfRule>
    <cfRule type="expression" dxfId="217" priority="482">
      <formula>WEEKDAY($V7,2)=6</formula>
    </cfRule>
  </conditionalFormatting>
  <conditionalFormatting sqref="W38">
    <cfRule type="expression" dxfId="216" priority="746">
      <formula>COUNTIF(JrFeries,$V40)=1</formula>
    </cfRule>
    <cfRule type="expression" dxfId="215" priority="743">
      <formula>$V40=""</formula>
    </cfRule>
    <cfRule type="expression" dxfId="214" priority="745">
      <formula>WEEKDAY($V40,2)=7</formula>
    </cfRule>
    <cfRule type="expression" dxfId="213" priority="744">
      <formula>WEEKDAY($V40,2)=6</formula>
    </cfRule>
  </conditionalFormatting>
  <conditionalFormatting sqref="W40:W43">
    <cfRule type="expression" dxfId="212" priority="642">
      <formula>$V41=""</formula>
    </cfRule>
    <cfRule type="expression" dxfId="211" priority="648">
      <formula>COUNTIF(JrFeries,$V41)=1</formula>
    </cfRule>
    <cfRule type="expression" dxfId="210" priority="647">
      <formula>WEEKDAY($V41,2)=7</formula>
    </cfRule>
    <cfRule type="expression" dxfId="209" priority="646">
      <formula>WEEKDAY($V41,2)=6</formula>
    </cfRule>
  </conditionalFormatting>
  <conditionalFormatting sqref="X35:X37 X43:X44">
    <cfRule type="expression" dxfId="208" priority="422">
      <formula>$Y35=""</formula>
    </cfRule>
  </conditionalFormatting>
  <conditionalFormatting sqref="Y7:Z38 Z38:AN38 Y40:Z44">
    <cfRule type="expression" dxfId="207" priority="469">
      <formula>WEEKDAY($Y7,2)=6</formula>
    </cfRule>
    <cfRule type="expression" dxfId="206" priority="470">
      <formula>WEEKDAY($Y7,2)=7</formula>
    </cfRule>
    <cfRule type="expression" dxfId="205" priority="468">
      <formula>COUNTIF(JrFeries,$Y7)=1</formula>
    </cfRule>
  </conditionalFormatting>
  <conditionalFormatting sqref="Z38:AN38 Y35:Z38 Y40:Z44">
    <cfRule type="expression" dxfId="204" priority="467">
      <formula>$Y35=""</formula>
    </cfRule>
  </conditionalFormatting>
  <conditionalFormatting sqref="AA7:AA36">
    <cfRule type="expression" dxfId="203" priority="466" stopIfTrue="1">
      <formula>SUMPRODUCT((AB7&gt;=DVac)*(AB7&lt;=FVac))&lt;2</formula>
    </cfRule>
    <cfRule type="expression" dxfId="202" priority="465">
      <formula>SUMPRODUCT((AB7&gt;=DVac)*(AB7&lt;=FVac))&gt;0</formula>
    </cfRule>
  </conditionalFormatting>
  <conditionalFormatting sqref="AA38 AA35:AA36 AA40:AA44">
    <cfRule type="expression" dxfId="201" priority="401">
      <formula>$AB35=""</formula>
    </cfRule>
  </conditionalFormatting>
  <conditionalFormatting sqref="AB7:AC36">
    <cfRule type="expression" dxfId="200" priority="464">
      <formula>WEEKDAY($AB7,2)=7</formula>
    </cfRule>
    <cfRule type="expression" dxfId="199" priority="463">
      <formula>WEEKDAY($AB7,2)=6</formula>
    </cfRule>
    <cfRule type="expression" dxfId="198" priority="462">
      <formula>COUNTIF(JrFeries,$AB7)=1</formula>
    </cfRule>
  </conditionalFormatting>
  <conditionalFormatting sqref="AB38:AH38 AB40:AC44 AB35:AC37">
    <cfRule type="expression" dxfId="197" priority="460">
      <formula>$AB35=""</formula>
    </cfRule>
  </conditionalFormatting>
  <conditionalFormatting sqref="AD7:AD37 AD40:AD44">
    <cfRule type="expression" dxfId="196" priority="459" stopIfTrue="1">
      <formula>SUMPRODUCT((AE7&gt;=DVac)*(AE7&lt;=FVac))&lt;2</formula>
    </cfRule>
    <cfRule type="expression" dxfId="195" priority="458">
      <formula>SUMPRODUCT((AE7&gt;=DVac)*(AE7&lt;=FVac))&gt;0</formula>
    </cfRule>
  </conditionalFormatting>
  <conditionalFormatting sqref="AD37 AD40:AD44">
    <cfRule type="expression" dxfId="194" priority="419">
      <formula>$AE37=""</formula>
    </cfRule>
  </conditionalFormatting>
  <conditionalFormatting sqref="AE7:AF37">
    <cfRule type="expression" dxfId="193" priority="456">
      <formula>WEEKDAY($AE7,2)=6</formula>
    </cfRule>
    <cfRule type="expression" dxfId="192" priority="455">
      <formula>COUNTIF(JrFeries,$AE7)=1</formula>
    </cfRule>
    <cfRule type="expression" dxfId="191" priority="457">
      <formula>WEEKDAY($AE7,2)=7</formula>
    </cfRule>
  </conditionalFormatting>
  <conditionalFormatting sqref="AF10:AF13">
    <cfRule type="expression" dxfId="190" priority="48">
      <formula>WEEKDAY($AE10,2)=6</formula>
    </cfRule>
    <cfRule type="expression" dxfId="189" priority="49">
      <formula>WEEKDAY($AE10,2)=7</formula>
    </cfRule>
    <cfRule type="expression" dxfId="188" priority="47">
      <formula>COUNTIF(JrFeries,$AE10)=1</formula>
    </cfRule>
  </conditionalFormatting>
  <conditionalFormatting sqref="AF31">
    <cfRule type="expression" dxfId="187" priority="32">
      <formula>COUNTIF(JrFeries,$AB31)=1</formula>
    </cfRule>
  </conditionalFormatting>
  <conditionalFormatting sqref="AG7:AG36">
    <cfRule type="expression" dxfId="186" priority="451">
      <formula>SUMPRODUCT((AH7&gt;=DVac)*(AH7&lt;=FVac))&gt;0</formula>
    </cfRule>
    <cfRule type="expression" dxfId="185" priority="452" stopIfTrue="1">
      <formula>SUMPRODUCT((AH7&gt;=DVac)*(AH7&lt;=FVac))&lt;2</formula>
    </cfRule>
  </conditionalFormatting>
  <conditionalFormatting sqref="AG35:AG36 AG40:AG44">
    <cfRule type="expression" dxfId="184" priority="398">
      <formula>$AH35=""</formula>
    </cfRule>
  </conditionalFormatting>
  <conditionalFormatting sqref="AH17 AH18:AI24 AI21:AI28 AH25:AH28 AH29:AI37 AI38 AH40:AI44">
    <cfRule type="expression" dxfId="183" priority="450">
      <formula>WEEKDAY($AH17,2)=7</formula>
    </cfRule>
    <cfRule type="expression" dxfId="182" priority="449">
      <formula>WEEKDAY($AH17,2)=6</formula>
    </cfRule>
  </conditionalFormatting>
  <conditionalFormatting sqref="AH7:AI17 AI15:AI18">
    <cfRule type="expression" dxfId="181" priority="92">
      <formula>WEEKDAY($AH7,2)=7</formula>
    </cfRule>
    <cfRule type="expression" dxfId="180" priority="91">
      <formula>WEEKDAY($AH7,2)=6</formula>
    </cfRule>
    <cfRule type="expression" dxfId="179" priority="90">
      <formula>COUNTIF(JrFeries,$AH7)=1</formula>
    </cfRule>
  </conditionalFormatting>
  <conditionalFormatting sqref="AH29:AI37 AI38 AH40:AI44 AI21:AI32 AH17 AH18:AI24 AH25:AH28">
    <cfRule type="expression" dxfId="178" priority="448">
      <formula>COUNTIF(JrFeries,$AH17)=1</formula>
    </cfRule>
  </conditionalFormatting>
  <conditionalFormatting sqref="AI17">
    <cfRule type="expression" dxfId="177" priority="157">
      <formula>WEEKDAY($G17,2)=7</formula>
    </cfRule>
    <cfRule type="expression" dxfId="176" priority="159">
      <formula>COUNTIF(JrFeries,$G17)=1</formula>
    </cfRule>
    <cfRule type="expression" dxfId="175" priority="158">
      <formula>WEEKDAY($G17,2)&gt;5</formula>
    </cfRule>
  </conditionalFormatting>
  <conditionalFormatting sqref="AI25">
    <cfRule type="expression" dxfId="174" priority="104">
      <formula>WEEKDAY($AE25,2)=6</formula>
    </cfRule>
    <cfRule type="expression" dxfId="173" priority="105">
      <formula>WEEKDAY($AE25,2)=7</formula>
    </cfRule>
    <cfRule type="expression" dxfId="172" priority="103">
      <formula>COUNTIF(JrFeries,$AE25)=1</formula>
    </cfRule>
  </conditionalFormatting>
  <conditionalFormatting sqref="AI29">
    <cfRule type="expression" dxfId="171" priority="160">
      <formula>$AH29=""</formula>
    </cfRule>
  </conditionalFormatting>
  <conditionalFormatting sqref="AI29:AI32">
    <cfRule type="expression" dxfId="170" priority="1">
      <formula>$AH29=""</formula>
    </cfRule>
  </conditionalFormatting>
  <conditionalFormatting sqref="AI38 AH35:AI37 AH40:AI44">
    <cfRule type="expression" dxfId="169" priority="446">
      <formula>$AH35=""</formula>
    </cfRule>
  </conditionalFormatting>
  <conditionalFormatting sqref="AJ37:AJ38 AJ40:AJ44">
    <cfRule type="expression" dxfId="168" priority="416">
      <formula>$AK37=""</formula>
    </cfRule>
  </conditionalFormatting>
  <conditionalFormatting sqref="AK7:AL37">
    <cfRule type="expression" dxfId="167" priority="440">
      <formula>COUNTIF(JrFeries,$AK7)=1</formula>
    </cfRule>
    <cfRule type="expression" dxfId="166" priority="442">
      <formula>WEEKDAY($AK7,2)=7</formula>
    </cfRule>
    <cfRule type="expression" dxfId="165" priority="441">
      <formula>WEEKDAY($AK7,2)=6</formula>
    </cfRule>
  </conditionalFormatting>
  <conditionalFormatting sqref="AK35:AL38 AK40:AL44">
    <cfRule type="expression" dxfId="164" priority="439">
      <formula>$AK35=""</formula>
    </cfRule>
  </conditionalFormatting>
  <conditionalFormatting sqref="AM37:AM38 AM40:AM44">
    <cfRule type="expression" dxfId="163" priority="395">
      <formula>$AN37=""</formula>
    </cfRule>
  </conditionalFormatting>
  <conditionalFormatting sqref="AN7:AO37">
    <cfRule type="expression" dxfId="162" priority="434">
      <formula>WEEKDAY($AN7,2)=6</formula>
    </cfRule>
    <cfRule type="expression" dxfId="161" priority="433">
      <formula>COUNTIF(JrFeries,$AN7)=1</formula>
    </cfRule>
    <cfRule type="expression" dxfId="160" priority="435">
      <formula>WEEKDAY($AN7,2)=7</formula>
    </cfRule>
  </conditionalFormatting>
  <conditionalFormatting sqref="AN35:AO38 AN40:AO44">
    <cfRule type="expression" dxfId="159" priority="432">
      <formula>$AN35=""</formula>
    </cfRule>
  </conditionalFormatting>
  <dataValidations count="3">
    <dataValidation type="list" allowBlank="1" showInputMessage="1" showErrorMessage="1" sqref="G6:H6" xr:uid="{00000000-0002-0000-0100-000000000000}">
      <formula1>onglets</formula1>
    </dataValidation>
    <dataValidation type="list" allowBlank="1" showInputMessage="1" showErrorMessage="1" sqref="B8" xr:uid="{00000000-0002-0000-0100-000001000000}">
      <formula1>"1,2,3,4,5,6,7,8,9,10,11,12,13,14,15,16,17,18"</formula1>
    </dataValidation>
    <dataValidation type="list" allowBlank="1" showInputMessage="1" showErrorMessage="1" sqref="B7 B4" xr:uid="{00000000-0002-0000-0100-000002000000}">
      <formula1>#REF!</formula1>
    </dataValidation>
  </dataValidations>
  <printOptions horizontalCentered="1"/>
  <pageMargins left="0.25" right="0.25" top="0.75" bottom="0.75" header="0.3" footer="0.3"/>
  <pageSetup paperSize="8" scale="82"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3" operator="equal" id="{EDC2723A-B4EE-4982-A479-60ACAF69174E}">
            <xm:f>listes!$A$6</xm:f>
            <x14:dxf>
              <fill>
                <patternFill>
                  <bgColor rgb="FF7030A0"/>
                </patternFill>
              </fill>
            </x14:dxf>
          </x14:cfRule>
          <x14:cfRule type="cellIs" priority="5" operator="equal" id="{A66D0D1D-841C-4D0B-8D12-9D89C749BFBA}">
            <xm:f>listes!$A$4</xm:f>
            <x14:dxf>
              <fill>
                <patternFill>
                  <bgColor rgb="FFFFFF00"/>
                </patternFill>
              </fill>
            </x14:dxf>
          </x14:cfRule>
          <x14:cfRule type="cellIs" priority="2" operator="equal" id="{8FB63D3C-B785-4229-A00A-76AACE848788}">
            <xm:f>listes!$A$2</xm:f>
            <x14:dxf>
              <fill>
                <patternFill>
                  <bgColor rgb="FF00B0F0"/>
                </patternFill>
              </fill>
            </x14:dxf>
          </x14:cfRule>
          <x14:cfRule type="cellIs" priority="4" operator="equal" id="{FF18995A-8D43-4354-A19D-8EBC8DFAACC3}">
            <xm:f>listes!$A$5</xm:f>
            <x14:dxf>
              <fill>
                <patternFill>
                  <bgColor rgb="FF00B050"/>
                </patternFill>
              </fill>
            </x14:dxf>
          </x14:cfRule>
          <x14:cfRule type="cellIs" priority="6" operator="equal" id="{D404BDC8-ADB0-4EC5-B260-D31438D1F6A4}">
            <xm:f>listes!$A$3</xm:f>
            <x14:dxf>
              <fill>
                <patternFill>
                  <bgColor rgb="FF00B0F0"/>
                </patternFill>
              </fill>
            </x14:dxf>
          </x14:cfRule>
          <xm:sqref>C7:E37</xm:sqref>
        </x14:conditionalFormatting>
        <x14:conditionalFormatting xmlns:xm="http://schemas.microsoft.com/office/excel/2006/main">
          <x14:cfRule type="cellIs" priority="50" operator="equal" id="{990DD008-A973-421D-B2D9-02AB07FB72C2}">
            <xm:f>listes!$A$3</xm:f>
            <x14:dxf>
              <fill>
                <patternFill>
                  <bgColor rgb="FF00B0F0"/>
                </patternFill>
              </fill>
            </x14:dxf>
          </x14:cfRule>
          <x14:cfRule type="cellIs" priority="16" operator="equal" id="{8532355C-58A4-48E1-9B7E-F8BD2B369EE4}">
            <xm:f>listes!$A$2</xm:f>
            <x14:dxf>
              <fill>
                <patternFill>
                  <bgColor rgb="FF00B0F0"/>
                </patternFill>
              </fill>
            </x14:dxf>
          </x14:cfRule>
          <x14:cfRule type="cellIs" priority="43" operator="equal" id="{58CEB301-0027-46B5-8F4F-D8071E83C31F}">
            <xm:f>listes!$A$4</xm:f>
            <x14:dxf>
              <fill>
                <patternFill>
                  <bgColor rgb="FFFFFF00"/>
                </patternFill>
              </fill>
            </x14:dxf>
          </x14:cfRule>
          <x14:cfRule type="cellIs" priority="42" operator="equal" id="{8FE7A092-4003-4F5C-83FA-30AFDBFEF701}">
            <xm:f>listes!$A$5</xm:f>
            <x14:dxf>
              <fill>
                <patternFill>
                  <bgColor rgb="FF00B050"/>
                </patternFill>
              </fill>
            </x14:dxf>
          </x14:cfRule>
          <xm:sqref>G7:AO36 G37:K37 M37:Z37 AB37:AF37 AH37:AO37</xm:sqref>
        </x14:conditionalFormatting>
        <x14:conditionalFormatting xmlns:xm="http://schemas.microsoft.com/office/excel/2006/main">
          <x14:cfRule type="cellIs" priority="41" operator="equal" id="{2CD518E5-CC23-4D59-97AA-7FC3158DCCF9}">
            <xm:f>listes!$A$6</xm:f>
            <x14:dxf>
              <fill>
                <patternFill>
                  <bgColor rgb="FF7030A0"/>
                </patternFill>
              </fill>
            </x14:dxf>
          </x14:cfRule>
          <xm:sqref>G7:AO36 AB37:AF37 G37:K37 M37:Z37 AH37:AO37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094198A-9516-43A4-A110-1B56D25EC2F5}">
          <x14:formula1>
            <xm:f>listes!$B$2:$B$6</xm:f>
          </x14:formula1>
          <xm:sqref>AF6 AF40:AF1048576 AF1:AF2</xm:sqref>
        </x14:dataValidation>
        <x14:dataValidation type="list" allowBlank="1" showInputMessage="1" showErrorMessage="1" xr:uid="{6CA9499C-DF60-4D86-AB70-81E578DFEB48}">
          <x14:formula1>
            <xm:f>listes!$D$2:$D$4</xm:f>
          </x14:formula1>
          <xm:sqref>T37</xm:sqref>
        </x14:dataValidation>
        <x14:dataValidation type="list" allowBlank="1" showInputMessage="1" showErrorMessage="1" xr:uid="{9EBCE867-DB46-43A8-BBD6-E6DFD05C1EA6}">
          <x14:formula1>
            <xm:f>listes!$C$2:$C$5</xm:f>
          </x14:formula1>
          <xm:sqref>H7:H36 K7:K37 N7:N36 Q7:Q37 T7:T36 W7:W34 Z7:Z37 AC7:AC36 AF7:AF37 AI7:AI34 AI35 AI36 AL7:AL37 AO7:AO37 E7:E37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3D04-04E4-48D3-AD45-CC1A2B4EC473}">
  <sheetPr codeName="Feuil4">
    <pageSetUpPr fitToPage="1"/>
  </sheetPr>
  <dimension ref="A1:AP1048576"/>
  <sheetViews>
    <sheetView showGridLines="0" showRowColHeaders="0" tabSelected="1" topLeftCell="A2" zoomScale="70" zoomScaleNormal="70" zoomScaleSheetLayoutView="100" zoomScalePageLayoutView="120" workbookViewId="0">
      <selection activeCell="AF7" sqref="AF7:AF10"/>
    </sheetView>
  </sheetViews>
  <sheetFormatPr baseColWidth="10" defaultColWidth="0" defaultRowHeight="0" customHeight="1" zeroHeight="1"/>
  <cols>
    <col min="1" max="1" width="1.6640625" style="1" customWidth="1"/>
    <col min="2" max="2" width="7" style="1" customWidth="1"/>
    <col min="3" max="3" width="1.33203125" style="1" customWidth="1"/>
    <col min="4" max="4" width="8.33203125" style="93" customWidth="1"/>
    <col min="5" max="5" width="9.6640625" style="13" customWidth="1"/>
    <col min="6" max="6" width="1.33203125" style="1" customWidth="1"/>
    <col min="7" max="7" width="8.5" style="93" customWidth="1"/>
    <col min="8" max="8" width="9.6640625" style="13" customWidth="1"/>
    <col min="9" max="9" width="1.33203125" style="1" customWidth="1"/>
    <col min="10" max="10" width="8.5" style="93" customWidth="1"/>
    <col min="11" max="11" width="9.6640625" style="13" customWidth="1"/>
    <col min="12" max="12" width="1.33203125" style="1" customWidth="1"/>
    <col min="13" max="13" width="8.1640625" style="93" customWidth="1"/>
    <col min="14" max="14" width="9.6640625" style="13" customWidth="1"/>
    <col min="15" max="15" width="1.33203125" style="11" customWidth="1"/>
    <col min="16" max="16" width="8.1640625" style="93" customWidth="1"/>
    <col min="17" max="17" width="9.6640625" style="13" customWidth="1"/>
    <col min="18" max="18" width="1.33203125" style="1" customWidth="1"/>
    <col min="19" max="19" width="8.5" style="93" customWidth="1"/>
    <col min="20" max="20" width="9.6640625" style="13" customWidth="1"/>
    <col min="21" max="21" width="1.33203125" style="1" customWidth="1"/>
    <col min="22" max="22" width="8.33203125" style="93" customWidth="1"/>
    <col min="23" max="23" width="9.6640625" style="13" customWidth="1"/>
    <col min="24" max="24" width="1.33203125" style="1" customWidth="1"/>
    <col min="25" max="25" width="8.5" style="93" customWidth="1"/>
    <col min="26" max="26" width="9.83203125" style="13" customWidth="1"/>
    <col min="27" max="27" width="1.33203125" style="1" customWidth="1"/>
    <col min="28" max="28" width="8.1640625" style="93" customWidth="1"/>
    <col min="29" max="29" width="9.6640625" style="1" customWidth="1"/>
    <col min="30" max="30" width="1.33203125" style="1" customWidth="1"/>
    <col min="31" max="31" width="8.1640625" style="93" customWidth="1"/>
    <col min="32" max="32" width="9.6640625" style="1" customWidth="1"/>
    <col min="33" max="33" width="1.33203125" style="1" customWidth="1"/>
    <col min="34" max="34" width="8.1640625" style="93" customWidth="1"/>
    <col min="35" max="35" width="9.6640625" style="1" customWidth="1"/>
    <col min="36" max="36" width="1.33203125" style="1" customWidth="1"/>
    <col min="37" max="37" width="8.5" style="93" customWidth="1"/>
    <col min="38" max="38" width="9.6640625" style="1" customWidth="1"/>
    <col min="39" max="39" width="1.33203125" style="2" customWidth="1"/>
    <col min="40" max="40" width="8.5" style="2" customWidth="1"/>
    <col min="41" max="41" width="9.6640625" style="2" customWidth="1"/>
    <col min="42" max="42" width="6.83203125" style="1" customWidth="1"/>
    <col min="43" max="16384" width="6.83203125" style="1" hidden="1"/>
  </cols>
  <sheetData>
    <row r="1" spans="1:42" ht="34" hidden="1" customHeight="1"/>
    <row r="2" spans="1:42" ht="3" customHeight="1"/>
    <row r="3" spans="1:42" ht="99" customHeight="1">
      <c r="B3" s="55"/>
      <c r="C3" s="264" t="str">
        <f>CONCATENATE("Calendrier prévisionnel Formation Alternance (sous réserve de modifications)
Année universitaire ",An,"-",P5," 
",_xlfn.TEXTJOIN(" - ",TRUE,'Fiche formation'!A2,'Fiche formation'!C8))</f>
        <v>Calendrier prévisionnel Formation Alternance (sous réserve de modifications)
Année universitaire 2026-2027 
UFA UNIVERSITE DE MONTPELLIER - UM FDS</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row>
    <row r="4" spans="1:42" s="46" customFormat="1" ht="50" customHeight="1">
      <c r="A4" s="1"/>
      <c r="B4" s="55"/>
      <c r="C4" s="265" t="str">
        <f>_xlfn.TEXTJOIN(" - ",TRUE,_xlfn.TEXTJOIN(" ",TRUE,'Fiche formation'!C11:C13),'Fiche formation'!C14,IF('Fiche formation'!G16="oui",'Fiche formation'!D16,""))</f>
        <v>MASTER Informatique Algorithmique - M ALGO - M2 2026-2027</v>
      </c>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1"/>
    </row>
    <row r="5" spans="1:42" ht="40" customHeight="1" thickBot="1">
      <c r="C5" s="259">
        <v>2026</v>
      </c>
      <c r="D5" s="260"/>
      <c r="E5" s="260"/>
      <c r="F5" s="260"/>
      <c r="G5" s="260"/>
      <c r="H5" s="260"/>
      <c r="I5" s="260"/>
      <c r="J5" s="260"/>
      <c r="K5" s="260"/>
      <c r="L5" s="260"/>
      <c r="M5" s="260"/>
      <c r="N5" s="261"/>
      <c r="O5" s="57"/>
      <c r="P5" s="259">
        <f>IF(MONTH(1&amp;P6)=1,An+1,"")</f>
        <v>2027</v>
      </c>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1"/>
    </row>
    <row r="6" spans="1:42" ht="35.25" customHeight="1" thickBot="1">
      <c r="C6" s="58">
        <f>MONTH(1&amp;D6)</f>
        <v>9</v>
      </c>
      <c r="D6" s="256" t="s">
        <v>98</v>
      </c>
      <c r="E6" s="257"/>
      <c r="F6" s="59">
        <f>MONTH(1&amp;G6)</f>
        <v>10</v>
      </c>
      <c r="G6" s="256" t="str">
        <f>CHOOSE(IF(MONTH(1&amp;D6)=12,1,MONTH(1&amp;D6)+1),"Janvier","Février","Mars","Avril","Mai","Juin","Juillet","Août","Septembre","Octobre","Novembre","Décembre")</f>
        <v>Octobre</v>
      </c>
      <c r="H6" s="257"/>
      <c r="I6" s="60">
        <f>MONTH(1&amp;J6)</f>
        <v>11</v>
      </c>
      <c r="J6" s="256" t="str">
        <f>CHOOSE(IF(MONTH(1&amp;G6)=12,1,MONTH(1&amp;G6)+1),"Janvier","Février","Mars","Avril","Mai","Juin","Juillet","Août","Septembre","Octobre","Novembre","Décembre")</f>
        <v>Novembre</v>
      </c>
      <c r="K6" s="257"/>
      <c r="L6" s="60">
        <f>MONTH(1&amp;M6)</f>
        <v>12</v>
      </c>
      <c r="M6" s="256" t="str">
        <f>CHOOSE(IF(MONTH(1&amp;J6)=12,1,MONTH(1&amp;J6)+1),"Janvier","Février","Mars","Avril","Mai","Juin","Juillet","Août","Septembre","Octobre","Novembre","Décembre")</f>
        <v>Décembre</v>
      </c>
      <c r="N6" s="263"/>
      <c r="O6" s="56"/>
      <c r="P6" s="258" t="str">
        <f>CHOOSE(IF(MONTH(1&amp;M6)=12,1,MONTH(1&amp;M6)+1),"Janvier","Février","Mars","Avril","Mai","Juin","Juillet","Août","Septembre","Octobre","Novembre","Décembre")</f>
        <v>Janvier</v>
      </c>
      <c r="Q6" s="257"/>
      <c r="R6" s="60">
        <f>MONTH(1&amp;S6)</f>
        <v>2</v>
      </c>
      <c r="S6" s="256" t="str">
        <f>CHOOSE(IF(MONTH(1&amp;P6)=12,1,MONTH(1&amp;P6)+1),"Janvier","Février","Mars","Avril","Mai","Juin","Juillet","Août","Septembre","Octobre","Novembre","Décembre")</f>
        <v>Février</v>
      </c>
      <c r="T6" s="257"/>
      <c r="U6" s="60">
        <f>MONTH(1&amp;V6)</f>
        <v>3</v>
      </c>
      <c r="V6" s="256" t="str">
        <f>CHOOSE(IF(MONTH(1&amp;S6)=12,1,MONTH(1&amp;S6)+1),"Janvier","Février","Mars","Avril","Mai","Juin","Juillet","Août","Septembre","Octobre","Novembre","Décembre")</f>
        <v>Mars</v>
      </c>
      <c r="W6" s="257"/>
      <c r="X6" s="60">
        <f>MONTH(1&amp;Y6)</f>
        <v>4</v>
      </c>
      <c r="Y6" s="256" t="str">
        <f>CHOOSE(IF(MONTH(1&amp;V6)=12,1,MONTH(1&amp;V6)+1),"Janvier","Février","Mars","Avril","Mai","Juin","Juillet","Août","Septembre","Octobre","Novembre","Décembre")</f>
        <v>Avril</v>
      </c>
      <c r="Z6" s="257"/>
      <c r="AA6" s="60">
        <f>MONTH(1&amp;AB6)</f>
        <v>5</v>
      </c>
      <c r="AB6" s="256" t="str">
        <f>CHOOSE(IF(MONTH(1&amp;Y6)=12,1,MONTH(1&amp;Y6)+1),"Janvier","Février","Mars","Avril","Mai","Juin","Juillet","Août","Septembre","Octobre","Novembre","Décembre")</f>
        <v>Mai</v>
      </c>
      <c r="AC6" s="257"/>
      <c r="AD6" s="60">
        <f>MONTH(1&amp;AE6)</f>
        <v>6</v>
      </c>
      <c r="AE6" s="256" t="str">
        <f>CHOOSE(IF(MONTH(1&amp;AB6)=12,1,MONTH(1&amp;AB6)+1),"Janvier","Février","Mars","Avril","Mai","Juin","Juillet","Août","Septembre","Octobre","Novembre","Décembre")</f>
        <v>Juin</v>
      </c>
      <c r="AF6" s="257"/>
      <c r="AG6" s="60">
        <f>MONTH(1&amp;AH6)</f>
        <v>7</v>
      </c>
      <c r="AH6" s="256" t="str">
        <f>CHOOSE(IF(MONTH(1&amp;AE6)=12,1,MONTH(1&amp;AE6)+1),"Janvier","Février","Mars","Avril","Mai","Juin","Juillet","Août","Septembre","Octobre","Novembre","Décembre")</f>
        <v>Juillet</v>
      </c>
      <c r="AI6" s="257"/>
      <c r="AJ6" s="60">
        <f>MONTH(1&amp;AK6)</f>
        <v>8</v>
      </c>
      <c r="AK6" s="256" t="str">
        <f>CHOOSE(IF(MONTH(1&amp;AH6)=12,1,MONTH(1&amp;AH6)+1),"Janvier","Février","Mars","Avril","Mai","Juin","Juillet","Août","Septembre","Octobre","Novembre","Décembre")</f>
        <v>Août</v>
      </c>
      <c r="AL6" s="257"/>
      <c r="AM6" s="60">
        <f>MONTH(1&amp;AN6)</f>
        <v>9</v>
      </c>
      <c r="AN6" s="256" t="str">
        <f>CHOOSE(IF(MONTH(1&amp;AK6)=12,1,MONTH(1&amp;AK6)+1),"Janvier","Février","Mars","Avril","Mai","Juin","Juillet","Août","Septembre","Octobre","Novembre","Décembre")</f>
        <v>Septembre</v>
      </c>
      <c r="AO6" s="263"/>
    </row>
    <row r="7" spans="1:42" ht="19" customHeight="1">
      <c r="B7" s="55"/>
      <c r="C7" s="94">
        <f>D7</f>
        <v>46266</v>
      </c>
      <c r="D7" s="62">
        <f>DATE(An,MONTH(1&amp;D$6),1)</f>
        <v>46266</v>
      </c>
      <c r="E7" s="31" t="s">
        <v>88</v>
      </c>
      <c r="F7" s="64">
        <f>G7</f>
        <v>46296</v>
      </c>
      <c r="G7" s="62">
        <f>DATE(IF(MONTH(1&amp;G$6)=1,An+1,An),MONTH(1&amp;G$6),1)</f>
        <v>46296</v>
      </c>
      <c r="H7" s="31" t="s">
        <v>78</v>
      </c>
      <c r="I7" s="64">
        <f>J7</f>
        <v>46327</v>
      </c>
      <c r="J7" s="65">
        <f>DATE(IF(MONTH(1&amp;G$6)&lt;MONTH(1&amp;J$6),YEAR(G7),An+1),MONTH(1&amp;J$6),1)</f>
        <v>46327</v>
      </c>
      <c r="K7" s="66"/>
      <c r="L7" s="64">
        <f>M7</f>
        <v>46357</v>
      </c>
      <c r="M7" s="67">
        <f>DATE(IF(MONTH(1&amp;J$6)&lt;MONTH(1&amp;M$6),YEAR(J7),An+1),MONTH(1&amp;M$6),1)</f>
        <v>46357</v>
      </c>
      <c r="N7" s="40" t="s">
        <v>78</v>
      </c>
      <c r="O7" s="69"/>
      <c r="P7" s="95">
        <f>DATE(IF(MONTH(1&amp;M$6)&lt;MONTH(1&amp;P$6),YEAR(M7),An+1),MONTH(1&amp;P$6),1)</f>
        <v>46388</v>
      </c>
      <c r="Q7" s="63"/>
      <c r="R7" s="64">
        <f>S7</f>
        <v>46419</v>
      </c>
      <c r="S7" s="62">
        <f>DATE(IF(MONTH(1&amp;P$6)&lt;MONTH(1&amp;S$6),YEAR(P7),An+1),MONTH(1&amp;S$6),1)</f>
        <v>46419</v>
      </c>
      <c r="T7" s="31" t="s">
        <v>88</v>
      </c>
      <c r="U7" s="64">
        <f>V7</f>
        <v>46447</v>
      </c>
      <c r="V7" s="62">
        <f>DATE(IF(MONTH(1&amp;S$6)&lt;MONTH(1&amp;V$6),YEAR(S7),An+1),MONTH(1&amp;V$6),1)</f>
        <v>46447</v>
      </c>
      <c r="W7" s="31" t="s">
        <v>88</v>
      </c>
      <c r="X7" s="64">
        <f>Y7</f>
        <v>46478</v>
      </c>
      <c r="Y7" s="62">
        <f>DATE(IF(MONTH(1&amp;V$6)&lt;MONTH(1&amp;Y$6),YEAR(V7),An+1),MONTH(1&amp;Y$6),1)</f>
        <v>46478</v>
      </c>
      <c r="Z7" s="38" t="s">
        <v>88</v>
      </c>
      <c r="AA7" s="64">
        <f>AB7</f>
        <v>46508</v>
      </c>
      <c r="AB7" s="62">
        <f>DATE(IF(MONTH(1&amp;Y$6)&lt;MONTH(1&amp;AB$6),YEAR(Y7),An+1),MONTH(1&amp;AB$6),1)</f>
        <v>46508</v>
      </c>
      <c r="AC7" s="63"/>
      <c r="AD7" s="64">
        <f>AE7</f>
        <v>46539</v>
      </c>
      <c r="AE7" s="67">
        <f>DATE(IF(MONTH(1&amp;AB$6)&lt;MONTH(1&amp;AE$6),YEAR(AB7),An+1),MONTH(1&amp;AE$6),1)</f>
        <v>46539</v>
      </c>
      <c r="AF7" s="38" t="s">
        <v>88</v>
      </c>
      <c r="AG7" s="64">
        <f>AH7</f>
        <v>46569</v>
      </c>
      <c r="AH7" s="62">
        <f>DATE(IF(MONTH(1&amp;AE$6)&lt;MONTH(1&amp;AH$6),YEAR(AE7),An+1),MONTH(1&amp;AH$6),1)</f>
        <v>46569</v>
      </c>
      <c r="AI7" s="31" t="s">
        <v>88</v>
      </c>
      <c r="AJ7" s="64">
        <f>AK7</f>
        <v>46600</v>
      </c>
      <c r="AK7" s="62">
        <f>DATE(IF(MONTH(1&amp;AH$6)&lt;MONTH(1&amp;AK$6),YEAR(AH7),An+1),MONTH(1&amp;AK$6),1)</f>
        <v>46600</v>
      </c>
      <c r="AL7" s="63"/>
      <c r="AM7" s="115">
        <f>AN7</f>
        <v>46631</v>
      </c>
      <c r="AN7" s="67">
        <f>DATE(IF(MONTH(1&amp;AK$6)&lt;MONTH(1&amp;AN$6),YEAR(AK7),YEAR(AK7)+1),MONTH(1&amp;AN$6),1)</f>
        <v>46631</v>
      </c>
      <c r="AO7" s="38"/>
    </row>
    <row r="8" spans="1:42" ht="19" customHeight="1">
      <c r="B8" s="72"/>
      <c r="C8" s="94">
        <f t="shared" ref="C8:C36" si="0">D8</f>
        <v>46267</v>
      </c>
      <c r="D8" s="70">
        <f>D7+1</f>
        <v>46267</v>
      </c>
      <c r="E8" s="31" t="s">
        <v>88</v>
      </c>
      <c r="F8" s="64">
        <f t="shared" ref="F8:F37" si="1">G8</f>
        <v>46297</v>
      </c>
      <c r="G8" s="70">
        <f>G7+1</f>
        <v>46297</v>
      </c>
      <c r="H8" s="31" t="s">
        <v>78</v>
      </c>
      <c r="I8" s="64">
        <f t="shared" ref="I8:I36" si="2">J8</f>
        <v>46328</v>
      </c>
      <c r="J8" s="70">
        <f>J7+1</f>
        <v>46328</v>
      </c>
      <c r="K8" s="31" t="s">
        <v>78</v>
      </c>
      <c r="L8" s="64">
        <f t="shared" ref="L8:L37" si="3">M8</f>
        <v>46358</v>
      </c>
      <c r="M8" s="74">
        <f>M7+1</f>
        <v>46358</v>
      </c>
      <c r="N8" s="40" t="s">
        <v>78</v>
      </c>
      <c r="O8" s="69"/>
      <c r="P8" s="75">
        <f>P7+1</f>
        <v>46389</v>
      </c>
      <c r="Q8" s="63"/>
      <c r="R8" s="64">
        <f t="shared" ref="R8:R37" si="4">S8</f>
        <v>46420</v>
      </c>
      <c r="S8" s="74">
        <f>S7+1</f>
        <v>46420</v>
      </c>
      <c r="T8" s="31" t="s">
        <v>88</v>
      </c>
      <c r="U8" s="64">
        <f t="shared" ref="U8:U37" si="5">V8</f>
        <v>46448</v>
      </c>
      <c r="V8" s="74">
        <f>V7+1</f>
        <v>46448</v>
      </c>
      <c r="W8" s="31" t="s">
        <v>88</v>
      </c>
      <c r="X8" s="64">
        <f t="shared" ref="X8:X36" si="6">Y8</f>
        <v>46479</v>
      </c>
      <c r="Y8" s="70">
        <f>Y7+1</f>
        <v>46479</v>
      </c>
      <c r="Z8" s="38" t="s">
        <v>88</v>
      </c>
      <c r="AA8" s="64">
        <f t="shared" ref="AA8:AA37" si="7">AB8</f>
        <v>46509</v>
      </c>
      <c r="AB8" s="70">
        <f>AB7+1</f>
        <v>46509</v>
      </c>
      <c r="AC8" s="63"/>
      <c r="AD8" s="64">
        <f t="shared" ref="AD8:AD36" si="8">AE8</f>
        <v>46540</v>
      </c>
      <c r="AE8" s="74">
        <f>AE7+1</f>
        <v>46540</v>
      </c>
      <c r="AF8" s="38" t="s">
        <v>88</v>
      </c>
      <c r="AG8" s="64">
        <f t="shared" ref="AG8:AG37" si="9">AH8</f>
        <v>46570</v>
      </c>
      <c r="AH8" s="70">
        <f>AH7+1</f>
        <v>46570</v>
      </c>
      <c r="AI8" s="31" t="s">
        <v>88</v>
      </c>
      <c r="AJ8" s="64">
        <f t="shared" ref="AJ8:AJ37" si="10">AK8</f>
        <v>46601</v>
      </c>
      <c r="AK8" s="70">
        <f>AK7+1</f>
        <v>46601</v>
      </c>
      <c r="AL8" s="31" t="s">
        <v>88</v>
      </c>
      <c r="AM8" s="115">
        <f t="shared" ref="AM8:AM36" si="11">AN8</f>
        <v>46632</v>
      </c>
      <c r="AN8" s="74">
        <f>AN7+1</f>
        <v>46632</v>
      </c>
      <c r="AO8" s="38"/>
    </row>
    <row r="9" spans="1:42" ht="19" customHeight="1">
      <c r="B9" s="76"/>
      <c r="C9" s="96">
        <f t="shared" si="0"/>
        <v>46268</v>
      </c>
      <c r="D9" s="70">
        <f t="shared" ref="D9:D36" si="12">D8+1</f>
        <v>46268</v>
      </c>
      <c r="E9" s="31" t="s">
        <v>88</v>
      </c>
      <c r="F9" s="64">
        <f t="shared" si="1"/>
        <v>46298</v>
      </c>
      <c r="G9" s="70">
        <f t="shared" ref="G9:G37" si="13">G8+1</f>
        <v>46298</v>
      </c>
      <c r="H9" s="63"/>
      <c r="I9" s="64">
        <f t="shared" si="2"/>
        <v>46329</v>
      </c>
      <c r="J9" s="74">
        <f t="shared" ref="J9:J36" si="14">J8+1</f>
        <v>46329</v>
      </c>
      <c r="K9" s="31" t="s">
        <v>78</v>
      </c>
      <c r="L9" s="64">
        <f t="shared" si="3"/>
        <v>46359</v>
      </c>
      <c r="M9" s="70">
        <f t="shared" ref="M9:M37" si="15">M8+1</f>
        <v>46359</v>
      </c>
      <c r="N9" s="40" t="s">
        <v>78</v>
      </c>
      <c r="O9" s="69"/>
      <c r="P9" s="78">
        <f t="shared" ref="P9:P37" si="16">P8+1</f>
        <v>46390</v>
      </c>
      <c r="Q9" s="63"/>
      <c r="R9" s="64">
        <f t="shared" si="4"/>
        <v>46421</v>
      </c>
      <c r="S9" s="74">
        <f t="shared" ref="S9:S34" si="17">S8+1</f>
        <v>46421</v>
      </c>
      <c r="T9" s="31" t="s">
        <v>88</v>
      </c>
      <c r="U9" s="64">
        <f t="shared" si="5"/>
        <v>46449</v>
      </c>
      <c r="V9" s="74">
        <f t="shared" ref="V9:V37" si="18">V8+1</f>
        <v>46449</v>
      </c>
      <c r="W9" s="31" t="s">
        <v>88</v>
      </c>
      <c r="X9" s="64">
        <f t="shared" si="6"/>
        <v>46480</v>
      </c>
      <c r="Y9" s="70">
        <f t="shared" ref="Y9:Y36" si="19">Y8+1</f>
        <v>46480</v>
      </c>
      <c r="Z9" s="71"/>
      <c r="AA9" s="64">
        <f t="shared" si="7"/>
        <v>46510</v>
      </c>
      <c r="AB9" s="70">
        <f t="shared" ref="AB9:AB37" si="20">AB8+1</f>
        <v>46510</v>
      </c>
      <c r="AC9" s="31" t="s">
        <v>88</v>
      </c>
      <c r="AD9" s="64">
        <f t="shared" si="8"/>
        <v>46541</v>
      </c>
      <c r="AE9" s="74">
        <f t="shared" ref="AE9:AE36" si="21">AE8+1</f>
        <v>46541</v>
      </c>
      <c r="AF9" s="38" t="s">
        <v>88</v>
      </c>
      <c r="AG9" s="64">
        <f t="shared" si="9"/>
        <v>46571</v>
      </c>
      <c r="AH9" s="70">
        <f t="shared" ref="AH9:AH37" si="22">AH8+1</f>
        <v>46571</v>
      </c>
      <c r="AI9" s="63"/>
      <c r="AJ9" s="64">
        <f t="shared" si="10"/>
        <v>46602</v>
      </c>
      <c r="AK9" s="70">
        <f t="shared" ref="AK9:AK37" si="23">AK8+1</f>
        <v>46602</v>
      </c>
      <c r="AL9" s="31" t="s">
        <v>88</v>
      </c>
      <c r="AM9" s="115">
        <f t="shared" si="11"/>
        <v>46633</v>
      </c>
      <c r="AN9" s="116">
        <f t="shared" ref="AN9:AN34" si="24">AN8+1</f>
        <v>46633</v>
      </c>
      <c r="AO9" s="38"/>
    </row>
    <row r="10" spans="1:42" ht="19" customHeight="1">
      <c r="C10" s="96">
        <f t="shared" si="0"/>
        <v>46269</v>
      </c>
      <c r="D10" s="70">
        <f t="shared" si="12"/>
        <v>46269</v>
      </c>
      <c r="E10" s="31" t="s">
        <v>88</v>
      </c>
      <c r="F10" s="64">
        <f t="shared" si="1"/>
        <v>46299</v>
      </c>
      <c r="G10" s="70">
        <f t="shared" si="13"/>
        <v>46299</v>
      </c>
      <c r="H10" s="63"/>
      <c r="I10" s="64">
        <f t="shared" si="2"/>
        <v>46330</v>
      </c>
      <c r="J10" s="74">
        <f t="shared" si="14"/>
        <v>46330</v>
      </c>
      <c r="K10" s="31" t="s">
        <v>78</v>
      </c>
      <c r="L10" s="64">
        <f t="shared" si="3"/>
        <v>46360</v>
      </c>
      <c r="M10" s="70">
        <f t="shared" si="15"/>
        <v>46360</v>
      </c>
      <c r="N10" s="40" t="s">
        <v>78</v>
      </c>
      <c r="O10" s="69"/>
      <c r="P10" s="78">
        <f t="shared" si="16"/>
        <v>46391</v>
      </c>
      <c r="Q10" s="31" t="s">
        <v>88</v>
      </c>
      <c r="R10" s="64">
        <f t="shared" si="4"/>
        <v>46422</v>
      </c>
      <c r="S10" s="70">
        <f t="shared" si="17"/>
        <v>46422</v>
      </c>
      <c r="T10" s="31" t="s">
        <v>88</v>
      </c>
      <c r="U10" s="64">
        <f t="shared" si="5"/>
        <v>46450</v>
      </c>
      <c r="V10" s="70">
        <f t="shared" si="18"/>
        <v>46450</v>
      </c>
      <c r="W10" s="31" t="s">
        <v>88</v>
      </c>
      <c r="X10" s="64">
        <f t="shared" si="6"/>
        <v>46481</v>
      </c>
      <c r="Y10" s="70">
        <f t="shared" si="19"/>
        <v>46481</v>
      </c>
      <c r="Z10" s="63"/>
      <c r="AA10" s="64">
        <f t="shared" si="7"/>
        <v>46511</v>
      </c>
      <c r="AB10" s="74">
        <f t="shared" si="20"/>
        <v>46511</v>
      </c>
      <c r="AC10" s="38" t="s">
        <v>88</v>
      </c>
      <c r="AD10" s="64">
        <f t="shared" si="8"/>
        <v>46542</v>
      </c>
      <c r="AE10" s="74">
        <f t="shared" si="21"/>
        <v>46542</v>
      </c>
      <c r="AF10" s="38" t="s">
        <v>88</v>
      </c>
      <c r="AG10" s="64">
        <f t="shared" si="9"/>
        <v>46572</v>
      </c>
      <c r="AH10" s="70">
        <f t="shared" si="22"/>
        <v>46572</v>
      </c>
      <c r="AI10" s="63"/>
      <c r="AJ10" s="64">
        <f t="shared" si="10"/>
        <v>46603</v>
      </c>
      <c r="AK10" s="70">
        <f t="shared" si="23"/>
        <v>46603</v>
      </c>
      <c r="AL10" s="31" t="s">
        <v>88</v>
      </c>
      <c r="AM10" s="115">
        <f t="shared" si="11"/>
        <v>46634</v>
      </c>
      <c r="AN10" s="116">
        <f t="shared" si="24"/>
        <v>46634</v>
      </c>
      <c r="AO10" s="119"/>
    </row>
    <row r="11" spans="1:42" ht="19" customHeight="1">
      <c r="C11" s="96">
        <f t="shared" si="0"/>
        <v>46270</v>
      </c>
      <c r="D11" s="70">
        <f t="shared" si="12"/>
        <v>46270</v>
      </c>
      <c r="E11" s="63"/>
      <c r="F11" s="64">
        <f t="shared" si="1"/>
        <v>46300</v>
      </c>
      <c r="G11" s="70">
        <f t="shared" si="13"/>
        <v>46300</v>
      </c>
      <c r="H11" s="31" t="s">
        <v>78</v>
      </c>
      <c r="I11" s="64">
        <f t="shared" si="2"/>
        <v>46331</v>
      </c>
      <c r="J11" s="70">
        <f t="shared" si="14"/>
        <v>46331</v>
      </c>
      <c r="K11" s="31" t="s">
        <v>78</v>
      </c>
      <c r="L11" s="64">
        <f t="shared" si="3"/>
        <v>46361</v>
      </c>
      <c r="M11" s="70">
        <f t="shared" si="15"/>
        <v>46361</v>
      </c>
      <c r="N11" s="68"/>
      <c r="O11" s="69"/>
      <c r="P11" s="75">
        <f t="shared" si="16"/>
        <v>46392</v>
      </c>
      <c r="Q11" s="38" t="s">
        <v>88</v>
      </c>
      <c r="R11" s="64">
        <f t="shared" si="4"/>
        <v>46423</v>
      </c>
      <c r="S11" s="70">
        <f t="shared" si="17"/>
        <v>46423</v>
      </c>
      <c r="T11" s="31" t="s">
        <v>88</v>
      </c>
      <c r="U11" s="64">
        <f t="shared" si="5"/>
        <v>46451</v>
      </c>
      <c r="V11" s="70">
        <f t="shared" si="18"/>
        <v>46451</v>
      </c>
      <c r="W11" s="31" t="s">
        <v>88</v>
      </c>
      <c r="X11" s="64">
        <f t="shared" si="6"/>
        <v>46482</v>
      </c>
      <c r="Y11" s="70">
        <f t="shared" si="19"/>
        <v>46482</v>
      </c>
      <c r="Z11" s="31" t="s">
        <v>88</v>
      </c>
      <c r="AA11" s="64">
        <f t="shared" si="7"/>
        <v>46512</v>
      </c>
      <c r="AB11" s="74">
        <f t="shared" si="20"/>
        <v>46512</v>
      </c>
      <c r="AC11" s="38" t="s">
        <v>88</v>
      </c>
      <c r="AD11" s="64">
        <f t="shared" si="8"/>
        <v>46543</v>
      </c>
      <c r="AE11" s="70">
        <f t="shared" si="21"/>
        <v>46543</v>
      </c>
      <c r="AF11" s="71"/>
      <c r="AG11" s="64">
        <f t="shared" si="9"/>
        <v>46573</v>
      </c>
      <c r="AH11" s="70">
        <f t="shared" si="22"/>
        <v>46573</v>
      </c>
      <c r="AI11" s="31" t="s">
        <v>88</v>
      </c>
      <c r="AJ11" s="63"/>
      <c r="AK11" s="70">
        <f t="shared" si="23"/>
        <v>46604</v>
      </c>
      <c r="AL11" s="31" t="s">
        <v>88</v>
      </c>
      <c r="AM11" s="115">
        <f t="shared" si="11"/>
        <v>46635</v>
      </c>
      <c r="AN11" s="116">
        <f t="shared" si="24"/>
        <v>46635</v>
      </c>
      <c r="AO11" s="119"/>
    </row>
    <row r="12" spans="1:42" ht="19" customHeight="1">
      <c r="C12" s="96">
        <f t="shared" si="0"/>
        <v>46271</v>
      </c>
      <c r="D12" s="70">
        <f t="shared" si="12"/>
        <v>46271</v>
      </c>
      <c r="E12" s="63"/>
      <c r="F12" s="64">
        <f t="shared" si="1"/>
        <v>46301</v>
      </c>
      <c r="G12" s="74">
        <f t="shared" si="13"/>
        <v>46301</v>
      </c>
      <c r="H12" s="31" t="s">
        <v>78</v>
      </c>
      <c r="I12" s="64">
        <f t="shared" si="2"/>
        <v>46332</v>
      </c>
      <c r="J12" s="70">
        <f t="shared" si="14"/>
        <v>46332</v>
      </c>
      <c r="K12" s="31" t="s">
        <v>78</v>
      </c>
      <c r="L12" s="64">
        <f t="shared" si="3"/>
        <v>46362</v>
      </c>
      <c r="M12" s="70">
        <f t="shared" si="15"/>
        <v>46362</v>
      </c>
      <c r="N12" s="79"/>
      <c r="O12" s="69"/>
      <c r="P12" s="75">
        <f t="shared" si="16"/>
        <v>46393</v>
      </c>
      <c r="Q12" s="38" t="s">
        <v>88</v>
      </c>
      <c r="R12" s="64">
        <f t="shared" si="4"/>
        <v>46424</v>
      </c>
      <c r="S12" s="70">
        <f t="shared" si="17"/>
        <v>46424</v>
      </c>
      <c r="T12" s="71"/>
      <c r="U12" s="64">
        <f t="shared" si="5"/>
        <v>46452</v>
      </c>
      <c r="V12" s="70">
        <f t="shared" si="18"/>
        <v>46452</v>
      </c>
      <c r="W12" s="71"/>
      <c r="X12" s="64">
        <f t="shared" si="6"/>
        <v>46483</v>
      </c>
      <c r="Y12" s="74">
        <f t="shared" si="19"/>
        <v>46483</v>
      </c>
      <c r="Z12" s="38" t="s">
        <v>88</v>
      </c>
      <c r="AA12" s="64">
        <f t="shared" si="7"/>
        <v>46513</v>
      </c>
      <c r="AB12" s="70">
        <f t="shared" si="20"/>
        <v>46513</v>
      </c>
      <c r="AC12" s="71"/>
      <c r="AD12" s="64">
        <f t="shared" si="8"/>
        <v>46544</v>
      </c>
      <c r="AE12" s="70">
        <f t="shared" si="21"/>
        <v>46544</v>
      </c>
      <c r="AF12" s="63"/>
      <c r="AG12" s="64">
        <f t="shared" si="9"/>
        <v>46574</v>
      </c>
      <c r="AH12" s="70">
        <f t="shared" si="22"/>
        <v>46574</v>
      </c>
      <c r="AI12" s="31" t="s">
        <v>88</v>
      </c>
      <c r="AJ12" s="64">
        <f t="shared" si="10"/>
        <v>46605</v>
      </c>
      <c r="AK12" s="70">
        <f t="shared" si="23"/>
        <v>46605</v>
      </c>
      <c r="AL12" s="31" t="s">
        <v>88</v>
      </c>
      <c r="AM12" s="115">
        <f t="shared" si="11"/>
        <v>46636</v>
      </c>
      <c r="AN12" s="116">
        <f t="shared" si="24"/>
        <v>46636</v>
      </c>
      <c r="AO12" s="117"/>
    </row>
    <row r="13" spans="1:42" ht="19" customHeight="1">
      <c r="C13" s="96">
        <f t="shared" si="0"/>
        <v>46272</v>
      </c>
      <c r="D13" s="70">
        <f t="shared" si="12"/>
        <v>46272</v>
      </c>
      <c r="E13" s="31" t="s">
        <v>78</v>
      </c>
      <c r="F13" s="64">
        <f t="shared" si="1"/>
        <v>46302</v>
      </c>
      <c r="G13" s="74">
        <f t="shared" si="13"/>
        <v>46302</v>
      </c>
      <c r="H13" s="31" t="s">
        <v>78</v>
      </c>
      <c r="I13" s="64">
        <f t="shared" si="2"/>
        <v>46333</v>
      </c>
      <c r="J13" s="70">
        <f t="shared" si="14"/>
        <v>46333</v>
      </c>
      <c r="K13" s="63"/>
      <c r="L13" s="64">
        <f t="shared" si="3"/>
        <v>46363</v>
      </c>
      <c r="M13" s="70">
        <f t="shared" si="15"/>
        <v>46363</v>
      </c>
      <c r="N13" s="41" t="s">
        <v>78</v>
      </c>
      <c r="O13" s="69"/>
      <c r="P13" s="78">
        <f t="shared" si="16"/>
        <v>46394</v>
      </c>
      <c r="Q13" s="38" t="s">
        <v>88</v>
      </c>
      <c r="R13" s="64">
        <f t="shared" si="4"/>
        <v>46425</v>
      </c>
      <c r="S13" s="70">
        <f t="shared" si="17"/>
        <v>46425</v>
      </c>
      <c r="T13" s="63"/>
      <c r="U13" s="64">
        <f t="shared" si="5"/>
        <v>46453</v>
      </c>
      <c r="V13" s="70">
        <f t="shared" si="18"/>
        <v>46453</v>
      </c>
      <c r="W13" s="63"/>
      <c r="X13" s="64">
        <f t="shared" si="6"/>
        <v>46484</v>
      </c>
      <c r="Y13" s="74">
        <f t="shared" si="19"/>
        <v>46484</v>
      </c>
      <c r="Z13" s="38" t="s">
        <v>88</v>
      </c>
      <c r="AA13" s="64">
        <f t="shared" si="7"/>
        <v>46514</v>
      </c>
      <c r="AB13" s="70">
        <f t="shared" si="20"/>
        <v>46514</v>
      </c>
      <c r="AC13" s="38" t="s">
        <v>88</v>
      </c>
      <c r="AD13" s="64">
        <f t="shared" si="8"/>
        <v>46545</v>
      </c>
      <c r="AE13" s="70">
        <f t="shared" si="21"/>
        <v>46545</v>
      </c>
      <c r="AF13" s="31" t="s">
        <v>88</v>
      </c>
      <c r="AG13" s="64">
        <f t="shared" si="9"/>
        <v>46575</v>
      </c>
      <c r="AH13" s="70">
        <f t="shared" si="22"/>
        <v>46575</v>
      </c>
      <c r="AI13" s="31" t="s">
        <v>88</v>
      </c>
      <c r="AJ13" s="64">
        <f t="shared" si="10"/>
        <v>46606</v>
      </c>
      <c r="AK13" s="70">
        <f t="shared" si="23"/>
        <v>46606</v>
      </c>
      <c r="AL13" s="63"/>
      <c r="AM13" s="115">
        <f t="shared" si="11"/>
        <v>46637</v>
      </c>
      <c r="AN13" s="116">
        <f t="shared" si="24"/>
        <v>46637</v>
      </c>
      <c r="AO13" s="117"/>
    </row>
    <row r="14" spans="1:42" ht="19" customHeight="1">
      <c r="C14" s="96">
        <f t="shared" si="0"/>
        <v>46273</v>
      </c>
      <c r="D14" s="70">
        <f t="shared" si="12"/>
        <v>46273</v>
      </c>
      <c r="E14" s="31" t="s">
        <v>78</v>
      </c>
      <c r="F14" s="64">
        <f t="shared" si="1"/>
        <v>46303</v>
      </c>
      <c r="G14" s="70">
        <f t="shared" si="13"/>
        <v>46303</v>
      </c>
      <c r="H14" s="31" t="s">
        <v>78</v>
      </c>
      <c r="I14" s="64">
        <f t="shared" si="2"/>
        <v>46334</v>
      </c>
      <c r="J14" s="70">
        <f t="shared" si="14"/>
        <v>46334</v>
      </c>
      <c r="K14" s="63"/>
      <c r="L14" s="64">
        <f t="shared" si="3"/>
        <v>46364</v>
      </c>
      <c r="M14" s="74">
        <f t="shared" si="15"/>
        <v>46364</v>
      </c>
      <c r="N14" s="40" t="s">
        <v>78</v>
      </c>
      <c r="O14" s="69"/>
      <c r="P14" s="78">
        <f t="shared" si="16"/>
        <v>46395</v>
      </c>
      <c r="Q14" s="38" t="s">
        <v>88</v>
      </c>
      <c r="R14" s="64">
        <f t="shared" si="4"/>
        <v>46426</v>
      </c>
      <c r="S14" s="70">
        <f t="shared" si="17"/>
        <v>46426</v>
      </c>
      <c r="T14" s="31" t="s">
        <v>88</v>
      </c>
      <c r="U14" s="64">
        <f t="shared" si="5"/>
        <v>46454</v>
      </c>
      <c r="V14" s="70">
        <f t="shared" si="18"/>
        <v>46454</v>
      </c>
      <c r="W14" s="31" t="s">
        <v>88</v>
      </c>
      <c r="X14" s="64">
        <f t="shared" si="6"/>
        <v>46485</v>
      </c>
      <c r="Y14" s="70">
        <f t="shared" si="19"/>
        <v>46485</v>
      </c>
      <c r="Z14" s="38" t="s">
        <v>88</v>
      </c>
      <c r="AA14" s="64">
        <f t="shared" si="7"/>
        <v>46515</v>
      </c>
      <c r="AB14" s="74">
        <f t="shared" si="20"/>
        <v>46515</v>
      </c>
      <c r="AC14" s="71"/>
      <c r="AD14" s="64">
        <f t="shared" si="8"/>
        <v>46546</v>
      </c>
      <c r="AE14" s="70">
        <f t="shared" si="21"/>
        <v>46546</v>
      </c>
      <c r="AF14" s="31" t="s">
        <v>88</v>
      </c>
      <c r="AG14" s="64">
        <f t="shared" si="9"/>
        <v>46576</v>
      </c>
      <c r="AH14" s="70">
        <f t="shared" si="22"/>
        <v>46576</v>
      </c>
      <c r="AI14" s="31" t="s">
        <v>88</v>
      </c>
      <c r="AJ14" s="64">
        <f t="shared" si="10"/>
        <v>46607</v>
      </c>
      <c r="AK14" s="70">
        <f t="shared" si="23"/>
        <v>46607</v>
      </c>
      <c r="AL14" s="63"/>
      <c r="AM14" s="115">
        <f t="shared" si="11"/>
        <v>46638</v>
      </c>
      <c r="AN14" s="116">
        <f t="shared" si="24"/>
        <v>46638</v>
      </c>
      <c r="AO14" s="117"/>
    </row>
    <row r="15" spans="1:42" ht="19" customHeight="1">
      <c r="C15" s="96">
        <f t="shared" si="0"/>
        <v>46274</v>
      </c>
      <c r="D15" s="70">
        <f t="shared" si="12"/>
        <v>46274</v>
      </c>
      <c r="E15" s="31" t="s">
        <v>78</v>
      </c>
      <c r="F15" s="64">
        <f t="shared" si="1"/>
        <v>46304</v>
      </c>
      <c r="G15" s="70">
        <f t="shared" si="13"/>
        <v>46304</v>
      </c>
      <c r="H15" s="31" t="s">
        <v>78</v>
      </c>
      <c r="I15" s="64">
        <f t="shared" si="2"/>
        <v>46335</v>
      </c>
      <c r="J15" s="70">
        <f t="shared" si="14"/>
        <v>46335</v>
      </c>
      <c r="K15" s="31" t="s">
        <v>78</v>
      </c>
      <c r="L15" s="64">
        <f t="shared" si="3"/>
        <v>46365</v>
      </c>
      <c r="M15" s="74">
        <f t="shared" si="15"/>
        <v>46365</v>
      </c>
      <c r="N15" s="40" t="s">
        <v>78</v>
      </c>
      <c r="O15" s="69"/>
      <c r="P15" s="78">
        <f t="shared" si="16"/>
        <v>46396</v>
      </c>
      <c r="Q15" s="71"/>
      <c r="R15" s="64">
        <f t="shared" si="4"/>
        <v>46427</v>
      </c>
      <c r="S15" s="74">
        <f t="shared" si="17"/>
        <v>46427</v>
      </c>
      <c r="T15" s="38" t="s">
        <v>88</v>
      </c>
      <c r="U15" s="64">
        <f t="shared" si="5"/>
        <v>46455</v>
      </c>
      <c r="V15" s="74">
        <f t="shared" si="18"/>
        <v>46455</v>
      </c>
      <c r="W15" s="38" t="s">
        <v>88</v>
      </c>
      <c r="X15" s="64">
        <f t="shared" si="6"/>
        <v>46486</v>
      </c>
      <c r="Y15" s="70">
        <f t="shared" si="19"/>
        <v>46486</v>
      </c>
      <c r="Z15" s="38" t="s">
        <v>88</v>
      </c>
      <c r="AA15" s="64">
        <f t="shared" si="7"/>
        <v>46516</v>
      </c>
      <c r="AB15" s="70">
        <f t="shared" si="20"/>
        <v>46516</v>
      </c>
      <c r="AC15" s="63"/>
      <c r="AD15" s="64">
        <f t="shared" si="8"/>
        <v>46547</v>
      </c>
      <c r="AE15" s="70">
        <f t="shared" si="21"/>
        <v>46547</v>
      </c>
      <c r="AF15" s="31" t="s">
        <v>88</v>
      </c>
      <c r="AG15" s="64">
        <f t="shared" si="9"/>
        <v>46577</v>
      </c>
      <c r="AH15" s="70">
        <f t="shared" si="22"/>
        <v>46577</v>
      </c>
      <c r="AI15" s="31" t="s">
        <v>88</v>
      </c>
      <c r="AJ15" s="64">
        <f t="shared" si="10"/>
        <v>46608</v>
      </c>
      <c r="AK15" s="70">
        <f t="shared" si="23"/>
        <v>46608</v>
      </c>
      <c r="AL15" s="31" t="s">
        <v>88</v>
      </c>
      <c r="AM15" s="115">
        <f t="shared" si="11"/>
        <v>46639</v>
      </c>
      <c r="AN15" s="116">
        <f t="shared" si="24"/>
        <v>46639</v>
      </c>
      <c r="AO15" s="117"/>
    </row>
    <row r="16" spans="1:42" ht="19" customHeight="1">
      <c r="C16" s="96">
        <f t="shared" si="0"/>
        <v>46275</v>
      </c>
      <c r="D16" s="70">
        <f t="shared" si="12"/>
        <v>46275</v>
      </c>
      <c r="E16" s="31" t="s">
        <v>78</v>
      </c>
      <c r="F16" s="64">
        <f t="shared" si="1"/>
        <v>46305</v>
      </c>
      <c r="G16" s="70">
        <f t="shared" si="13"/>
        <v>46305</v>
      </c>
      <c r="H16" s="71"/>
      <c r="I16" s="64">
        <f t="shared" si="2"/>
        <v>46336</v>
      </c>
      <c r="J16" s="74">
        <f t="shared" si="14"/>
        <v>46336</v>
      </c>
      <c r="K16" s="31" t="s">
        <v>78</v>
      </c>
      <c r="L16" s="64">
        <f t="shared" si="3"/>
        <v>46366</v>
      </c>
      <c r="M16" s="70">
        <f t="shared" si="15"/>
        <v>46366</v>
      </c>
      <c r="N16" s="40" t="s">
        <v>78</v>
      </c>
      <c r="O16" s="69"/>
      <c r="P16" s="78">
        <f t="shared" si="16"/>
        <v>46397</v>
      </c>
      <c r="Q16" s="63"/>
      <c r="R16" s="64">
        <f t="shared" si="4"/>
        <v>46428</v>
      </c>
      <c r="S16" s="74">
        <f t="shared" si="17"/>
        <v>46428</v>
      </c>
      <c r="T16" s="38" t="s">
        <v>88</v>
      </c>
      <c r="U16" s="64">
        <f t="shared" si="5"/>
        <v>46456</v>
      </c>
      <c r="V16" s="74">
        <f t="shared" si="18"/>
        <v>46456</v>
      </c>
      <c r="W16" s="38" t="s">
        <v>88</v>
      </c>
      <c r="X16" s="64">
        <f t="shared" si="6"/>
        <v>46487</v>
      </c>
      <c r="Y16" s="70">
        <f t="shared" si="19"/>
        <v>46487</v>
      </c>
      <c r="Z16" s="71"/>
      <c r="AA16" s="64">
        <f t="shared" si="7"/>
        <v>46517</v>
      </c>
      <c r="AB16" s="70">
        <f t="shared" si="20"/>
        <v>46517</v>
      </c>
      <c r="AC16" s="31" t="s">
        <v>88</v>
      </c>
      <c r="AD16" s="64">
        <f t="shared" si="8"/>
        <v>46548</v>
      </c>
      <c r="AE16" s="70">
        <f t="shared" si="21"/>
        <v>46548</v>
      </c>
      <c r="AF16" s="31" t="s">
        <v>88</v>
      </c>
      <c r="AG16" s="64">
        <f t="shared" si="9"/>
        <v>46578</v>
      </c>
      <c r="AH16" s="70">
        <f t="shared" si="22"/>
        <v>46578</v>
      </c>
      <c r="AI16" s="63"/>
      <c r="AJ16" s="64">
        <f t="shared" si="10"/>
        <v>46609</v>
      </c>
      <c r="AK16" s="70">
        <f t="shared" si="23"/>
        <v>46609</v>
      </c>
      <c r="AL16" s="31" t="s">
        <v>88</v>
      </c>
      <c r="AM16" s="115">
        <f t="shared" si="11"/>
        <v>46640</v>
      </c>
      <c r="AN16" s="116">
        <f t="shared" si="24"/>
        <v>46640</v>
      </c>
      <c r="AO16" s="117"/>
    </row>
    <row r="17" spans="3:41" ht="19" customHeight="1">
      <c r="C17" s="96">
        <f t="shared" si="0"/>
        <v>46276</v>
      </c>
      <c r="D17" s="70">
        <f t="shared" si="12"/>
        <v>46276</v>
      </c>
      <c r="E17" s="31" t="s">
        <v>78</v>
      </c>
      <c r="F17" s="64">
        <f t="shared" si="1"/>
        <v>46306</v>
      </c>
      <c r="G17" s="70">
        <f t="shared" si="13"/>
        <v>46306</v>
      </c>
      <c r="H17" s="63"/>
      <c r="I17" s="64">
        <f t="shared" si="2"/>
        <v>46337</v>
      </c>
      <c r="J17" s="65">
        <f t="shared" si="14"/>
        <v>46337</v>
      </c>
      <c r="K17" s="66"/>
      <c r="L17" s="64">
        <f t="shared" si="3"/>
        <v>46367</v>
      </c>
      <c r="M17" s="70">
        <f t="shared" si="15"/>
        <v>46367</v>
      </c>
      <c r="N17" s="40" t="s">
        <v>78</v>
      </c>
      <c r="O17" s="69"/>
      <c r="P17" s="78">
        <f t="shared" si="16"/>
        <v>46398</v>
      </c>
      <c r="Q17" s="31" t="s">
        <v>81</v>
      </c>
      <c r="R17" s="64">
        <f t="shared" si="4"/>
        <v>46429</v>
      </c>
      <c r="S17" s="70">
        <f t="shared" si="17"/>
        <v>46429</v>
      </c>
      <c r="T17" s="38" t="s">
        <v>88</v>
      </c>
      <c r="U17" s="64">
        <f t="shared" si="5"/>
        <v>46457</v>
      </c>
      <c r="V17" s="70">
        <f t="shared" si="18"/>
        <v>46457</v>
      </c>
      <c r="W17" s="38" t="s">
        <v>88</v>
      </c>
      <c r="X17" s="64">
        <f t="shared" si="6"/>
        <v>46488</v>
      </c>
      <c r="Y17" s="70">
        <f t="shared" si="19"/>
        <v>46488</v>
      </c>
      <c r="Z17" s="63"/>
      <c r="AA17" s="64">
        <f t="shared" si="7"/>
        <v>46518</v>
      </c>
      <c r="AB17" s="74">
        <f t="shared" si="20"/>
        <v>46518</v>
      </c>
      <c r="AC17" s="38" t="s">
        <v>88</v>
      </c>
      <c r="AD17" s="64">
        <f t="shared" si="8"/>
        <v>46549</v>
      </c>
      <c r="AE17" s="70">
        <f t="shared" si="21"/>
        <v>46549</v>
      </c>
      <c r="AF17" s="31" t="s">
        <v>88</v>
      </c>
      <c r="AG17" s="64">
        <f t="shared" si="9"/>
        <v>46579</v>
      </c>
      <c r="AH17" s="70">
        <f t="shared" si="22"/>
        <v>46579</v>
      </c>
      <c r="AI17" s="63"/>
      <c r="AJ17" s="64">
        <f t="shared" si="10"/>
        <v>46610</v>
      </c>
      <c r="AK17" s="70">
        <f t="shared" si="23"/>
        <v>46610</v>
      </c>
      <c r="AL17" s="31" t="s">
        <v>88</v>
      </c>
      <c r="AM17" s="115">
        <f t="shared" si="11"/>
        <v>46641</v>
      </c>
      <c r="AN17" s="116">
        <f t="shared" si="24"/>
        <v>46641</v>
      </c>
      <c r="AO17" s="119"/>
    </row>
    <row r="18" spans="3:41" ht="19" customHeight="1">
      <c r="C18" s="96">
        <f t="shared" si="0"/>
        <v>46277</v>
      </c>
      <c r="D18" s="70">
        <f t="shared" si="12"/>
        <v>46277</v>
      </c>
      <c r="E18" s="63"/>
      <c r="F18" s="64">
        <f t="shared" si="1"/>
        <v>46307</v>
      </c>
      <c r="G18" s="70">
        <f t="shared" si="13"/>
        <v>46307</v>
      </c>
      <c r="H18" s="31" t="s">
        <v>78</v>
      </c>
      <c r="I18" s="64">
        <f t="shared" si="2"/>
        <v>46338</v>
      </c>
      <c r="J18" s="70">
        <f t="shared" si="14"/>
        <v>46338</v>
      </c>
      <c r="K18" s="38" t="s">
        <v>78</v>
      </c>
      <c r="L18" s="64">
        <f t="shared" si="3"/>
        <v>46368</v>
      </c>
      <c r="M18" s="70">
        <f t="shared" si="15"/>
        <v>46368</v>
      </c>
      <c r="N18" s="68"/>
      <c r="O18" s="69"/>
      <c r="P18" s="75">
        <f t="shared" si="16"/>
        <v>46399</v>
      </c>
      <c r="Q18" s="38" t="s">
        <v>81</v>
      </c>
      <c r="R18" s="64">
        <f t="shared" si="4"/>
        <v>46430</v>
      </c>
      <c r="S18" s="70">
        <f t="shared" si="17"/>
        <v>46430</v>
      </c>
      <c r="T18" s="38" t="s">
        <v>88</v>
      </c>
      <c r="U18" s="64">
        <f t="shared" si="5"/>
        <v>46458</v>
      </c>
      <c r="V18" s="70">
        <f t="shared" si="18"/>
        <v>46458</v>
      </c>
      <c r="W18" s="38" t="s">
        <v>88</v>
      </c>
      <c r="X18" s="64">
        <f t="shared" si="6"/>
        <v>46489</v>
      </c>
      <c r="Y18" s="70">
        <f t="shared" si="19"/>
        <v>46489</v>
      </c>
      <c r="Z18" s="31" t="s">
        <v>88</v>
      </c>
      <c r="AA18" s="64">
        <f t="shared" si="7"/>
        <v>46519</v>
      </c>
      <c r="AB18" s="74">
        <f t="shared" si="20"/>
        <v>46519</v>
      </c>
      <c r="AC18" s="38" t="s">
        <v>88</v>
      </c>
      <c r="AD18" s="64">
        <f t="shared" si="8"/>
        <v>46550</v>
      </c>
      <c r="AE18" s="80">
        <f t="shared" si="21"/>
        <v>46550</v>
      </c>
      <c r="AF18" s="63"/>
      <c r="AG18" s="64">
        <f t="shared" si="9"/>
        <v>46580</v>
      </c>
      <c r="AH18" s="70">
        <f t="shared" si="22"/>
        <v>46580</v>
      </c>
      <c r="AI18" s="31" t="s">
        <v>88</v>
      </c>
      <c r="AJ18" s="64">
        <f t="shared" si="10"/>
        <v>46611</v>
      </c>
      <c r="AK18" s="70">
        <f t="shared" si="23"/>
        <v>46611</v>
      </c>
      <c r="AL18" s="31" t="s">
        <v>88</v>
      </c>
      <c r="AM18" s="115">
        <f t="shared" si="11"/>
        <v>46642</v>
      </c>
      <c r="AN18" s="116">
        <f t="shared" si="24"/>
        <v>46642</v>
      </c>
      <c r="AO18" s="119"/>
    </row>
    <row r="19" spans="3:41" ht="19" customHeight="1">
      <c r="C19" s="96">
        <f t="shared" si="0"/>
        <v>46278</v>
      </c>
      <c r="D19" s="70">
        <f t="shared" si="12"/>
        <v>46278</v>
      </c>
      <c r="E19" s="63"/>
      <c r="F19" s="64">
        <f t="shared" si="1"/>
        <v>46308</v>
      </c>
      <c r="G19" s="74">
        <f t="shared" si="13"/>
        <v>46308</v>
      </c>
      <c r="H19" s="31" t="s">
        <v>78</v>
      </c>
      <c r="I19" s="64">
        <f t="shared" si="2"/>
        <v>46339</v>
      </c>
      <c r="J19" s="70">
        <f t="shared" si="14"/>
        <v>46339</v>
      </c>
      <c r="K19" s="38" t="s">
        <v>78</v>
      </c>
      <c r="L19" s="64">
        <f t="shared" si="3"/>
        <v>46369</v>
      </c>
      <c r="M19" s="70">
        <f t="shared" si="15"/>
        <v>46369</v>
      </c>
      <c r="N19" s="79"/>
      <c r="O19" s="69"/>
      <c r="P19" s="75">
        <f t="shared" si="16"/>
        <v>46400</v>
      </c>
      <c r="Q19" s="38" t="s">
        <v>81</v>
      </c>
      <c r="R19" s="64">
        <f t="shared" si="4"/>
        <v>46431</v>
      </c>
      <c r="S19" s="70">
        <f t="shared" si="17"/>
        <v>46431</v>
      </c>
      <c r="T19" s="71"/>
      <c r="U19" s="64">
        <f t="shared" si="5"/>
        <v>46459</v>
      </c>
      <c r="V19" s="70">
        <f t="shared" si="18"/>
        <v>46459</v>
      </c>
      <c r="W19" s="71"/>
      <c r="X19" s="64">
        <f t="shared" si="6"/>
        <v>46490</v>
      </c>
      <c r="Y19" s="74">
        <f t="shared" si="19"/>
        <v>46490</v>
      </c>
      <c r="Z19" s="38" t="s">
        <v>88</v>
      </c>
      <c r="AA19" s="64">
        <f t="shared" si="7"/>
        <v>46520</v>
      </c>
      <c r="AB19" s="70">
        <f t="shared" si="20"/>
        <v>46520</v>
      </c>
      <c r="AC19" s="38" t="s">
        <v>88</v>
      </c>
      <c r="AD19" s="64">
        <f t="shared" si="8"/>
        <v>46551</v>
      </c>
      <c r="AE19" s="62">
        <f t="shared" si="21"/>
        <v>46551</v>
      </c>
      <c r="AF19" s="63"/>
      <c r="AG19" s="64">
        <f t="shared" si="9"/>
        <v>46581</v>
      </c>
      <c r="AH19" s="70">
        <f t="shared" si="22"/>
        <v>46581</v>
      </c>
      <c r="AI19" s="31" t="s">
        <v>88</v>
      </c>
      <c r="AJ19" s="64">
        <f t="shared" si="10"/>
        <v>46612</v>
      </c>
      <c r="AK19" s="70">
        <f t="shared" si="23"/>
        <v>46612</v>
      </c>
      <c r="AL19" s="31" t="s">
        <v>88</v>
      </c>
      <c r="AM19" s="115">
        <f t="shared" si="11"/>
        <v>46643</v>
      </c>
      <c r="AN19" s="116">
        <f t="shared" si="24"/>
        <v>46643</v>
      </c>
      <c r="AO19" s="117"/>
    </row>
    <row r="20" spans="3:41" ht="19" customHeight="1">
      <c r="C20" s="96">
        <f t="shared" si="0"/>
        <v>46279</v>
      </c>
      <c r="D20" s="70">
        <f t="shared" si="12"/>
        <v>46279</v>
      </c>
      <c r="E20" s="31" t="s">
        <v>78</v>
      </c>
      <c r="F20" s="64">
        <f t="shared" si="1"/>
        <v>46309</v>
      </c>
      <c r="G20" s="74">
        <f t="shared" si="13"/>
        <v>46309</v>
      </c>
      <c r="H20" s="31" t="s">
        <v>78</v>
      </c>
      <c r="I20" s="64">
        <f t="shared" si="2"/>
        <v>46340</v>
      </c>
      <c r="J20" s="70">
        <f t="shared" si="14"/>
        <v>46340</v>
      </c>
      <c r="K20" s="71"/>
      <c r="L20" s="64">
        <f t="shared" si="3"/>
        <v>46370</v>
      </c>
      <c r="M20" s="70">
        <f t="shared" si="15"/>
        <v>46370</v>
      </c>
      <c r="N20" s="41" t="s">
        <v>88</v>
      </c>
      <c r="O20" s="69"/>
      <c r="P20" s="78">
        <f t="shared" si="16"/>
        <v>46401</v>
      </c>
      <c r="Q20" s="38" t="s">
        <v>81</v>
      </c>
      <c r="R20" s="64">
        <f t="shared" si="4"/>
        <v>46432</v>
      </c>
      <c r="S20" s="70">
        <f t="shared" si="17"/>
        <v>46432</v>
      </c>
      <c r="T20" s="63"/>
      <c r="U20" s="64">
        <f t="shared" si="5"/>
        <v>46460</v>
      </c>
      <c r="V20" s="70">
        <f t="shared" si="18"/>
        <v>46460</v>
      </c>
      <c r="W20" s="63"/>
      <c r="X20" s="64">
        <f t="shared" si="6"/>
        <v>46491</v>
      </c>
      <c r="Y20" s="74">
        <f t="shared" si="19"/>
        <v>46491</v>
      </c>
      <c r="Z20" s="38" t="s">
        <v>88</v>
      </c>
      <c r="AA20" s="64">
        <f t="shared" si="7"/>
        <v>46521</v>
      </c>
      <c r="AB20" s="70">
        <f t="shared" si="20"/>
        <v>46521</v>
      </c>
      <c r="AC20" s="38" t="s">
        <v>88</v>
      </c>
      <c r="AD20" s="64">
        <f t="shared" si="8"/>
        <v>46552</v>
      </c>
      <c r="AE20" s="70">
        <f t="shared" si="21"/>
        <v>46552</v>
      </c>
      <c r="AF20" s="31" t="s">
        <v>88</v>
      </c>
      <c r="AG20" s="64">
        <f t="shared" si="9"/>
        <v>46582</v>
      </c>
      <c r="AH20" s="70">
        <f t="shared" si="22"/>
        <v>46582</v>
      </c>
      <c r="AI20" s="63"/>
      <c r="AJ20" s="64">
        <f t="shared" si="10"/>
        <v>46613</v>
      </c>
      <c r="AK20" s="70">
        <f t="shared" si="23"/>
        <v>46613</v>
      </c>
      <c r="AL20" s="63"/>
      <c r="AM20" s="115">
        <f t="shared" si="11"/>
        <v>46644</v>
      </c>
      <c r="AN20" s="116">
        <f t="shared" si="24"/>
        <v>46644</v>
      </c>
      <c r="AO20" s="117"/>
    </row>
    <row r="21" spans="3:41" ht="19" customHeight="1">
      <c r="C21" s="96">
        <f t="shared" si="0"/>
        <v>46280</v>
      </c>
      <c r="D21" s="70">
        <f t="shared" si="12"/>
        <v>46280</v>
      </c>
      <c r="E21" s="31" t="s">
        <v>78</v>
      </c>
      <c r="F21" s="64">
        <f t="shared" si="1"/>
        <v>46310</v>
      </c>
      <c r="G21" s="70">
        <f t="shared" si="13"/>
        <v>46310</v>
      </c>
      <c r="H21" s="31" t="s">
        <v>78</v>
      </c>
      <c r="I21" s="64">
        <f t="shared" si="2"/>
        <v>46341</v>
      </c>
      <c r="J21" s="70">
        <f t="shared" si="14"/>
        <v>46341</v>
      </c>
      <c r="K21" s="63"/>
      <c r="L21" s="64">
        <f t="shared" si="3"/>
        <v>46371</v>
      </c>
      <c r="M21" s="74">
        <f t="shared" si="15"/>
        <v>46371</v>
      </c>
      <c r="N21" s="40" t="s">
        <v>88</v>
      </c>
      <c r="O21" s="69"/>
      <c r="P21" s="78">
        <f t="shared" si="16"/>
        <v>46402</v>
      </c>
      <c r="Q21" s="38" t="s">
        <v>81</v>
      </c>
      <c r="R21" s="64">
        <f t="shared" si="4"/>
        <v>46433</v>
      </c>
      <c r="S21" s="70">
        <f t="shared" si="17"/>
        <v>46433</v>
      </c>
      <c r="T21" s="31" t="s">
        <v>88</v>
      </c>
      <c r="U21" s="64">
        <f t="shared" si="5"/>
        <v>46461</v>
      </c>
      <c r="V21" s="70">
        <f t="shared" si="18"/>
        <v>46461</v>
      </c>
      <c r="W21" s="31" t="s">
        <v>88</v>
      </c>
      <c r="X21" s="64">
        <f t="shared" si="6"/>
        <v>46492</v>
      </c>
      <c r="Y21" s="70">
        <f t="shared" si="19"/>
        <v>46492</v>
      </c>
      <c r="Z21" s="38" t="s">
        <v>88</v>
      </c>
      <c r="AA21" s="64">
        <f t="shared" si="7"/>
        <v>46522</v>
      </c>
      <c r="AB21" s="70">
        <f t="shared" si="20"/>
        <v>46522</v>
      </c>
      <c r="AC21" s="63"/>
      <c r="AD21" s="64">
        <f t="shared" si="8"/>
        <v>46553</v>
      </c>
      <c r="AE21" s="74">
        <f t="shared" si="21"/>
        <v>46553</v>
      </c>
      <c r="AF21" s="31" t="s">
        <v>88</v>
      </c>
      <c r="AG21" s="64">
        <f t="shared" si="9"/>
        <v>46583</v>
      </c>
      <c r="AH21" s="70">
        <f t="shared" si="22"/>
        <v>46583</v>
      </c>
      <c r="AI21" s="31" t="s">
        <v>88</v>
      </c>
      <c r="AJ21" s="64">
        <f t="shared" si="10"/>
        <v>46614</v>
      </c>
      <c r="AK21" s="70">
        <f t="shared" si="23"/>
        <v>46614</v>
      </c>
      <c r="AL21" s="63"/>
      <c r="AM21" s="115">
        <f t="shared" si="11"/>
        <v>46645</v>
      </c>
      <c r="AN21" s="116">
        <f t="shared" si="24"/>
        <v>46645</v>
      </c>
      <c r="AO21" s="117"/>
    </row>
    <row r="22" spans="3:41" ht="19" customHeight="1">
      <c r="C22" s="96">
        <f t="shared" si="0"/>
        <v>46281</v>
      </c>
      <c r="D22" s="70">
        <f t="shared" si="12"/>
        <v>46281</v>
      </c>
      <c r="E22" s="31" t="s">
        <v>78</v>
      </c>
      <c r="F22" s="64">
        <f t="shared" si="1"/>
        <v>46311</v>
      </c>
      <c r="G22" s="81">
        <f t="shared" si="13"/>
        <v>46311</v>
      </c>
      <c r="H22" s="31" t="s">
        <v>78</v>
      </c>
      <c r="I22" s="64">
        <f t="shared" si="2"/>
        <v>46342</v>
      </c>
      <c r="J22" s="70">
        <f t="shared" si="14"/>
        <v>46342</v>
      </c>
      <c r="K22" s="31" t="s">
        <v>78</v>
      </c>
      <c r="L22" s="64">
        <f t="shared" si="3"/>
        <v>46372</v>
      </c>
      <c r="M22" s="74">
        <f t="shared" si="15"/>
        <v>46372</v>
      </c>
      <c r="N22" s="40" t="s">
        <v>88</v>
      </c>
      <c r="O22" s="69"/>
      <c r="P22" s="78">
        <f t="shared" si="16"/>
        <v>46403</v>
      </c>
      <c r="Q22" s="71"/>
      <c r="R22" s="64">
        <f t="shared" si="4"/>
        <v>46434</v>
      </c>
      <c r="S22" s="74">
        <f t="shared" si="17"/>
        <v>46434</v>
      </c>
      <c r="T22" s="38" t="s">
        <v>88</v>
      </c>
      <c r="U22" s="64">
        <f t="shared" si="5"/>
        <v>46462</v>
      </c>
      <c r="V22" s="74">
        <f t="shared" si="18"/>
        <v>46462</v>
      </c>
      <c r="W22" s="38" t="s">
        <v>88</v>
      </c>
      <c r="X22" s="64">
        <f t="shared" si="6"/>
        <v>46493</v>
      </c>
      <c r="Y22" s="70">
        <f t="shared" si="19"/>
        <v>46493</v>
      </c>
      <c r="Z22" s="38" t="s">
        <v>88</v>
      </c>
      <c r="AA22" s="64">
        <f t="shared" si="7"/>
        <v>46523</v>
      </c>
      <c r="AB22" s="70">
        <f t="shared" si="20"/>
        <v>46523</v>
      </c>
      <c r="AC22" s="63"/>
      <c r="AD22" s="64">
        <f t="shared" si="8"/>
        <v>46554</v>
      </c>
      <c r="AE22" s="74">
        <f t="shared" si="21"/>
        <v>46554</v>
      </c>
      <c r="AF22" s="31" t="s">
        <v>88</v>
      </c>
      <c r="AG22" s="64">
        <f t="shared" si="9"/>
        <v>46584</v>
      </c>
      <c r="AH22" s="70">
        <f t="shared" si="22"/>
        <v>46584</v>
      </c>
      <c r="AI22" s="31" t="s">
        <v>88</v>
      </c>
      <c r="AJ22" s="64">
        <f t="shared" si="10"/>
        <v>46615</v>
      </c>
      <c r="AK22" s="70">
        <f t="shared" si="23"/>
        <v>46615</v>
      </c>
      <c r="AL22" s="31" t="s">
        <v>88</v>
      </c>
      <c r="AM22" s="115">
        <f t="shared" si="11"/>
        <v>46646</v>
      </c>
      <c r="AN22" s="116">
        <f t="shared" si="24"/>
        <v>46646</v>
      </c>
      <c r="AO22" s="117"/>
    </row>
    <row r="23" spans="3:41" ht="19" customHeight="1">
      <c r="C23" s="96">
        <f t="shared" si="0"/>
        <v>46282</v>
      </c>
      <c r="D23" s="70">
        <f t="shared" si="12"/>
        <v>46282</v>
      </c>
      <c r="E23" s="31" t="s">
        <v>78</v>
      </c>
      <c r="F23" s="64">
        <f t="shared" si="1"/>
        <v>46312</v>
      </c>
      <c r="G23" s="82">
        <f t="shared" si="13"/>
        <v>46312</v>
      </c>
      <c r="H23" s="71"/>
      <c r="I23" s="64">
        <f t="shared" si="2"/>
        <v>46343</v>
      </c>
      <c r="J23" s="74">
        <f t="shared" si="14"/>
        <v>46343</v>
      </c>
      <c r="K23" s="31" t="s">
        <v>78</v>
      </c>
      <c r="L23" s="64">
        <f t="shared" si="3"/>
        <v>46373</v>
      </c>
      <c r="M23" s="70">
        <f t="shared" si="15"/>
        <v>46373</v>
      </c>
      <c r="N23" s="40" t="s">
        <v>88</v>
      </c>
      <c r="O23" s="69"/>
      <c r="P23" s="78">
        <f t="shared" si="16"/>
        <v>46404</v>
      </c>
      <c r="Q23" s="63"/>
      <c r="R23" s="64">
        <f t="shared" si="4"/>
        <v>46435</v>
      </c>
      <c r="S23" s="74">
        <f t="shared" si="17"/>
        <v>46435</v>
      </c>
      <c r="T23" s="38" t="s">
        <v>88</v>
      </c>
      <c r="U23" s="64">
        <f t="shared" si="5"/>
        <v>46463</v>
      </c>
      <c r="V23" s="74">
        <f t="shared" si="18"/>
        <v>46463</v>
      </c>
      <c r="W23" s="38" t="s">
        <v>88</v>
      </c>
      <c r="X23" s="64">
        <f t="shared" si="6"/>
        <v>46494</v>
      </c>
      <c r="Y23" s="70">
        <f t="shared" si="19"/>
        <v>46494</v>
      </c>
      <c r="Z23" s="71"/>
      <c r="AA23" s="64">
        <f t="shared" si="7"/>
        <v>46524</v>
      </c>
      <c r="AB23" s="70">
        <f t="shared" si="20"/>
        <v>46524</v>
      </c>
      <c r="AC23" s="63"/>
      <c r="AD23" s="64">
        <f t="shared" si="8"/>
        <v>46555</v>
      </c>
      <c r="AE23" s="74">
        <f t="shared" si="21"/>
        <v>46555</v>
      </c>
      <c r="AF23" s="31" t="s">
        <v>88</v>
      </c>
      <c r="AG23" s="64">
        <f t="shared" si="9"/>
        <v>46585</v>
      </c>
      <c r="AH23" s="70">
        <f t="shared" si="22"/>
        <v>46585</v>
      </c>
      <c r="AI23" s="63"/>
      <c r="AJ23" s="64">
        <f t="shared" si="10"/>
        <v>46616</v>
      </c>
      <c r="AK23" s="70">
        <f t="shared" si="23"/>
        <v>46616</v>
      </c>
      <c r="AL23" s="31" t="s">
        <v>88</v>
      </c>
      <c r="AM23" s="115">
        <f t="shared" si="11"/>
        <v>46647</v>
      </c>
      <c r="AN23" s="116">
        <f t="shared" si="24"/>
        <v>46647</v>
      </c>
      <c r="AO23" s="117"/>
    </row>
    <row r="24" spans="3:41" ht="19" customHeight="1">
      <c r="C24" s="96">
        <f t="shared" si="0"/>
        <v>46283</v>
      </c>
      <c r="D24" s="70">
        <f t="shared" si="12"/>
        <v>46283</v>
      </c>
      <c r="E24" s="31" t="s">
        <v>78</v>
      </c>
      <c r="F24" s="64">
        <f t="shared" si="1"/>
        <v>46313</v>
      </c>
      <c r="G24" s="62">
        <f t="shared" si="13"/>
        <v>46313</v>
      </c>
      <c r="H24" s="63"/>
      <c r="I24" s="64">
        <f t="shared" si="2"/>
        <v>46344</v>
      </c>
      <c r="J24" s="74">
        <f t="shared" si="14"/>
        <v>46344</v>
      </c>
      <c r="K24" s="31" t="s">
        <v>78</v>
      </c>
      <c r="L24" s="64">
        <f t="shared" si="3"/>
        <v>46374</v>
      </c>
      <c r="M24" s="70">
        <f t="shared" si="15"/>
        <v>46374</v>
      </c>
      <c r="N24" s="40" t="s">
        <v>88</v>
      </c>
      <c r="O24" s="69"/>
      <c r="P24" s="78">
        <f t="shared" si="16"/>
        <v>46405</v>
      </c>
      <c r="Q24" s="31" t="s">
        <v>88</v>
      </c>
      <c r="R24" s="64">
        <f t="shared" si="4"/>
        <v>46436</v>
      </c>
      <c r="S24" s="70">
        <f t="shared" si="17"/>
        <v>46436</v>
      </c>
      <c r="T24" s="38" t="s">
        <v>88</v>
      </c>
      <c r="U24" s="64">
        <f t="shared" si="5"/>
        <v>46464</v>
      </c>
      <c r="V24" s="70">
        <f t="shared" si="18"/>
        <v>46464</v>
      </c>
      <c r="W24" s="38" t="s">
        <v>88</v>
      </c>
      <c r="X24" s="64">
        <f t="shared" si="6"/>
        <v>46495</v>
      </c>
      <c r="Y24" s="70">
        <f t="shared" si="19"/>
        <v>46495</v>
      </c>
      <c r="Z24" s="63"/>
      <c r="AA24" s="64">
        <f t="shared" si="7"/>
        <v>46525</v>
      </c>
      <c r="AB24" s="70">
        <f t="shared" si="20"/>
        <v>46525</v>
      </c>
      <c r="AC24" s="38" t="s">
        <v>88</v>
      </c>
      <c r="AD24" s="64">
        <f t="shared" si="8"/>
        <v>46556</v>
      </c>
      <c r="AE24" s="74">
        <f t="shared" si="21"/>
        <v>46556</v>
      </c>
      <c r="AF24" s="31" t="s">
        <v>88</v>
      </c>
      <c r="AG24" s="64">
        <f t="shared" si="9"/>
        <v>46586</v>
      </c>
      <c r="AH24" s="70">
        <f t="shared" si="22"/>
        <v>46586</v>
      </c>
      <c r="AI24" s="63"/>
      <c r="AJ24" s="64">
        <f t="shared" si="10"/>
        <v>46617</v>
      </c>
      <c r="AK24" s="70">
        <f t="shared" si="23"/>
        <v>46617</v>
      </c>
      <c r="AL24" s="31" t="s">
        <v>88</v>
      </c>
      <c r="AM24" s="115">
        <f t="shared" si="11"/>
        <v>46648</v>
      </c>
      <c r="AN24" s="116">
        <f t="shared" si="24"/>
        <v>46648</v>
      </c>
      <c r="AO24" s="119"/>
    </row>
    <row r="25" spans="3:41" ht="19" customHeight="1">
      <c r="C25" s="96">
        <f t="shared" si="0"/>
        <v>46284</v>
      </c>
      <c r="D25" s="70">
        <f t="shared" si="12"/>
        <v>46284</v>
      </c>
      <c r="E25" s="71"/>
      <c r="F25" s="64">
        <f t="shared" si="1"/>
        <v>46314</v>
      </c>
      <c r="G25" s="70">
        <f t="shared" si="13"/>
        <v>46314</v>
      </c>
      <c r="H25" s="31" t="s">
        <v>88</v>
      </c>
      <c r="I25" s="64">
        <f t="shared" si="2"/>
        <v>46345</v>
      </c>
      <c r="J25" s="70">
        <f t="shared" si="14"/>
        <v>46345</v>
      </c>
      <c r="K25" s="31" t="s">
        <v>78</v>
      </c>
      <c r="L25" s="64">
        <f t="shared" si="3"/>
        <v>46375</v>
      </c>
      <c r="M25" s="70">
        <f t="shared" si="15"/>
        <v>46375</v>
      </c>
      <c r="N25" s="68"/>
      <c r="O25" s="69"/>
      <c r="P25" s="75">
        <f t="shared" si="16"/>
        <v>46406</v>
      </c>
      <c r="Q25" s="38" t="s">
        <v>88</v>
      </c>
      <c r="R25" s="64">
        <f t="shared" si="4"/>
        <v>46437</v>
      </c>
      <c r="S25" s="70">
        <f t="shared" si="17"/>
        <v>46437</v>
      </c>
      <c r="T25" s="38" t="s">
        <v>88</v>
      </c>
      <c r="U25" s="64">
        <f t="shared" si="5"/>
        <v>46465</v>
      </c>
      <c r="V25" s="70">
        <f t="shared" si="18"/>
        <v>46465</v>
      </c>
      <c r="W25" s="38" t="s">
        <v>88</v>
      </c>
      <c r="X25" s="64">
        <f t="shared" si="6"/>
        <v>46496</v>
      </c>
      <c r="Y25" s="70">
        <f t="shared" si="19"/>
        <v>46496</v>
      </c>
      <c r="Z25" s="31" t="s">
        <v>88</v>
      </c>
      <c r="AA25" s="64">
        <f t="shared" si="7"/>
        <v>46526</v>
      </c>
      <c r="AB25" s="74">
        <f t="shared" si="20"/>
        <v>46526</v>
      </c>
      <c r="AC25" s="38" t="s">
        <v>88</v>
      </c>
      <c r="AD25" s="64">
        <f t="shared" si="8"/>
        <v>46557</v>
      </c>
      <c r="AE25" s="74">
        <f t="shared" si="21"/>
        <v>46557</v>
      </c>
      <c r="AF25" s="63"/>
      <c r="AG25" s="64">
        <f t="shared" si="9"/>
        <v>46587</v>
      </c>
      <c r="AH25" s="70">
        <f t="shared" si="22"/>
        <v>46587</v>
      </c>
      <c r="AI25" s="31" t="s">
        <v>88</v>
      </c>
      <c r="AJ25" s="64">
        <f t="shared" si="10"/>
        <v>46618</v>
      </c>
      <c r="AK25" s="70">
        <f t="shared" si="23"/>
        <v>46618</v>
      </c>
      <c r="AL25" s="31" t="s">
        <v>88</v>
      </c>
      <c r="AM25" s="115">
        <f t="shared" si="11"/>
        <v>46649</v>
      </c>
      <c r="AN25" s="116">
        <f t="shared" si="24"/>
        <v>46649</v>
      </c>
      <c r="AO25" s="119"/>
    </row>
    <row r="26" spans="3:41" ht="19" customHeight="1">
      <c r="C26" s="96">
        <f t="shared" si="0"/>
        <v>46285</v>
      </c>
      <c r="D26" s="70">
        <f t="shared" si="12"/>
        <v>46285</v>
      </c>
      <c r="E26" s="63"/>
      <c r="F26" s="64">
        <f t="shared" si="1"/>
        <v>46315</v>
      </c>
      <c r="G26" s="74">
        <f t="shared" si="13"/>
        <v>46315</v>
      </c>
      <c r="H26" s="31" t="s">
        <v>88</v>
      </c>
      <c r="I26" s="64">
        <f t="shared" si="2"/>
        <v>46346</v>
      </c>
      <c r="J26" s="70">
        <f t="shared" si="14"/>
        <v>46346</v>
      </c>
      <c r="K26" s="31" t="s">
        <v>78</v>
      </c>
      <c r="L26" s="64">
        <f t="shared" si="3"/>
        <v>46376</v>
      </c>
      <c r="M26" s="74">
        <f t="shared" si="15"/>
        <v>46376</v>
      </c>
      <c r="N26" s="68"/>
      <c r="O26" s="69"/>
      <c r="P26" s="75">
        <f t="shared" si="16"/>
        <v>46407</v>
      </c>
      <c r="Q26" s="38" t="s">
        <v>88</v>
      </c>
      <c r="R26" s="64">
        <f t="shared" si="4"/>
        <v>46438</v>
      </c>
      <c r="S26" s="70">
        <f t="shared" si="17"/>
        <v>46438</v>
      </c>
      <c r="T26" s="71"/>
      <c r="U26" s="64">
        <f t="shared" si="5"/>
        <v>46466</v>
      </c>
      <c r="V26" s="70">
        <f t="shared" si="18"/>
        <v>46466</v>
      </c>
      <c r="W26" s="71"/>
      <c r="X26" s="64">
        <f t="shared" si="6"/>
        <v>46497</v>
      </c>
      <c r="Y26" s="74">
        <f t="shared" si="19"/>
        <v>46497</v>
      </c>
      <c r="Z26" s="38" t="s">
        <v>88</v>
      </c>
      <c r="AA26" s="64">
        <f t="shared" si="7"/>
        <v>46527</v>
      </c>
      <c r="AB26" s="74">
        <f t="shared" si="20"/>
        <v>46527</v>
      </c>
      <c r="AC26" s="38" t="s">
        <v>88</v>
      </c>
      <c r="AD26" s="64">
        <f t="shared" si="8"/>
        <v>46558</v>
      </c>
      <c r="AE26" s="70">
        <f t="shared" si="21"/>
        <v>46558</v>
      </c>
      <c r="AF26" s="63"/>
      <c r="AG26" s="64">
        <f t="shared" si="9"/>
        <v>46588</v>
      </c>
      <c r="AH26" s="70">
        <f t="shared" si="22"/>
        <v>46588</v>
      </c>
      <c r="AI26" s="31" t="s">
        <v>88</v>
      </c>
      <c r="AJ26" s="64">
        <f t="shared" si="10"/>
        <v>46619</v>
      </c>
      <c r="AK26" s="70">
        <f t="shared" si="23"/>
        <v>46619</v>
      </c>
      <c r="AL26" s="31" t="s">
        <v>88</v>
      </c>
      <c r="AM26" s="115">
        <f t="shared" si="11"/>
        <v>46650</v>
      </c>
      <c r="AN26" s="116">
        <f t="shared" si="24"/>
        <v>46650</v>
      </c>
      <c r="AO26" s="117"/>
    </row>
    <row r="27" spans="3:41" ht="19" customHeight="1">
      <c r="C27" s="96">
        <f t="shared" si="0"/>
        <v>46286</v>
      </c>
      <c r="D27" s="70">
        <f t="shared" si="12"/>
        <v>46286</v>
      </c>
      <c r="E27" s="31" t="s">
        <v>78</v>
      </c>
      <c r="F27" s="64">
        <f t="shared" si="1"/>
        <v>46316</v>
      </c>
      <c r="G27" s="74">
        <f t="shared" si="13"/>
        <v>46316</v>
      </c>
      <c r="H27" s="31" t="s">
        <v>88</v>
      </c>
      <c r="I27" s="64">
        <f t="shared" si="2"/>
        <v>46347</v>
      </c>
      <c r="J27" s="70">
        <f t="shared" si="14"/>
        <v>46347</v>
      </c>
      <c r="K27" s="71"/>
      <c r="L27" s="64">
        <f t="shared" si="3"/>
        <v>46377</v>
      </c>
      <c r="M27" s="74">
        <f t="shared" si="15"/>
        <v>46377</v>
      </c>
      <c r="N27" s="40" t="s">
        <v>88</v>
      </c>
      <c r="O27" s="69"/>
      <c r="P27" s="78">
        <f t="shared" si="16"/>
        <v>46408</v>
      </c>
      <c r="Q27" s="38" t="s">
        <v>88</v>
      </c>
      <c r="R27" s="64">
        <f t="shared" si="4"/>
        <v>46439</v>
      </c>
      <c r="S27" s="70">
        <f t="shared" si="17"/>
        <v>46439</v>
      </c>
      <c r="T27" s="63"/>
      <c r="U27" s="64">
        <f t="shared" si="5"/>
        <v>46467</v>
      </c>
      <c r="V27" s="70">
        <f t="shared" si="18"/>
        <v>46467</v>
      </c>
      <c r="W27" s="63"/>
      <c r="X27" s="64">
        <f t="shared" si="6"/>
        <v>46498</v>
      </c>
      <c r="Y27" s="74">
        <f t="shared" si="19"/>
        <v>46498</v>
      </c>
      <c r="Z27" s="38" t="s">
        <v>88</v>
      </c>
      <c r="AA27" s="64">
        <f t="shared" si="7"/>
        <v>46528</v>
      </c>
      <c r="AB27" s="74">
        <f t="shared" si="20"/>
        <v>46528</v>
      </c>
      <c r="AC27" s="38" t="s">
        <v>88</v>
      </c>
      <c r="AD27" s="64">
        <f t="shared" si="8"/>
        <v>46559</v>
      </c>
      <c r="AE27" s="83">
        <f t="shared" si="21"/>
        <v>46559</v>
      </c>
      <c r="AF27" s="31" t="s">
        <v>81</v>
      </c>
      <c r="AG27" s="64">
        <f t="shared" si="9"/>
        <v>46589</v>
      </c>
      <c r="AH27" s="70">
        <f t="shared" si="22"/>
        <v>46589</v>
      </c>
      <c r="AI27" s="31" t="s">
        <v>88</v>
      </c>
      <c r="AJ27" s="64">
        <f t="shared" si="10"/>
        <v>46620</v>
      </c>
      <c r="AK27" s="70">
        <f t="shared" si="23"/>
        <v>46620</v>
      </c>
      <c r="AL27" s="63"/>
      <c r="AM27" s="115">
        <f t="shared" si="11"/>
        <v>46651</v>
      </c>
      <c r="AN27" s="116">
        <f t="shared" si="24"/>
        <v>46651</v>
      </c>
      <c r="AO27" s="117"/>
    </row>
    <row r="28" spans="3:41" ht="19" customHeight="1">
      <c r="C28" s="96">
        <f t="shared" si="0"/>
        <v>46287</v>
      </c>
      <c r="D28" s="70">
        <f t="shared" si="12"/>
        <v>46287</v>
      </c>
      <c r="E28" s="31" t="s">
        <v>78</v>
      </c>
      <c r="F28" s="64">
        <f t="shared" si="1"/>
        <v>46317</v>
      </c>
      <c r="G28" s="70">
        <f t="shared" si="13"/>
        <v>46317</v>
      </c>
      <c r="H28" s="31" t="s">
        <v>88</v>
      </c>
      <c r="I28" s="64">
        <f t="shared" si="2"/>
        <v>46348</v>
      </c>
      <c r="J28" s="70">
        <f t="shared" si="14"/>
        <v>46348</v>
      </c>
      <c r="K28" s="63"/>
      <c r="L28" s="64">
        <f t="shared" si="3"/>
        <v>46378</v>
      </c>
      <c r="M28" s="74">
        <f t="shared" si="15"/>
        <v>46378</v>
      </c>
      <c r="N28" s="40" t="s">
        <v>88</v>
      </c>
      <c r="O28" s="69"/>
      <c r="P28" s="78">
        <f t="shared" si="16"/>
        <v>46409</v>
      </c>
      <c r="Q28" s="38" t="s">
        <v>88</v>
      </c>
      <c r="R28" s="64">
        <f t="shared" si="4"/>
        <v>46440</v>
      </c>
      <c r="S28" s="70">
        <f t="shared" si="17"/>
        <v>46440</v>
      </c>
      <c r="T28" s="31" t="s">
        <v>88</v>
      </c>
      <c r="U28" s="64">
        <f t="shared" si="5"/>
        <v>46468</v>
      </c>
      <c r="V28" s="70">
        <f t="shared" si="18"/>
        <v>46468</v>
      </c>
      <c r="W28" s="31" t="s">
        <v>88</v>
      </c>
      <c r="X28" s="64">
        <f t="shared" si="6"/>
        <v>46499</v>
      </c>
      <c r="Y28" s="74">
        <f t="shared" si="19"/>
        <v>46499</v>
      </c>
      <c r="Z28" s="38" t="s">
        <v>88</v>
      </c>
      <c r="AA28" s="64">
        <f t="shared" si="7"/>
        <v>46529</v>
      </c>
      <c r="AB28" s="74">
        <f t="shared" si="20"/>
        <v>46529</v>
      </c>
      <c r="AC28" s="71"/>
      <c r="AD28" s="64">
        <f t="shared" si="8"/>
        <v>46560</v>
      </c>
      <c r="AE28" s="84">
        <f t="shared" si="21"/>
        <v>46560</v>
      </c>
      <c r="AF28" s="31" t="s">
        <v>81</v>
      </c>
      <c r="AG28" s="64">
        <f t="shared" si="9"/>
        <v>46590</v>
      </c>
      <c r="AH28" s="70">
        <f t="shared" si="22"/>
        <v>46590</v>
      </c>
      <c r="AI28" s="31" t="s">
        <v>88</v>
      </c>
      <c r="AJ28" s="64">
        <f t="shared" si="10"/>
        <v>46621</v>
      </c>
      <c r="AK28" s="70">
        <f t="shared" si="23"/>
        <v>46621</v>
      </c>
      <c r="AL28" s="63"/>
      <c r="AM28" s="115">
        <f t="shared" si="11"/>
        <v>46652</v>
      </c>
      <c r="AN28" s="116">
        <f t="shared" si="24"/>
        <v>46652</v>
      </c>
      <c r="AO28" s="117"/>
    </row>
    <row r="29" spans="3:41" ht="19" customHeight="1">
      <c r="C29" s="96">
        <f t="shared" si="0"/>
        <v>46288</v>
      </c>
      <c r="D29" s="70">
        <f t="shared" si="12"/>
        <v>46288</v>
      </c>
      <c r="E29" s="31" t="s">
        <v>78</v>
      </c>
      <c r="F29" s="64">
        <f t="shared" si="1"/>
        <v>46318</v>
      </c>
      <c r="G29" s="81">
        <f t="shared" si="13"/>
        <v>46318</v>
      </c>
      <c r="H29" s="31" t="s">
        <v>88</v>
      </c>
      <c r="I29" s="64">
        <f t="shared" si="2"/>
        <v>46349</v>
      </c>
      <c r="J29" s="70">
        <f t="shared" si="14"/>
        <v>46349</v>
      </c>
      <c r="K29" s="31" t="s">
        <v>78</v>
      </c>
      <c r="L29" s="64">
        <f t="shared" si="3"/>
        <v>46379</v>
      </c>
      <c r="M29" s="74">
        <f t="shared" si="15"/>
        <v>46379</v>
      </c>
      <c r="N29" s="40" t="s">
        <v>88</v>
      </c>
      <c r="O29" s="69"/>
      <c r="P29" s="78">
        <f t="shared" si="16"/>
        <v>46410</v>
      </c>
      <c r="Q29" s="71"/>
      <c r="R29" s="64">
        <f t="shared" si="4"/>
        <v>46441</v>
      </c>
      <c r="S29" s="74">
        <f t="shared" si="17"/>
        <v>46441</v>
      </c>
      <c r="T29" s="38" t="s">
        <v>88</v>
      </c>
      <c r="U29" s="64">
        <f t="shared" si="5"/>
        <v>46469</v>
      </c>
      <c r="V29" s="74">
        <f t="shared" si="18"/>
        <v>46469</v>
      </c>
      <c r="W29" s="38" t="s">
        <v>88</v>
      </c>
      <c r="X29" s="64">
        <f t="shared" si="6"/>
        <v>46500</v>
      </c>
      <c r="Y29" s="70">
        <f t="shared" si="19"/>
        <v>46500</v>
      </c>
      <c r="Z29" s="38" t="s">
        <v>88</v>
      </c>
      <c r="AA29" s="64">
        <f t="shared" si="7"/>
        <v>46530</v>
      </c>
      <c r="AB29" s="70">
        <f t="shared" si="20"/>
        <v>46530</v>
      </c>
      <c r="AC29" s="63"/>
      <c r="AD29" s="64">
        <f t="shared" si="8"/>
        <v>46561</v>
      </c>
      <c r="AE29" s="84">
        <f t="shared" si="21"/>
        <v>46561</v>
      </c>
      <c r="AF29" s="31" t="s">
        <v>81</v>
      </c>
      <c r="AG29" s="64">
        <f t="shared" si="9"/>
        <v>46591</v>
      </c>
      <c r="AH29" s="70">
        <f t="shared" si="22"/>
        <v>46591</v>
      </c>
      <c r="AI29" s="31" t="s">
        <v>88</v>
      </c>
      <c r="AJ29" s="64">
        <f t="shared" si="10"/>
        <v>46622</v>
      </c>
      <c r="AK29" s="70">
        <f t="shared" si="23"/>
        <v>46622</v>
      </c>
      <c r="AL29" s="31" t="s">
        <v>88</v>
      </c>
      <c r="AM29" s="115">
        <f t="shared" si="11"/>
        <v>46653</v>
      </c>
      <c r="AN29" s="116">
        <f t="shared" si="24"/>
        <v>46653</v>
      </c>
      <c r="AO29" s="117"/>
    </row>
    <row r="30" spans="3:41" ht="19" customHeight="1">
      <c r="C30" s="96">
        <f t="shared" si="0"/>
        <v>46289</v>
      </c>
      <c r="D30" s="70">
        <f t="shared" si="12"/>
        <v>46289</v>
      </c>
      <c r="E30" s="31" t="s">
        <v>78</v>
      </c>
      <c r="F30" s="64">
        <f t="shared" si="1"/>
        <v>46319</v>
      </c>
      <c r="G30" s="86">
        <f t="shared" si="13"/>
        <v>46319</v>
      </c>
      <c r="H30" s="71"/>
      <c r="I30" s="64">
        <f t="shared" si="2"/>
        <v>46350</v>
      </c>
      <c r="J30" s="74">
        <f t="shared" si="14"/>
        <v>46350</v>
      </c>
      <c r="K30" s="38" t="s">
        <v>78</v>
      </c>
      <c r="L30" s="64">
        <f t="shared" si="3"/>
        <v>46380</v>
      </c>
      <c r="M30" s="70">
        <f t="shared" si="15"/>
        <v>46380</v>
      </c>
      <c r="N30" s="40" t="s">
        <v>88</v>
      </c>
      <c r="O30" s="69"/>
      <c r="P30" s="78">
        <f t="shared" si="16"/>
        <v>46411</v>
      </c>
      <c r="Q30" s="63"/>
      <c r="R30" s="64">
        <f t="shared" si="4"/>
        <v>46442</v>
      </c>
      <c r="S30" s="74">
        <f t="shared" si="17"/>
        <v>46442</v>
      </c>
      <c r="T30" s="38" t="s">
        <v>88</v>
      </c>
      <c r="U30" s="64">
        <f t="shared" si="5"/>
        <v>46470</v>
      </c>
      <c r="V30" s="74">
        <f t="shared" si="18"/>
        <v>46470</v>
      </c>
      <c r="W30" s="38" t="s">
        <v>88</v>
      </c>
      <c r="X30" s="64">
        <f t="shared" si="6"/>
        <v>46501</v>
      </c>
      <c r="Y30" s="70">
        <f t="shared" si="19"/>
        <v>46501</v>
      </c>
      <c r="Z30" s="71"/>
      <c r="AA30" s="64">
        <f t="shared" si="7"/>
        <v>46531</v>
      </c>
      <c r="AB30" s="74">
        <f t="shared" si="20"/>
        <v>46531</v>
      </c>
      <c r="AC30" s="38" t="s">
        <v>88</v>
      </c>
      <c r="AD30" s="64">
        <f t="shared" si="8"/>
        <v>46562</v>
      </c>
      <c r="AE30" s="74">
        <f t="shared" si="21"/>
        <v>46562</v>
      </c>
      <c r="AF30" s="31" t="s">
        <v>81</v>
      </c>
      <c r="AG30" s="64">
        <f t="shared" si="9"/>
        <v>46592</v>
      </c>
      <c r="AH30" s="70">
        <f t="shared" si="22"/>
        <v>46592</v>
      </c>
      <c r="AI30" s="63"/>
      <c r="AJ30" s="64">
        <f t="shared" si="10"/>
        <v>46623</v>
      </c>
      <c r="AK30" s="70">
        <f t="shared" si="23"/>
        <v>46623</v>
      </c>
      <c r="AL30" s="31" t="s">
        <v>88</v>
      </c>
      <c r="AM30" s="115">
        <f t="shared" si="11"/>
        <v>46654</v>
      </c>
      <c r="AN30" s="116">
        <f t="shared" si="24"/>
        <v>46654</v>
      </c>
      <c r="AO30" s="117"/>
    </row>
    <row r="31" spans="3:41" ht="19" customHeight="1">
      <c r="C31" s="96">
        <f t="shared" si="0"/>
        <v>46290</v>
      </c>
      <c r="D31" s="81">
        <f t="shared" si="12"/>
        <v>46290</v>
      </c>
      <c r="E31" s="31" t="s">
        <v>78</v>
      </c>
      <c r="F31" s="64">
        <f t="shared" si="1"/>
        <v>46320</v>
      </c>
      <c r="G31" s="62">
        <f t="shared" si="13"/>
        <v>46320</v>
      </c>
      <c r="H31" s="63"/>
      <c r="I31" s="64">
        <f t="shared" si="2"/>
        <v>46351</v>
      </c>
      <c r="J31" s="74">
        <f t="shared" si="14"/>
        <v>46351</v>
      </c>
      <c r="K31" s="38" t="s">
        <v>78</v>
      </c>
      <c r="L31" s="64">
        <f t="shared" si="3"/>
        <v>46381</v>
      </c>
      <c r="M31" s="70">
        <f t="shared" si="15"/>
        <v>46381</v>
      </c>
      <c r="N31" s="79"/>
      <c r="O31" s="69"/>
      <c r="P31" s="78">
        <f t="shared" si="16"/>
        <v>46412</v>
      </c>
      <c r="Q31" s="31" t="s">
        <v>88</v>
      </c>
      <c r="R31" s="64">
        <f t="shared" si="4"/>
        <v>46443</v>
      </c>
      <c r="S31" s="70">
        <f t="shared" si="17"/>
        <v>46443</v>
      </c>
      <c r="T31" s="38" t="s">
        <v>88</v>
      </c>
      <c r="U31" s="64">
        <f t="shared" si="5"/>
        <v>46471</v>
      </c>
      <c r="V31" s="70">
        <f t="shared" si="18"/>
        <v>46471</v>
      </c>
      <c r="W31" s="38" t="s">
        <v>88</v>
      </c>
      <c r="X31" s="64">
        <f t="shared" si="6"/>
        <v>46502</v>
      </c>
      <c r="Y31" s="70">
        <f t="shared" si="19"/>
        <v>46502</v>
      </c>
      <c r="Z31" s="63"/>
      <c r="AA31" s="64">
        <f t="shared" si="7"/>
        <v>46532</v>
      </c>
      <c r="AB31" s="74">
        <f t="shared" si="20"/>
        <v>46532</v>
      </c>
      <c r="AC31" s="38" t="s">
        <v>88</v>
      </c>
      <c r="AD31" s="64">
        <f t="shared" si="8"/>
        <v>46563</v>
      </c>
      <c r="AE31" s="74">
        <f t="shared" si="21"/>
        <v>46563</v>
      </c>
      <c r="AF31" s="31" t="s">
        <v>81</v>
      </c>
      <c r="AG31" s="64">
        <f t="shared" si="9"/>
        <v>46593</v>
      </c>
      <c r="AH31" s="70">
        <f t="shared" si="22"/>
        <v>46593</v>
      </c>
      <c r="AI31" s="63"/>
      <c r="AJ31" s="64">
        <f t="shared" si="10"/>
        <v>46624</v>
      </c>
      <c r="AK31" s="70">
        <f t="shared" si="23"/>
        <v>46624</v>
      </c>
      <c r="AL31" s="31" t="s">
        <v>88</v>
      </c>
      <c r="AM31" s="115">
        <f t="shared" si="11"/>
        <v>46655</v>
      </c>
      <c r="AN31" s="116">
        <f t="shared" si="24"/>
        <v>46655</v>
      </c>
      <c r="AO31" s="119"/>
    </row>
    <row r="32" spans="3:41" ht="19" customHeight="1">
      <c r="C32" s="96">
        <f t="shared" si="0"/>
        <v>46291</v>
      </c>
      <c r="D32" s="70">
        <f t="shared" si="12"/>
        <v>46291</v>
      </c>
      <c r="E32" s="63"/>
      <c r="F32" s="64">
        <f t="shared" si="1"/>
        <v>46321</v>
      </c>
      <c r="G32" s="70">
        <f t="shared" si="13"/>
        <v>46321</v>
      </c>
      <c r="H32" s="31" t="s">
        <v>88</v>
      </c>
      <c r="I32" s="64">
        <f t="shared" si="2"/>
        <v>46352</v>
      </c>
      <c r="J32" s="70">
        <f t="shared" si="14"/>
        <v>46352</v>
      </c>
      <c r="K32" s="38" t="s">
        <v>78</v>
      </c>
      <c r="L32" s="64">
        <f t="shared" si="3"/>
        <v>46382</v>
      </c>
      <c r="M32" s="74">
        <f t="shared" si="15"/>
        <v>46382</v>
      </c>
      <c r="N32" s="68"/>
      <c r="O32" s="69"/>
      <c r="P32" s="75">
        <f t="shared" si="16"/>
        <v>46413</v>
      </c>
      <c r="Q32" s="38" t="s">
        <v>88</v>
      </c>
      <c r="R32" s="64">
        <f t="shared" si="4"/>
        <v>46444</v>
      </c>
      <c r="S32" s="70">
        <f t="shared" si="17"/>
        <v>46444</v>
      </c>
      <c r="T32" s="38" t="s">
        <v>88</v>
      </c>
      <c r="U32" s="64">
        <f t="shared" si="5"/>
        <v>46472</v>
      </c>
      <c r="V32" s="70">
        <f t="shared" si="18"/>
        <v>46472</v>
      </c>
      <c r="W32" s="38" t="s">
        <v>88</v>
      </c>
      <c r="X32" s="64">
        <f t="shared" si="6"/>
        <v>46503</v>
      </c>
      <c r="Y32" s="70">
        <f t="shared" si="19"/>
        <v>46503</v>
      </c>
      <c r="Z32" s="31" t="s">
        <v>88</v>
      </c>
      <c r="AA32" s="64">
        <f t="shared" si="7"/>
        <v>46533</v>
      </c>
      <c r="AB32" s="74">
        <f t="shared" si="20"/>
        <v>46533</v>
      </c>
      <c r="AC32" s="38" t="s">
        <v>88</v>
      </c>
      <c r="AD32" s="64">
        <f t="shared" si="8"/>
        <v>46564</v>
      </c>
      <c r="AE32" s="74">
        <f t="shared" si="21"/>
        <v>46564</v>
      </c>
      <c r="AF32" s="85"/>
      <c r="AG32" s="64">
        <f t="shared" si="9"/>
        <v>46594</v>
      </c>
      <c r="AH32" s="70">
        <f t="shared" si="22"/>
        <v>46594</v>
      </c>
      <c r="AI32" s="31" t="s">
        <v>88</v>
      </c>
      <c r="AJ32" s="64">
        <f t="shared" si="10"/>
        <v>46625</v>
      </c>
      <c r="AK32" s="70">
        <f t="shared" si="23"/>
        <v>46625</v>
      </c>
      <c r="AL32" s="31" t="s">
        <v>88</v>
      </c>
      <c r="AM32" s="115">
        <f t="shared" si="11"/>
        <v>46656</v>
      </c>
      <c r="AN32" s="116">
        <f t="shared" si="24"/>
        <v>46656</v>
      </c>
      <c r="AO32" s="119"/>
    </row>
    <row r="33" spans="3:42" ht="19" customHeight="1">
      <c r="C33" s="96">
        <f t="shared" si="0"/>
        <v>46292</v>
      </c>
      <c r="D33" s="62">
        <f t="shared" si="12"/>
        <v>46292</v>
      </c>
      <c r="E33" s="63"/>
      <c r="F33" s="64">
        <f t="shared" si="1"/>
        <v>46322</v>
      </c>
      <c r="G33" s="74">
        <f t="shared" si="13"/>
        <v>46322</v>
      </c>
      <c r="H33" s="31" t="s">
        <v>88</v>
      </c>
      <c r="I33" s="64">
        <f t="shared" si="2"/>
        <v>46353</v>
      </c>
      <c r="J33" s="70">
        <f t="shared" si="14"/>
        <v>46353</v>
      </c>
      <c r="K33" s="38" t="s">
        <v>78</v>
      </c>
      <c r="L33" s="64">
        <f t="shared" si="3"/>
        <v>46383</v>
      </c>
      <c r="M33" s="74">
        <f t="shared" si="15"/>
        <v>46383</v>
      </c>
      <c r="N33" s="68"/>
      <c r="O33" s="69"/>
      <c r="P33" s="75">
        <f t="shared" si="16"/>
        <v>46414</v>
      </c>
      <c r="Q33" s="38" t="s">
        <v>88</v>
      </c>
      <c r="R33" s="64">
        <f t="shared" si="4"/>
        <v>46445</v>
      </c>
      <c r="S33" s="70">
        <f t="shared" si="17"/>
        <v>46445</v>
      </c>
      <c r="T33" s="71"/>
      <c r="U33" s="64">
        <f t="shared" si="5"/>
        <v>46473</v>
      </c>
      <c r="V33" s="70">
        <f t="shared" si="18"/>
        <v>46473</v>
      </c>
      <c r="W33" s="71"/>
      <c r="X33" s="64">
        <f t="shared" si="6"/>
        <v>46504</v>
      </c>
      <c r="Y33" s="74">
        <f t="shared" si="19"/>
        <v>46504</v>
      </c>
      <c r="Z33" s="38" t="s">
        <v>88</v>
      </c>
      <c r="AA33" s="64">
        <f t="shared" si="7"/>
        <v>46534</v>
      </c>
      <c r="AB33" s="74">
        <f t="shared" si="20"/>
        <v>46534</v>
      </c>
      <c r="AC33" s="38" t="s">
        <v>88</v>
      </c>
      <c r="AD33" s="64">
        <f t="shared" si="8"/>
        <v>46565</v>
      </c>
      <c r="AE33" s="70">
        <f t="shared" si="21"/>
        <v>46565</v>
      </c>
      <c r="AF33" s="63"/>
      <c r="AG33" s="64">
        <f t="shared" si="9"/>
        <v>46595</v>
      </c>
      <c r="AH33" s="70">
        <f t="shared" si="22"/>
        <v>46595</v>
      </c>
      <c r="AI33" s="31" t="s">
        <v>88</v>
      </c>
      <c r="AJ33" s="64">
        <f t="shared" si="10"/>
        <v>46626</v>
      </c>
      <c r="AK33" s="70">
        <f t="shared" si="23"/>
        <v>46626</v>
      </c>
      <c r="AL33" s="31" t="s">
        <v>88</v>
      </c>
      <c r="AM33" s="115">
        <f t="shared" si="11"/>
        <v>46657</v>
      </c>
      <c r="AN33" s="116">
        <f t="shared" si="24"/>
        <v>46657</v>
      </c>
      <c r="AO33" s="117"/>
    </row>
    <row r="34" spans="3:42" ht="19" customHeight="1">
      <c r="C34" s="96">
        <f t="shared" si="0"/>
        <v>46293</v>
      </c>
      <c r="D34" s="70">
        <f t="shared" si="12"/>
        <v>46293</v>
      </c>
      <c r="E34" s="31" t="s">
        <v>78</v>
      </c>
      <c r="F34" s="64">
        <f t="shared" si="1"/>
        <v>46323</v>
      </c>
      <c r="G34" s="74">
        <f t="shared" si="13"/>
        <v>46323</v>
      </c>
      <c r="H34" s="31" t="s">
        <v>88</v>
      </c>
      <c r="I34" s="64">
        <f t="shared" si="2"/>
        <v>46354</v>
      </c>
      <c r="J34" s="70">
        <f t="shared" si="14"/>
        <v>46354</v>
      </c>
      <c r="K34" s="71"/>
      <c r="L34" s="64">
        <f t="shared" si="3"/>
        <v>46384</v>
      </c>
      <c r="M34" s="74">
        <f t="shared" si="15"/>
        <v>46384</v>
      </c>
      <c r="N34" s="40" t="s">
        <v>88</v>
      </c>
      <c r="O34" s="69"/>
      <c r="P34" s="78">
        <f t="shared" si="16"/>
        <v>46415</v>
      </c>
      <c r="Q34" s="38" t="s">
        <v>88</v>
      </c>
      <c r="R34" s="64">
        <f t="shared" si="4"/>
        <v>46446</v>
      </c>
      <c r="S34" s="70">
        <f t="shared" si="17"/>
        <v>46446</v>
      </c>
      <c r="T34" s="63"/>
      <c r="U34" s="64">
        <f t="shared" si="5"/>
        <v>46474</v>
      </c>
      <c r="V34" s="70">
        <f t="shared" si="18"/>
        <v>46474</v>
      </c>
      <c r="W34" s="63"/>
      <c r="X34" s="64">
        <f t="shared" si="6"/>
        <v>46505</v>
      </c>
      <c r="Y34" s="74">
        <f t="shared" si="19"/>
        <v>46505</v>
      </c>
      <c r="Z34" s="38" t="s">
        <v>88</v>
      </c>
      <c r="AA34" s="64">
        <f t="shared" si="7"/>
        <v>46535</v>
      </c>
      <c r="AB34" s="74">
        <f t="shared" si="20"/>
        <v>46535</v>
      </c>
      <c r="AC34" s="38" t="s">
        <v>88</v>
      </c>
      <c r="AD34" s="87">
        <f t="shared" si="8"/>
        <v>46566</v>
      </c>
      <c r="AE34" s="70">
        <f t="shared" si="21"/>
        <v>46566</v>
      </c>
      <c r="AF34" s="31" t="s">
        <v>88</v>
      </c>
      <c r="AG34" s="64">
        <f t="shared" si="9"/>
        <v>46596</v>
      </c>
      <c r="AH34" s="70">
        <f t="shared" si="22"/>
        <v>46596</v>
      </c>
      <c r="AI34" s="31" t="s">
        <v>88</v>
      </c>
      <c r="AJ34" s="64">
        <f t="shared" si="10"/>
        <v>46627</v>
      </c>
      <c r="AK34" s="70">
        <f t="shared" si="23"/>
        <v>46627</v>
      </c>
      <c r="AL34" s="63"/>
      <c r="AM34" s="115">
        <f t="shared" si="11"/>
        <v>46658</v>
      </c>
      <c r="AN34" s="116">
        <f t="shared" si="24"/>
        <v>46658</v>
      </c>
      <c r="AO34" s="117"/>
    </row>
    <row r="35" spans="3:42" ht="19" customHeight="1">
      <c r="C35" s="96">
        <f t="shared" si="0"/>
        <v>46294</v>
      </c>
      <c r="D35" s="62">
        <f t="shared" si="12"/>
        <v>46294</v>
      </c>
      <c r="E35" s="31" t="s">
        <v>78</v>
      </c>
      <c r="F35" s="64">
        <f t="shared" si="1"/>
        <v>46324</v>
      </c>
      <c r="G35" s="70">
        <f t="shared" si="13"/>
        <v>46324</v>
      </c>
      <c r="H35" s="31" t="s">
        <v>88</v>
      </c>
      <c r="I35" s="64">
        <f t="shared" si="2"/>
        <v>46355</v>
      </c>
      <c r="J35" s="70">
        <f t="shared" si="14"/>
        <v>46355</v>
      </c>
      <c r="K35" s="63"/>
      <c r="L35" s="64">
        <f t="shared" si="3"/>
        <v>46385</v>
      </c>
      <c r="M35" s="74">
        <f t="shared" si="15"/>
        <v>46385</v>
      </c>
      <c r="N35" s="40" t="s">
        <v>88</v>
      </c>
      <c r="O35" s="69"/>
      <c r="P35" s="78">
        <f t="shared" si="16"/>
        <v>46416</v>
      </c>
      <c r="Q35" s="38" t="s">
        <v>88</v>
      </c>
      <c r="R35" s="64" t="str">
        <f t="shared" si="4"/>
        <v/>
      </c>
      <c r="S35" s="70" t="str">
        <f>IFERROR(IF(OR(S34="",MONTH(S34+1)&gt;MONTH(S34)),"",S34+1),"")</f>
        <v/>
      </c>
      <c r="T35" s="63"/>
      <c r="U35" s="64">
        <f t="shared" si="5"/>
        <v>46475</v>
      </c>
      <c r="V35" s="70">
        <f t="shared" si="18"/>
        <v>46475</v>
      </c>
      <c r="W35" s="63"/>
      <c r="X35" s="64">
        <f t="shared" si="6"/>
        <v>46506</v>
      </c>
      <c r="Y35" s="70">
        <f t="shared" si="19"/>
        <v>46506</v>
      </c>
      <c r="Z35" s="38" t="s">
        <v>88</v>
      </c>
      <c r="AA35" s="64">
        <f t="shared" si="7"/>
        <v>46536</v>
      </c>
      <c r="AB35" s="62">
        <f t="shared" si="20"/>
        <v>46536</v>
      </c>
      <c r="AC35" s="73"/>
      <c r="AD35" s="64">
        <f t="shared" si="8"/>
        <v>46567</v>
      </c>
      <c r="AE35" s="70">
        <f t="shared" si="21"/>
        <v>46567</v>
      </c>
      <c r="AF35" s="31" t="s">
        <v>88</v>
      </c>
      <c r="AG35" s="64">
        <f t="shared" si="9"/>
        <v>46597</v>
      </c>
      <c r="AH35" s="70">
        <f t="shared" si="22"/>
        <v>46597</v>
      </c>
      <c r="AI35" s="31" t="s">
        <v>88</v>
      </c>
      <c r="AJ35" s="64">
        <f t="shared" si="10"/>
        <v>46628</v>
      </c>
      <c r="AK35" s="70">
        <f t="shared" si="23"/>
        <v>46628</v>
      </c>
      <c r="AL35" s="63"/>
      <c r="AM35" s="115">
        <f t="shared" si="11"/>
        <v>46659</v>
      </c>
      <c r="AN35" s="116">
        <f>IFERROR(IF(OR(AN34="",MONTH(AN34+1)&gt;MONTH(AN34)),"",AN34+1),"")</f>
        <v>46659</v>
      </c>
      <c r="AO35" s="117"/>
    </row>
    <row r="36" spans="3:42" ht="19" customHeight="1">
      <c r="C36" s="97">
        <f t="shared" si="0"/>
        <v>46295</v>
      </c>
      <c r="D36" s="70">
        <f t="shared" si="12"/>
        <v>46295</v>
      </c>
      <c r="E36" s="31" t="s">
        <v>78</v>
      </c>
      <c r="F36" s="64">
        <f t="shared" si="1"/>
        <v>46325</v>
      </c>
      <c r="G36" s="70">
        <f t="shared" si="13"/>
        <v>46325</v>
      </c>
      <c r="H36" s="31" t="s">
        <v>88</v>
      </c>
      <c r="I36" s="64">
        <f t="shared" si="2"/>
        <v>46356</v>
      </c>
      <c r="J36" s="70">
        <f t="shared" si="14"/>
        <v>46356</v>
      </c>
      <c r="K36" s="31" t="s">
        <v>78</v>
      </c>
      <c r="L36" s="64">
        <f t="shared" si="3"/>
        <v>46386</v>
      </c>
      <c r="M36" s="74">
        <f t="shared" si="15"/>
        <v>46386</v>
      </c>
      <c r="N36" s="40" t="s">
        <v>88</v>
      </c>
      <c r="O36" s="69"/>
      <c r="P36" s="78">
        <f t="shared" si="16"/>
        <v>46417</v>
      </c>
      <c r="Q36" s="71"/>
      <c r="R36" s="64" t="str">
        <f t="shared" si="4"/>
        <v/>
      </c>
      <c r="S36" s="70" t="str">
        <f t="shared" ref="S36:S37" si="25">IFERROR(IF(OR(S35="",MONTH(S35+1)&gt;MONTH(S35)),"",S35+1),"")</f>
        <v/>
      </c>
      <c r="T36" s="63"/>
      <c r="U36" s="64">
        <f t="shared" si="5"/>
        <v>46476</v>
      </c>
      <c r="V36" s="74">
        <f t="shared" si="18"/>
        <v>46476</v>
      </c>
      <c r="W36" s="38" t="s">
        <v>88</v>
      </c>
      <c r="X36" s="64">
        <f t="shared" si="6"/>
        <v>46507</v>
      </c>
      <c r="Y36" s="70">
        <f t="shared" si="19"/>
        <v>46507</v>
      </c>
      <c r="Z36" s="38" t="s">
        <v>88</v>
      </c>
      <c r="AA36" s="64">
        <f t="shared" si="7"/>
        <v>46537</v>
      </c>
      <c r="AB36" s="70">
        <f t="shared" si="20"/>
        <v>46537</v>
      </c>
      <c r="AC36" s="63"/>
      <c r="AD36" s="64">
        <f t="shared" si="8"/>
        <v>46568</v>
      </c>
      <c r="AE36" s="70">
        <f t="shared" si="21"/>
        <v>46568</v>
      </c>
      <c r="AF36" s="31" t="s">
        <v>88</v>
      </c>
      <c r="AG36" s="64">
        <f t="shared" si="9"/>
        <v>46598</v>
      </c>
      <c r="AH36" s="70">
        <f t="shared" si="22"/>
        <v>46598</v>
      </c>
      <c r="AI36" s="31" t="s">
        <v>88</v>
      </c>
      <c r="AJ36" s="64">
        <f t="shared" si="10"/>
        <v>46629</v>
      </c>
      <c r="AK36" s="70">
        <f t="shared" si="23"/>
        <v>46629</v>
      </c>
      <c r="AL36" s="31" t="s">
        <v>88</v>
      </c>
      <c r="AM36" s="115">
        <f t="shared" si="11"/>
        <v>46660</v>
      </c>
      <c r="AN36" s="116">
        <f t="shared" ref="AN36" si="26">IFERROR(IF(OR(AN35="",MONTH(AN35+1)&gt;MONTH(AN35)),"",AN35+1),"")</f>
        <v>46660</v>
      </c>
      <c r="AO36" s="117"/>
    </row>
    <row r="37" spans="3:42" ht="19" customHeight="1">
      <c r="C37" s="89"/>
      <c r="D37" s="89"/>
      <c r="E37" s="90"/>
      <c r="F37" s="64">
        <f t="shared" si="1"/>
        <v>46326</v>
      </c>
      <c r="G37" s="70">
        <f t="shared" si="13"/>
        <v>46326</v>
      </c>
      <c r="H37" s="71"/>
      <c r="I37" s="1" t="str">
        <f t="shared" ref="I37:J37" si="27">IFERROR(IF(OR(I36="",MONTH(I36+1)&gt;MONTH(I36)),"",I36+1),"")</f>
        <v/>
      </c>
      <c r="J37" s="70" t="str">
        <f t="shared" si="27"/>
        <v/>
      </c>
      <c r="K37" s="63"/>
      <c r="L37" s="91">
        <f t="shared" si="3"/>
        <v>46387</v>
      </c>
      <c r="M37" s="70">
        <f t="shared" si="15"/>
        <v>46387</v>
      </c>
      <c r="N37" s="40" t="s">
        <v>88</v>
      </c>
      <c r="O37" s="69"/>
      <c r="P37" s="78">
        <f t="shared" si="16"/>
        <v>46418</v>
      </c>
      <c r="Q37" s="63"/>
      <c r="R37" s="91" t="str">
        <f t="shared" si="4"/>
        <v/>
      </c>
      <c r="S37" s="70" t="str">
        <f t="shared" si="25"/>
        <v/>
      </c>
      <c r="T37" s="63"/>
      <c r="U37" s="91">
        <f t="shared" si="5"/>
        <v>46477</v>
      </c>
      <c r="V37" s="74">
        <f t="shared" si="18"/>
        <v>46477</v>
      </c>
      <c r="W37" s="38" t="s">
        <v>88</v>
      </c>
      <c r="Y37" s="92"/>
      <c r="Z37" s="63"/>
      <c r="AA37" s="91">
        <f t="shared" si="7"/>
        <v>46538</v>
      </c>
      <c r="AB37" s="70">
        <f t="shared" si="20"/>
        <v>46538</v>
      </c>
      <c r="AC37" s="31" t="s">
        <v>88</v>
      </c>
      <c r="AD37" s="1" t="str">
        <f t="shared" ref="AD37:AE37" si="28">IFERROR(IF(OR(AD36="",MONTH(AD36+1)&gt;MONTH(AD36)),"",AD36+1),"")</f>
        <v/>
      </c>
      <c r="AE37" s="70" t="str">
        <f t="shared" si="28"/>
        <v/>
      </c>
      <c r="AF37" s="92"/>
      <c r="AG37" s="91">
        <f t="shared" si="9"/>
        <v>46599</v>
      </c>
      <c r="AH37" s="70">
        <f t="shared" si="22"/>
        <v>46599</v>
      </c>
      <c r="AI37" s="63"/>
      <c r="AJ37" s="91">
        <f t="shared" si="10"/>
        <v>46630</v>
      </c>
      <c r="AK37" s="74">
        <f t="shared" si="23"/>
        <v>46630</v>
      </c>
      <c r="AL37" s="38" t="s">
        <v>88</v>
      </c>
      <c r="AM37" s="1"/>
      <c r="AN37" s="1"/>
      <c r="AO37" s="1"/>
    </row>
    <row r="38" spans="3:42" ht="15" customHeight="1">
      <c r="C38" s="7"/>
      <c r="D38" s="8"/>
      <c r="E38" s="47"/>
      <c r="F38" s="7"/>
      <c r="G38" s="48"/>
      <c r="J38" s="1"/>
      <c r="K38" s="12"/>
      <c r="L38" s="7"/>
      <c r="M38" s="49"/>
      <c r="N38" s="50"/>
      <c r="O38" s="10"/>
      <c r="P38" s="51"/>
      <c r="Q38" s="52"/>
      <c r="R38" s="53"/>
      <c r="S38" s="54"/>
      <c r="T38" s="12"/>
      <c r="U38" s="7"/>
      <c r="V38" s="8"/>
      <c r="W38" s="12"/>
      <c r="X38" s="7"/>
      <c r="Y38" s="8"/>
      <c r="Z38" s="12"/>
      <c r="AA38" s="9"/>
      <c r="AB38" s="9"/>
      <c r="AC38" s="9"/>
      <c r="AD38" s="9"/>
      <c r="AE38" s="8"/>
      <c r="AF38" s="9"/>
      <c r="AG38" s="7"/>
      <c r="AH38" s="8"/>
      <c r="AI38" s="9"/>
      <c r="AJ38" s="7"/>
      <c r="AK38" s="8"/>
      <c r="AL38" s="9"/>
      <c r="AM38" s="1"/>
      <c r="AN38" s="1"/>
      <c r="AO38" s="1"/>
    </row>
    <row r="39" spans="3:42" ht="14.25" customHeight="1">
      <c r="C39" s="7"/>
      <c r="D39" s="8"/>
      <c r="E39" s="12"/>
      <c r="F39" s="7"/>
      <c r="G39" s="8"/>
      <c r="H39" s="12"/>
      <c r="I39" s="7"/>
      <c r="J39" s="8"/>
      <c r="K39" s="12"/>
      <c r="L39" s="7"/>
      <c r="M39" s="8"/>
      <c r="N39" s="12"/>
      <c r="O39" s="12"/>
      <c r="P39" s="12"/>
      <c r="Q39" s="12"/>
      <c r="R39" s="7"/>
      <c r="S39" s="8"/>
      <c r="T39" s="12"/>
      <c r="V39" s="8"/>
      <c r="W39" s="12"/>
      <c r="X39" s="7"/>
      <c r="Y39" s="8"/>
      <c r="Z39" s="12"/>
      <c r="AA39" s="9"/>
      <c r="AB39" s="9"/>
      <c r="AC39" s="9"/>
      <c r="AD39" s="9"/>
      <c r="AE39" s="9"/>
      <c r="AF39" s="9"/>
      <c r="AG39" s="7"/>
      <c r="AH39" s="8"/>
      <c r="AI39" s="9"/>
      <c r="AJ39" s="7"/>
      <c r="AK39" s="8"/>
      <c r="AL39" s="9"/>
      <c r="AM39" s="1"/>
      <c r="AN39" s="1"/>
      <c r="AO39" s="1"/>
    </row>
    <row r="40" spans="3:42" ht="39" hidden="1" customHeight="1">
      <c r="L40" s="7"/>
      <c r="M40" s="8"/>
      <c r="N40" s="12"/>
      <c r="P40" s="8"/>
      <c r="Q40" s="12"/>
      <c r="R40" s="7"/>
      <c r="S40" s="8"/>
      <c r="T40" s="12"/>
      <c r="V40" s="8"/>
      <c r="W40" s="12"/>
      <c r="X40" s="7"/>
      <c r="Y40" s="8"/>
      <c r="Z40" s="12"/>
      <c r="AA40" s="7"/>
      <c r="AB40" s="8"/>
      <c r="AC40" s="9"/>
      <c r="AD40" s="7"/>
      <c r="AE40" s="8"/>
      <c r="AF40" s="9"/>
      <c r="AG40" s="7"/>
      <c r="AH40" s="8"/>
      <c r="AI40" s="9"/>
      <c r="AJ40" s="7"/>
      <c r="AK40" s="8"/>
      <c r="AL40" s="9"/>
      <c r="AN40" s="8"/>
      <c r="AO40" s="9"/>
      <c r="AP40" s="98"/>
    </row>
    <row r="41" spans="3:42" ht="39" hidden="1" customHeight="1">
      <c r="L41" s="7"/>
      <c r="M41" s="8"/>
      <c r="N41" s="12"/>
      <c r="P41" s="8"/>
      <c r="Q41" s="12"/>
      <c r="R41" s="7"/>
      <c r="S41" s="8"/>
      <c r="T41" s="12"/>
      <c r="V41" s="8"/>
      <c r="W41" s="12"/>
      <c r="X41" s="7"/>
      <c r="Y41" s="8"/>
      <c r="Z41" s="12"/>
      <c r="AA41" s="7"/>
      <c r="AB41" s="8"/>
      <c r="AC41" s="9"/>
      <c r="AD41" s="7"/>
      <c r="AE41" s="8"/>
      <c r="AF41" s="9"/>
      <c r="AG41" s="7"/>
      <c r="AH41" s="8"/>
      <c r="AI41" s="9"/>
      <c r="AJ41" s="7"/>
      <c r="AK41" s="8"/>
      <c r="AL41" s="9"/>
      <c r="AN41" s="8"/>
      <c r="AO41" s="9"/>
      <c r="AP41" s="98"/>
    </row>
    <row r="42" spans="3:42" ht="39" hidden="1" customHeight="1">
      <c r="L42" s="7"/>
      <c r="M42" s="8"/>
      <c r="N42" s="12"/>
      <c r="P42" s="8"/>
      <c r="Q42" s="12"/>
      <c r="R42" s="7"/>
      <c r="S42" s="8"/>
      <c r="T42" s="12"/>
      <c r="V42" s="8"/>
      <c r="W42" s="12"/>
      <c r="X42" s="7"/>
      <c r="Y42" s="8"/>
      <c r="Z42" s="12"/>
      <c r="AA42" s="7"/>
      <c r="AB42" s="8"/>
      <c r="AC42" s="9"/>
      <c r="AD42" s="7"/>
      <c r="AE42" s="8"/>
      <c r="AF42" s="9"/>
      <c r="AG42" s="7"/>
      <c r="AH42" s="8"/>
      <c r="AI42" s="9"/>
      <c r="AJ42" s="7"/>
      <c r="AK42" s="8"/>
      <c r="AL42" s="9"/>
      <c r="AN42" s="8"/>
      <c r="AO42" s="9"/>
      <c r="AP42" s="98"/>
    </row>
    <row r="43" spans="3:42" ht="39" hidden="1" customHeight="1">
      <c r="L43" s="7"/>
      <c r="M43" s="8"/>
      <c r="N43" s="12"/>
      <c r="P43" s="8"/>
      <c r="Q43" s="12"/>
      <c r="R43" s="7"/>
      <c r="S43" s="8"/>
      <c r="T43" s="12"/>
      <c r="U43" s="7"/>
      <c r="V43" s="8"/>
      <c r="W43" s="12"/>
      <c r="X43" s="7"/>
      <c r="Y43" s="8"/>
      <c r="Z43" s="12"/>
      <c r="AA43" s="7"/>
      <c r="AB43" s="8"/>
      <c r="AC43" s="9"/>
      <c r="AD43" s="7"/>
      <c r="AE43" s="8"/>
      <c r="AF43" s="9"/>
      <c r="AG43" s="7"/>
      <c r="AH43" s="8"/>
      <c r="AI43" s="9"/>
      <c r="AJ43" s="7"/>
      <c r="AK43" s="8"/>
      <c r="AL43" s="9"/>
      <c r="AN43" s="8"/>
      <c r="AO43" s="9"/>
      <c r="AP43" s="98"/>
    </row>
    <row r="44" spans="3:42" ht="39" hidden="1" customHeight="1">
      <c r="L44" s="7"/>
      <c r="M44" s="8"/>
      <c r="N44" s="12"/>
      <c r="P44" s="8"/>
      <c r="Q44" s="12"/>
      <c r="R44" s="7"/>
      <c r="S44" s="8"/>
      <c r="U44" s="7"/>
      <c r="V44" s="8"/>
      <c r="W44" s="12"/>
      <c r="X44" s="7"/>
      <c r="Y44" s="8"/>
      <c r="Z44" s="12"/>
      <c r="AA44" s="7"/>
      <c r="AB44" s="8"/>
      <c r="AC44" s="9"/>
      <c r="AD44" s="7"/>
      <c r="AE44" s="8"/>
      <c r="AF44" s="9"/>
      <c r="AG44" s="7"/>
      <c r="AH44" s="8"/>
      <c r="AI44" s="9"/>
      <c r="AJ44" s="7"/>
      <c r="AK44" s="8"/>
      <c r="AL44" s="9"/>
      <c r="AN44" s="8"/>
      <c r="AO44" s="9"/>
      <c r="AP44" s="98"/>
    </row>
    <row r="45" spans="3:42" ht="15" hidden="1">
      <c r="D45" s="6"/>
      <c r="F45" s="4"/>
      <c r="G45" s="5"/>
      <c r="H45" s="14"/>
      <c r="J45" s="3"/>
      <c r="M45" s="3"/>
      <c r="P45" s="3"/>
      <c r="S45" s="3"/>
      <c r="V45" s="3"/>
      <c r="Y45" s="3"/>
      <c r="AB45" s="3"/>
      <c r="AE45" s="3"/>
      <c r="AH45" s="3"/>
      <c r="AK45" s="3"/>
      <c r="AP45" s="98"/>
    </row>
    <row r="46" spans="3:42" ht="15" hidden="1">
      <c r="E46" s="99"/>
    </row>
    <row r="1048576" spans="17:19" ht="0" hidden="1" customHeight="1">
      <c r="Q1048576" s="254" t="s">
        <v>99</v>
      </c>
      <c r="R1048576" s="255"/>
      <c r="S1048576" s="255"/>
    </row>
  </sheetData>
  <sheetProtection algorithmName="SHA-512" hashValue="ubzky2srI1CbQJ93IHXfPiKFtAopENWXF4+8HTKT3tg5nCf5HUXI3tNoRudAzSLyqat2/rw+8B8RGiHFDw1UVw==" saltValue="YeD7FBY64O7rTyp63UliTA==" spinCount="100000" sheet="1" selectLockedCells="1"/>
  <mergeCells count="18">
    <mergeCell ref="AN6:AO6"/>
    <mergeCell ref="C3:AO3"/>
    <mergeCell ref="C4:AO4"/>
    <mergeCell ref="AH6:AI6"/>
    <mergeCell ref="AK6:AL6"/>
    <mergeCell ref="C5:N5"/>
    <mergeCell ref="D6:E6"/>
    <mergeCell ref="G6:H6"/>
    <mergeCell ref="J6:K6"/>
    <mergeCell ref="M6:N6"/>
    <mergeCell ref="P5:AO5"/>
    <mergeCell ref="Q1048576:S1048576"/>
    <mergeCell ref="V6:W6"/>
    <mergeCell ref="Y6:Z6"/>
    <mergeCell ref="AB6:AC6"/>
    <mergeCell ref="AE6:AF6"/>
    <mergeCell ref="P6:Q6"/>
    <mergeCell ref="S6:T6"/>
  </mergeCells>
  <conditionalFormatting sqref="B3:B4">
    <cfRule type="expression" dxfId="158" priority="51">
      <formula>#REF!=""</formula>
    </cfRule>
  </conditionalFormatting>
  <conditionalFormatting sqref="B7">
    <cfRule type="expression" dxfId="157" priority="149">
      <formula>#REF!=""</formula>
    </cfRule>
  </conditionalFormatting>
  <conditionalFormatting sqref="C7:C36 I7:I36 F7:F39 O38 C38:C39 X38:X44 I39 R39:R44 AD40:AD44 U43:U44">
    <cfRule type="expression" dxfId="156" priority="147" stopIfTrue="1">
      <formula>SUMPRODUCT((D7&gt;=DVac)*(D7&lt;=FVac))&lt;2</formula>
    </cfRule>
    <cfRule type="expression" dxfId="155" priority="146">
      <formula>SUMPRODUCT((D7&gt;=DVac)*(D7&lt;=FVac))&gt;0</formula>
    </cfRule>
  </conditionalFormatting>
  <conditionalFormatting sqref="C35:C36 C38:C39">
    <cfRule type="expression" dxfId="154" priority="131">
      <formula>$D35=""</formula>
    </cfRule>
  </conditionalFormatting>
  <conditionalFormatting sqref="C37:E37 D38:E39">
    <cfRule type="expression" dxfId="153" priority="130">
      <formula>$D37=""</formula>
    </cfRule>
    <cfRule type="expression" dxfId="152" priority="132">
      <formula>WEEKDAY($D37,2)=7</formula>
    </cfRule>
    <cfRule type="expression" dxfId="151" priority="139">
      <formula>WEEKDAY($D37,2)&gt;5</formula>
    </cfRule>
  </conditionalFormatting>
  <conditionalFormatting sqref="D7:D36">
    <cfRule type="cellIs" dxfId="150" priority="43" operator="equal">
      <formula>TODAY()</formula>
    </cfRule>
  </conditionalFormatting>
  <conditionalFormatting sqref="D7:E36">
    <cfRule type="expression" dxfId="149" priority="39">
      <formula>WEEKDAY($D7,2)&gt;5</formula>
    </cfRule>
    <cfRule type="expression" dxfId="148" priority="38">
      <formula>WEEKDAY($D7,2)=7</formula>
    </cfRule>
  </conditionalFormatting>
  <conditionalFormatting sqref="D22:E36">
    <cfRule type="expression" dxfId="147" priority="44">
      <formula>COUNTIF(JrFeries,$D22)=1</formula>
    </cfRule>
  </conditionalFormatting>
  <conditionalFormatting sqref="D38:E39 C37:E37 D7:E20 D21">
    <cfRule type="expression" dxfId="146" priority="148">
      <formula>COUNTIF(JrFeries,$D7)=1</formula>
    </cfRule>
  </conditionalFormatting>
  <conditionalFormatting sqref="E21:E25">
    <cfRule type="expression" dxfId="140" priority="40">
      <formula>COUNTIF(JrFeries,$D21)=1</formula>
    </cfRule>
  </conditionalFormatting>
  <conditionalFormatting sqref="E32">
    <cfRule type="expression" dxfId="139" priority="175">
      <formula>COUNTIF(JrFeries,$G23)=1</formula>
    </cfRule>
    <cfRule type="expression" dxfId="138" priority="174">
      <formula>WEEKDAY($G23,2)=7</formula>
    </cfRule>
    <cfRule type="expression" dxfId="137" priority="173">
      <formula>WEEKDAY($G23,2)=6</formula>
    </cfRule>
  </conditionalFormatting>
  <conditionalFormatting sqref="F35:F39">
    <cfRule type="expression" dxfId="136" priority="124">
      <formula>$G35=""</formula>
    </cfRule>
  </conditionalFormatting>
  <conditionalFormatting sqref="G7 G8:H18 G19:G20 G21:H37 G38 G39:H39 H19:H22">
    <cfRule type="expression" dxfId="135" priority="145">
      <formula>COUNTIF(JrFeries,$G7)=1</formula>
    </cfRule>
  </conditionalFormatting>
  <conditionalFormatting sqref="G7 G21:H37 G38 G39:H39">
    <cfRule type="expression" dxfId="134" priority="134">
      <formula>WEEKDAY($G7,2)=7</formula>
    </cfRule>
  </conditionalFormatting>
  <conditionalFormatting sqref="G8:H20 H19:H23">
    <cfRule type="expression" dxfId="133" priority="45">
      <formula>WEEKDAY($G8,2)=6</formula>
    </cfRule>
    <cfRule type="expression" dxfId="132" priority="46">
      <formula>WEEKDAY($G8,2)=7</formula>
    </cfRule>
  </conditionalFormatting>
  <conditionalFormatting sqref="G21:H37 G38 G39:H39 G7">
    <cfRule type="expression" dxfId="131" priority="129">
      <formula>WEEKDAY($G7,2)=6</formula>
    </cfRule>
  </conditionalFormatting>
  <conditionalFormatting sqref="G35:H37 G38 G39:H39">
    <cfRule type="expression" dxfId="130" priority="126">
      <formula>$G35=""</formula>
    </cfRule>
  </conditionalFormatting>
  <conditionalFormatting sqref="H7:H8">
    <cfRule type="expression" dxfId="129" priority="18">
      <formula>WEEKDAY($D7,2)&gt;5</formula>
    </cfRule>
    <cfRule type="expression" dxfId="128" priority="17">
      <formula>WEEKDAY($D7,2)=7</formula>
    </cfRule>
    <cfRule type="expression" dxfId="127" priority="19">
      <formula>COUNTIF(JrFeries,$D7)=1</formula>
    </cfRule>
  </conditionalFormatting>
  <conditionalFormatting sqref="H19:H23">
    <cfRule type="expression" dxfId="126" priority="47">
      <formula>COUNTIF(JrFeries,$G19)=1</formula>
    </cfRule>
  </conditionalFormatting>
  <conditionalFormatting sqref="I35:I36 I39">
    <cfRule type="expression" dxfId="125" priority="123">
      <formula>$J35=""</formula>
    </cfRule>
  </conditionalFormatting>
  <conditionalFormatting sqref="J7:J16 J18:J37 J39">
    <cfRule type="cellIs" dxfId="124" priority="142" operator="equal">
      <formula>TODAY()</formula>
    </cfRule>
  </conditionalFormatting>
  <conditionalFormatting sqref="J17">
    <cfRule type="cellIs" dxfId="123" priority="29" operator="equal">
      <formula>TODAY()</formula>
    </cfRule>
  </conditionalFormatting>
  <conditionalFormatting sqref="J7:K16 J18:K37 J39:K39">
    <cfRule type="expression" dxfId="122" priority="143">
      <formula>COUNTIF(JrFeries,$J7)=1</formula>
    </cfRule>
    <cfRule type="expression" dxfId="121" priority="128">
      <formula>WEEKDAY($J7,2)=7</formula>
    </cfRule>
  </conditionalFormatting>
  <conditionalFormatting sqref="J7:K37">
    <cfRule type="expression" dxfId="120" priority="30">
      <formula>WEEKDAY($J7,2)=7</formula>
    </cfRule>
    <cfRule type="expression" dxfId="119" priority="28">
      <formula>WEEKDAY($J7,2)=6</formula>
    </cfRule>
    <cfRule type="expression" dxfId="118" priority="27">
      <formula>COUNTIF(JrFeries,$J7)=1</formula>
    </cfRule>
  </conditionalFormatting>
  <conditionalFormatting sqref="J18:K37 J39:K39 J7:K16">
    <cfRule type="expression" dxfId="117" priority="127">
      <formula>WEEKDAY($J7,2)=6</formula>
    </cfRule>
  </conditionalFormatting>
  <conditionalFormatting sqref="J35:K37 J39:K39">
    <cfRule type="expression" dxfId="116" priority="125">
      <formula>$J35=""</formula>
    </cfRule>
  </conditionalFormatting>
  <conditionalFormatting sqref="K38">
    <cfRule type="expression" dxfId="115" priority="157">
      <formula>$S1048576=""</formula>
    </cfRule>
    <cfRule type="expression" dxfId="114" priority="160">
      <formula>COUNTIF(JrFeries,$S1048576)=1</formula>
    </cfRule>
    <cfRule type="expression" dxfId="113" priority="159">
      <formula>WEEKDAY($S1048576,2)=7</formula>
    </cfRule>
    <cfRule type="expression" dxfId="112" priority="158">
      <formula>WEEKDAY($S1048576,2)=6</formula>
    </cfRule>
  </conditionalFormatting>
  <conditionalFormatting sqref="L7:L44">
    <cfRule type="expression" dxfId="111" priority="137">
      <formula>SUMPRODUCT((M7&gt;=DVac)*(M7&lt;=FVac))&gt;0</formula>
    </cfRule>
    <cfRule type="expression" dxfId="110" priority="138">
      <formula>SUMPRODUCT((M7&gt;=DVac)*(M7&lt;=FVac))&lt;2</formula>
    </cfRule>
  </conditionalFormatting>
  <conditionalFormatting sqref="L35:L44">
    <cfRule type="expression" dxfId="109" priority="119">
      <formula>$M35=""</formula>
    </cfRule>
  </conditionalFormatting>
  <conditionalFormatting sqref="M7:M44 P7:P38 D38:D39 G7:G39 S39:S44 P40:P44 V7:V44 Y7:Y36 Y38:Y44 AB7:AB37 AE7:AE38 AE40:AE44 AH7:AH44 AK7:AK44 AN40:AN44 AB40:AB44">
    <cfRule type="cellIs" dxfId="108" priority="144" operator="equal">
      <formula>TODAY()</formula>
    </cfRule>
  </conditionalFormatting>
  <conditionalFormatting sqref="M7:N37">
    <cfRule type="expression" dxfId="107" priority="56">
      <formula>WEEKDAY($M7,2)=6</formula>
    </cfRule>
    <cfRule type="expression" dxfId="106" priority="55">
      <formula>COUNTIF(JrFeries,$M7)=1</formula>
    </cfRule>
    <cfRule type="expression" dxfId="105" priority="57">
      <formula>WEEKDAY($M7,2)=7</formula>
    </cfRule>
  </conditionalFormatting>
  <conditionalFormatting sqref="M9:N44 O39:P39">
    <cfRule type="expression" dxfId="104" priority="121">
      <formula>WEEKDAY($M9,2)=6</formula>
    </cfRule>
    <cfRule type="expression" dxfId="103" priority="141">
      <formula>COUNTIF(JrFeries,$M9)=1</formula>
    </cfRule>
    <cfRule type="expression" dxfId="102" priority="122">
      <formula>WEEKDAY($M9,2)=7</formula>
    </cfRule>
  </conditionalFormatting>
  <conditionalFormatting sqref="M35:N44 O39:P39">
    <cfRule type="expression" dxfId="101" priority="120">
      <formula>$M35=""</formula>
    </cfRule>
  </conditionalFormatting>
  <conditionalFormatting sqref="O38 U43:U44">
    <cfRule type="expression" dxfId="100" priority="74">
      <formula>$V38=""</formula>
    </cfRule>
  </conditionalFormatting>
  <conditionalFormatting sqref="P7:Q37">
    <cfRule type="expression" dxfId="99" priority="117">
      <formula>WEEKDAY($P7,2)=7</formula>
    </cfRule>
    <cfRule type="expression" dxfId="98" priority="140">
      <formula>WEEKDAY($P7,2)=6</formula>
    </cfRule>
    <cfRule type="expression" dxfId="97" priority="116">
      <formula>COUNTIF(JrFeries,$P7)=1</formula>
    </cfRule>
  </conditionalFormatting>
  <conditionalFormatting sqref="P35:Q38 Q39 P40:Q44">
    <cfRule type="expression" dxfId="96" priority="112">
      <formula>$P35=""</formula>
    </cfRule>
  </conditionalFormatting>
  <conditionalFormatting sqref="Q1048576">
    <cfRule type="expression" dxfId="95" priority="161">
      <formula>$G38=""</formula>
    </cfRule>
    <cfRule type="expression" dxfId="94" priority="162">
      <formula>WEEKDAY($G38,2)=6</formula>
    </cfRule>
    <cfRule type="expression" dxfId="93" priority="164">
      <formula>COUNTIF(JrFeries,$G38)=1</formula>
    </cfRule>
    <cfRule type="expression" dxfId="92" priority="163">
      <formula>WEEKDAY($G38,2)=7</formula>
    </cfRule>
  </conditionalFormatting>
  <conditionalFormatting sqref="R7:R37">
    <cfRule type="expression" dxfId="91" priority="135">
      <formula>SUMPRODUCT((S7&gt;=DVac)*(S7&lt;=FVac))&gt;0</formula>
    </cfRule>
    <cfRule type="expression" dxfId="90" priority="136" stopIfTrue="1">
      <formula>SUMPRODUCT((S7&gt;=DVac)*(S7&lt;=FVac))&lt;2</formula>
    </cfRule>
  </conditionalFormatting>
  <conditionalFormatting sqref="R35:R37 R39:R44">
    <cfRule type="expression" dxfId="89" priority="65">
      <formula>$S35=""</formula>
    </cfRule>
  </conditionalFormatting>
  <conditionalFormatting sqref="R38">
    <cfRule type="expression" dxfId="88" priority="154">
      <formula>SUMPRODUCT((#REF!&gt;=DVac)*(#REF!&lt;=FVac))&gt;0</formula>
    </cfRule>
    <cfRule type="expression" dxfId="87" priority="156">
      <formula>#REF!=""</formula>
    </cfRule>
    <cfRule type="expression" dxfId="86" priority="155" stopIfTrue="1">
      <formula>SUMPRODUCT((#REF!&gt;=DVac)*(#REF!&lt;=FVac))&lt;2</formula>
    </cfRule>
  </conditionalFormatting>
  <conditionalFormatting sqref="S7:S37">
    <cfRule type="cellIs" dxfId="85" priority="133" operator="equal">
      <formula>TODAY()</formula>
    </cfRule>
  </conditionalFormatting>
  <conditionalFormatting sqref="S38">
    <cfRule type="expression" dxfId="84" priority="152">
      <formula>WEEKDAY(#REF!,2)=7</formula>
    </cfRule>
    <cfRule type="expression" dxfId="83" priority="153">
      <formula>COUNTIF(JrFeries,#REF!)=1</formula>
    </cfRule>
    <cfRule type="expression" dxfId="82" priority="150">
      <formula>#REF!=""</formula>
    </cfRule>
    <cfRule type="expression" dxfId="81" priority="151">
      <formula>WEEKDAY(#REF!,2)=6</formula>
    </cfRule>
  </conditionalFormatting>
  <conditionalFormatting sqref="S7:T37 S39:S44">
    <cfRule type="expression" dxfId="80" priority="115">
      <formula>WEEKDAY($S7,2)=7</formula>
    </cfRule>
    <cfRule type="expression" dxfId="79" priority="118">
      <formula>COUNTIF(JrFeries,$S7)=1</formula>
    </cfRule>
    <cfRule type="expression" dxfId="78" priority="114">
      <formula>WEEKDAY($S7,2)=6</formula>
    </cfRule>
  </conditionalFormatting>
  <conditionalFormatting sqref="S35:T37 S39:S44">
    <cfRule type="expression" dxfId="77" priority="113">
      <formula>$S35=""</formula>
    </cfRule>
  </conditionalFormatting>
  <conditionalFormatting sqref="T38:T43">
    <cfRule type="expression" dxfId="76" priority="165">
      <formula>$S39=""</formula>
    </cfRule>
    <cfRule type="expression" dxfId="75" priority="168">
      <formula>COUNTIF(JrFeries,$S39)=1</formula>
    </cfRule>
    <cfRule type="expression" dxfId="74" priority="167">
      <formula>WEEKDAY($S39,2)=7</formula>
    </cfRule>
    <cfRule type="expression" dxfId="73" priority="166">
      <formula>WEEKDAY($S39,2)=6</formula>
    </cfRule>
  </conditionalFormatting>
  <conditionalFormatting sqref="U7:U38">
    <cfRule type="expression" dxfId="72" priority="71" stopIfTrue="1">
      <formula>SUMPRODUCT((V7&gt;=DVac)*(V7&lt;=FVac))&lt;2</formula>
    </cfRule>
    <cfRule type="expression" dxfId="71" priority="70">
      <formula>SUMPRODUCT((V7&gt;=DVac)*(V7&lt;=FVac))&gt;0</formula>
    </cfRule>
  </conditionalFormatting>
  <conditionalFormatting sqref="U35:U38">
    <cfRule type="expression" dxfId="70" priority="69">
      <formula>$V35=""</formula>
    </cfRule>
  </conditionalFormatting>
  <conditionalFormatting sqref="V7:W44">
    <cfRule type="expression" dxfId="69" priority="109">
      <formula>COUNTIF(JrFeries,$V7)=1</formula>
    </cfRule>
    <cfRule type="expression" dxfId="68" priority="111">
      <formula>WEEKDAY($V7,2)=7</formula>
    </cfRule>
    <cfRule type="expression" dxfId="67" priority="110">
      <formula>WEEKDAY($V7,2)=6</formula>
    </cfRule>
  </conditionalFormatting>
  <conditionalFormatting sqref="V35:W44">
    <cfRule type="expression" dxfId="66" priority="108">
      <formula>$V35=""</formula>
    </cfRule>
  </conditionalFormatting>
  <conditionalFormatting sqref="X7:X36">
    <cfRule type="expression" dxfId="65" priority="106">
      <formula>SUMPRODUCT((Y7&gt;=DVac)*(Y7&lt;=FVac))&gt;0</formula>
    </cfRule>
    <cfRule type="expression" dxfId="64" priority="107" stopIfTrue="1">
      <formula>SUMPRODUCT((Y7&gt;=DVac)*(Y7&lt;=FVac))&lt;2</formula>
    </cfRule>
  </conditionalFormatting>
  <conditionalFormatting sqref="X35:X36 X38:X44">
    <cfRule type="expression" dxfId="63" priority="68">
      <formula>$Y35=""</formula>
    </cfRule>
  </conditionalFormatting>
  <conditionalFormatting sqref="Y7:Z36">
    <cfRule type="expression" dxfId="62" priority="105">
      <formula>WEEKDAY($Y7,2)=7</formula>
    </cfRule>
    <cfRule type="expression" dxfId="61" priority="104">
      <formula>WEEKDAY($Y7,2)=6</formula>
    </cfRule>
    <cfRule type="expression" dxfId="60" priority="103">
      <formula>COUNTIF(JrFeries,$Y7)=1</formula>
    </cfRule>
  </conditionalFormatting>
  <conditionalFormatting sqref="Y35:Z44 AA38:AD38 AA39:AE39">
    <cfRule type="expression" dxfId="59" priority="102">
      <formula>$Y35=""</formula>
    </cfRule>
  </conditionalFormatting>
  <conditionalFormatting sqref="AA7:AA37 AA40:AA44">
    <cfRule type="expression" dxfId="58" priority="100">
      <formula>SUMPRODUCT((AB7&gt;=DVac)*(AB7&lt;=FVac))&gt;0</formula>
    </cfRule>
    <cfRule type="expression" dxfId="57" priority="101" stopIfTrue="1">
      <formula>SUMPRODUCT((AB7&gt;=DVac)*(AB7&lt;=FVac))&lt;2</formula>
    </cfRule>
  </conditionalFormatting>
  <conditionalFormatting sqref="AA37 AA40:AA44">
    <cfRule type="expression" dxfId="56" priority="73">
      <formula>$AB37=""</formula>
    </cfRule>
  </conditionalFormatting>
  <conditionalFormatting sqref="AB7:AC37">
    <cfRule type="expression" dxfId="55" priority="98">
      <formula>WEEKDAY($AB7,2)=6</formula>
    </cfRule>
    <cfRule type="expression" dxfId="54" priority="97">
      <formula>COUNTIF(JrFeries,$AB7)=1</formula>
    </cfRule>
    <cfRule type="expression" dxfId="53" priority="99">
      <formula>WEEKDAY($AB7,2)=7</formula>
    </cfRule>
  </conditionalFormatting>
  <conditionalFormatting sqref="AC10:AC13">
    <cfRule type="expression" dxfId="52" priority="35">
      <formula>WEEKDAY($AB10,2)=6</formula>
    </cfRule>
    <cfRule type="expression" dxfId="51" priority="36">
      <formula>WEEKDAY($AB10,2)=7</formula>
    </cfRule>
    <cfRule type="expression" dxfId="50" priority="34">
      <formula>COUNTIF(JrFeries,$AB10)=1</formula>
    </cfRule>
  </conditionalFormatting>
  <conditionalFormatting sqref="AD7:AD36">
    <cfRule type="expression" dxfId="49" priority="95">
      <formula>SUMPRODUCT((AE7&gt;=DVac)*(AE7&lt;=FVac))&gt;0</formula>
    </cfRule>
    <cfRule type="expression" dxfId="48" priority="96" stopIfTrue="1">
      <formula>SUMPRODUCT((AE7&gt;=DVac)*(AE7&lt;=FVac))&lt;2</formula>
    </cfRule>
  </conditionalFormatting>
  <conditionalFormatting sqref="AD35:AD36 AD40:AD44">
    <cfRule type="expression" dxfId="47" priority="67">
      <formula>$AE35=""</formula>
    </cfRule>
  </conditionalFormatting>
  <conditionalFormatting sqref="AE17 AE18:AF24 AF21:AF31 AE25:AE28 AE29:AF38 AF39 AE40:AF44">
    <cfRule type="expression" dxfId="46" priority="93">
      <formula>WEEKDAY($AE17,2)=6</formula>
    </cfRule>
    <cfRule type="expression" dxfId="45" priority="94">
      <formula>WEEKDAY($AE17,2)=7</formula>
    </cfRule>
  </conditionalFormatting>
  <conditionalFormatting sqref="AE7:AF17 AF18">
    <cfRule type="expression" dxfId="44" priority="48">
      <formula>COUNTIF(JrFeries,$AE7)=1</formula>
    </cfRule>
    <cfRule type="expression" dxfId="43" priority="49">
      <formula>WEEKDAY($AE7,2)=6</formula>
    </cfRule>
    <cfRule type="expression" dxfId="42" priority="50">
      <formula>WEEKDAY($AE7,2)=7</formula>
    </cfRule>
  </conditionalFormatting>
  <conditionalFormatting sqref="AE29:AF38 AF39 AE40:AF44 AF18:AF31 AE17:AE28">
    <cfRule type="expression" dxfId="41" priority="92">
      <formula>COUNTIF(JrFeries,$AE17)=1</formula>
    </cfRule>
  </conditionalFormatting>
  <conditionalFormatting sqref="AE35:AF38 AF39 AE40:AF44">
    <cfRule type="expression" dxfId="40" priority="91">
      <formula>$AE35=""</formula>
    </cfRule>
  </conditionalFormatting>
  <conditionalFormatting sqref="AF17">
    <cfRule type="expression" dxfId="39" priority="63">
      <formula>COUNTIF(JrFeries,$D17)=1</formula>
    </cfRule>
    <cfRule type="expression" dxfId="38" priority="62">
      <formula>WEEKDAY($D17,2)&gt;5</formula>
    </cfRule>
    <cfRule type="expression" dxfId="37" priority="61">
      <formula>WEEKDAY($D17,2)=7</formula>
    </cfRule>
  </conditionalFormatting>
  <conditionalFormatting sqref="AF25">
    <cfRule type="expression" dxfId="36" priority="52">
      <formula>COUNTIF(JrFeries,$AB25)=1</formula>
    </cfRule>
    <cfRule type="expression" dxfId="35" priority="53">
      <formula>WEEKDAY($AB25,2)=6</formula>
    </cfRule>
    <cfRule type="expression" dxfId="34" priority="54">
      <formula>WEEKDAY($AB25,2)=7</formula>
    </cfRule>
  </conditionalFormatting>
  <conditionalFormatting sqref="AF28:AF31">
    <cfRule type="expression" dxfId="33" priority="1">
      <formula>$AE28=""</formula>
    </cfRule>
  </conditionalFormatting>
  <conditionalFormatting sqref="AF29">
    <cfRule type="expression" dxfId="32" priority="64">
      <formula>$AE29=""</formula>
    </cfRule>
  </conditionalFormatting>
  <conditionalFormatting sqref="AG7:AG44">
    <cfRule type="expression" dxfId="31" priority="89">
      <formula>SUMPRODUCT((AH7&gt;=DVac)*(AH7&lt;=FVac))&gt;0</formula>
    </cfRule>
    <cfRule type="expression" dxfId="30" priority="90" stopIfTrue="1">
      <formula>SUMPRODUCT((AH7&gt;=DVac)*(AH7&lt;=FVac))&lt;2</formula>
    </cfRule>
  </conditionalFormatting>
  <conditionalFormatting sqref="AG37:AG44">
    <cfRule type="expression" dxfId="29" priority="72">
      <formula>$AH37=""</formula>
    </cfRule>
  </conditionalFormatting>
  <conditionalFormatting sqref="AH7:AI37">
    <cfRule type="expression" dxfId="28" priority="86">
      <formula>COUNTIF(JrFeries,$AH7)=1</formula>
    </cfRule>
    <cfRule type="expression" dxfId="27" priority="87">
      <formula>WEEKDAY($AH7,2)=6</formula>
    </cfRule>
    <cfRule type="expression" dxfId="26" priority="88">
      <formula>WEEKDAY($AH7,2)=7</formula>
    </cfRule>
  </conditionalFormatting>
  <conditionalFormatting sqref="AH35:AI44">
    <cfRule type="expression" dxfId="25" priority="85">
      <formula>$AH35=""</formula>
    </cfRule>
  </conditionalFormatting>
  <conditionalFormatting sqref="AJ7:AJ44">
    <cfRule type="expression" dxfId="24" priority="83">
      <formula>SUMPRODUCT((AK7&gt;=DVac)*(AK7&lt;=FVac))&gt;0</formula>
    </cfRule>
    <cfRule type="expression" dxfId="23" priority="84" stopIfTrue="1">
      <formula>SUMPRODUCT((AK7&gt;=DVac)*(AK7&lt;=FVac))&lt;2</formula>
    </cfRule>
  </conditionalFormatting>
  <conditionalFormatting sqref="AJ37:AJ44">
    <cfRule type="expression" dxfId="22" priority="66">
      <formula>$AK37=""</formula>
    </cfRule>
  </conditionalFormatting>
  <conditionalFormatting sqref="AK7:AL37">
    <cfRule type="expression" dxfId="21" priority="80">
      <formula>COUNTIF(JrFeries,$AK7)=1</formula>
    </cfRule>
    <cfRule type="expression" dxfId="20" priority="82">
      <formula>WEEKDAY($AK7,2)=7</formula>
    </cfRule>
    <cfRule type="expression" dxfId="19" priority="81">
      <formula>WEEKDAY($AK7,2)=6</formula>
    </cfRule>
  </conditionalFormatting>
  <conditionalFormatting sqref="AK35:AL44">
    <cfRule type="expression" dxfId="18" priority="79">
      <formula>$AK35=""</formula>
    </cfRule>
  </conditionalFormatting>
  <conditionalFormatting sqref="AM7:AM36">
    <cfRule type="expression" dxfId="17" priority="11">
      <formula>SUMPRODUCT((AN7&gt;=DVac)*(AN7&lt;=FVac))&gt;0</formula>
    </cfRule>
    <cfRule type="expression" dxfId="16" priority="12" stopIfTrue="1">
      <formula>SUMPRODUCT((AN7&gt;=DVac)*(AN7&lt;=FVac))&lt;2</formula>
    </cfRule>
  </conditionalFormatting>
  <conditionalFormatting sqref="AN7:AN36">
    <cfRule type="cellIs" dxfId="11" priority="10" operator="equal">
      <formula>TODAY()</formula>
    </cfRule>
  </conditionalFormatting>
  <conditionalFormatting sqref="AN7:AO36">
    <cfRule type="expression" dxfId="10" priority="3">
      <formula>WEEKDAY($AN7,2)=6</formula>
    </cfRule>
    <cfRule type="expression" dxfId="9" priority="4">
      <formula>WEEKDAY($AN7,2)=7</formula>
    </cfRule>
    <cfRule type="expression" dxfId="8" priority="5">
      <formula>COUNTIF(JrFeries,$AN7)=1</formula>
    </cfRule>
  </conditionalFormatting>
  <conditionalFormatting sqref="AN35:AO36">
    <cfRule type="expression" dxfId="7" priority="2">
      <formula>$AN35=""</formula>
    </cfRule>
  </conditionalFormatting>
  <conditionalFormatting sqref="AN40:AO44">
    <cfRule type="expression" dxfId="6" priority="76">
      <formula>WEEKDAY($AN40,2)=6</formula>
    </cfRule>
    <cfRule type="expression" dxfId="5" priority="75">
      <formula>$AN40=""</formula>
    </cfRule>
    <cfRule type="expression" dxfId="4" priority="78">
      <formula>COUNTIF(JrFeries,$AN40)=1</formula>
    </cfRule>
    <cfRule type="expression" dxfId="3" priority="77">
      <formula>WEEKDAY($AN40,2)=7</formula>
    </cfRule>
  </conditionalFormatting>
  <conditionalFormatting sqref="AP40:AP45">
    <cfRule type="expression" dxfId="2" priority="58">
      <formula>WEEKDAY($D40,2)=7</formula>
    </cfRule>
    <cfRule type="expression" dxfId="1" priority="60">
      <formula>COUNTIF(JrFeries,$D40)=1</formula>
    </cfRule>
    <cfRule type="expression" dxfId="0" priority="59">
      <formula>WEEKDAY($D40,2)&gt;5</formula>
    </cfRule>
  </conditionalFormatting>
  <dataValidations count="3">
    <dataValidation type="list" allowBlank="1" showInputMessage="1" showErrorMessage="1" sqref="B8" xr:uid="{C4D33474-091F-49D7-89DE-F2AE33F6C418}">
      <formula1>"1,2,3,4,5,6,7,8,9,10,11,12,13,14,15,16,17,18"</formula1>
    </dataValidation>
    <dataValidation type="list" allowBlank="1" showInputMessage="1" showErrorMessage="1" sqref="D6:E6" xr:uid="{C4FF7979-F909-4762-9684-B538C242C14E}">
      <formula1>onglets</formula1>
    </dataValidation>
    <dataValidation type="list" allowBlank="1" showInputMessage="1" showErrorMessage="1" sqref="B7 B4" xr:uid="{87EC3FD3-B23A-4C72-8E81-BB9972672C41}">
      <formula1>#REF!</formula1>
    </dataValidation>
  </dataValidations>
  <printOptions horizontalCentered="1"/>
  <pageMargins left="0.25" right="0.25" top="0.75" bottom="0.75" header="0.3" footer="0.3"/>
  <pageSetup paperSize="8" scale="81"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25" operator="equal" id="{4C193F7B-4ED5-4673-AEF2-397E6D7EF5FA}">
            <xm:f>listes!$A$4</xm:f>
            <x14:dxf>
              <fill>
                <patternFill>
                  <bgColor rgb="FFFFFF00"/>
                </patternFill>
              </fill>
            </x14:dxf>
          </x14:cfRule>
          <x14:cfRule type="cellIs" priority="24" operator="equal" id="{D2412CD7-7913-4E97-877B-4C92FAF3CD0E}">
            <xm:f>listes!$A$5</xm:f>
            <x14:dxf>
              <fill>
                <patternFill>
                  <bgColor rgb="FF00B050"/>
                </patternFill>
              </fill>
            </x14:dxf>
          </x14:cfRule>
          <x14:cfRule type="cellIs" priority="23" operator="equal" id="{352CCCB7-2C23-4468-8A8F-70A63B0AF73D}">
            <xm:f>listes!$A$6</xm:f>
            <x14:dxf>
              <fill>
                <patternFill>
                  <bgColor rgb="FF7030A0"/>
                </patternFill>
              </fill>
            </x14:dxf>
          </x14:cfRule>
          <xm:sqref>D7:AL36 D37:H37 J37:W37 Y37:AC37 AE37:AL37</xm:sqref>
        </x14:conditionalFormatting>
        <x14:conditionalFormatting xmlns:xm="http://schemas.microsoft.com/office/excel/2006/main">
          <x14:cfRule type="cellIs" priority="37" operator="equal" id="{E26A5487-D3B5-455A-9147-79A0EDE93AE4}">
            <xm:f>listes!$A$3</xm:f>
            <x14:dxf>
              <fill>
                <patternFill>
                  <bgColor rgb="FF00B0F0"/>
                </patternFill>
              </fill>
            </x14:dxf>
          </x14:cfRule>
          <xm:sqref>D7:AL36 J37:W37 D37:H37 Y37:AC37 AE37:AL37</xm:sqref>
        </x14:conditionalFormatting>
        <x14:conditionalFormatting xmlns:xm="http://schemas.microsoft.com/office/excel/2006/main">
          <x14:cfRule type="cellIs" priority="26" operator="equal" id="{486985D6-82E9-4D04-B50F-DA2A0EA59297}">
            <xm:f>listes!$B$2</xm:f>
            <x14:dxf>
              <fill>
                <patternFill>
                  <bgColor rgb="FF00B0F0"/>
                </patternFill>
              </fill>
            </x14:dxf>
          </x14:cfRule>
          <xm:sqref>D17:AL36 D37:H37 J37:W37 Y37:AC37 AE37:AL37</xm:sqref>
        </x14:conditionalFormatting>
        <x14:conditionalFormatting xmlns:xm="http://schemas.microsoft.com/office/excel/2006/main">
          <x14:cfRule type="cellIs" priority="16" operator="equal" id="{ACDA9B24-62FE-47C4-A7B9-C58BB018B915}">
            <xm:f>listes!$A$3</xm:f>
            <x14:dxf>
              <fill>
                <patternFill>
                  <bgColor rgb="FF00B0F0"/>
                </patternFill>
              </fill>
            </x14:dxf>
          </x14:cfRule>
          <x14:cfRule type="cellIs" priority="15" operator="equal" id="{77496A83-76E7-4D36-8B6F-89A8B59E76C3}">
            <xm:f>listes!$A$4</xm:f>
            <x14:dxf>
              <fill>
                <patternFill>
                  <bgColor rgb="FFFFFF00"/>
                </patternFill>
              </fill>
            </x14:dxf>
          </x14:cfRule>
          <x14:cfRule type="cellIs" priority="13" operator="equal" id="{1C67C1F2-2F86-48F1-A75B-740F73EE30EC}">
            <xm:f>listes!$A$6</xm:f>
            <x14:dxf>
              <fill>
                <patternFill>
                  <bgColor rgb="FF7030A0"/>
                </patternFill>
              </fill>
            </x14:dxf>
          </x14:cfRule>
          <x14:cfRule type="cellIs" priority="14" operator="equal" id="{E17F9035-F757-4609-B55E-56D6C4E4DA47}">
            <xm:f>listes!$A$5</xm:f>
            <x14:dxf>
              <fill>
                <patternFill>
                  <bgColor rgb="FF00B050"/>
                </patternFill>
              </fill>
            </x14:dxf>
          </x14:cfRule>
          <xm:sqref>AM7:AO36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2305CD0-01FA-4401-8FA5-270CF3D426D6}">
          <x14:formula1>
            <xm:f>listes!$B$2:$B$6</xm:f>
          </x14:formula1>
          <xm:sqref>AJ11 AC6 AC40:AC1048576 AC1:AC2</xm:sqref>
        </x14:dataValidation>
        <x14:dataValidation type="list" allowBlank="1" showInputMessage="1" showErrorMessage="1" xr:uid="{86A648D2-7A77-42C3-B3EC-2A4A14C109B3}">
          <x14:formula1>
            <xm:f>listes!$B$2:$B$5</xm:f>
          </x14:formula1>
          <xm:sqref>E7:E36 H7:H37 K7:K36 N7:N37 Q7:Q37 T7:T34 W7:W37 Z7:Z36 AC7:AC37 AF7:AF36 AI7:AI37 AL7:AL37 AO7:AO36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081B-C197-4B43-96DA-27F3D7625FDD}">
  <sheetPr codeName="Feuil5"/>
  <dimension ref="A1:C38"/>
  <sheetViews>
    <sheetView workbookViewId="0"/>
  </sheetViews>
  <sheetFormatPr baseColWidth="10" defaultColWidth="11.5" defaultRowHeight="15"/>
  <cols>
    <col min="1" max="1" width="10.6640625" bestFit="1" customWidth="1"/>
    <col min="2" max="2" width="17.5" bestFit="1" customWidth="1"/>
    <col min="3" max="3" width="15.5" bestFit="1" customWidth="1"/>
  </cols>
  <sheetData>
    <row r="1" spans="1:3" s="43" customFormat="1">
      <c r="A1" s="43" t="s">
        <v>100</v>
      </c>
      <c r="B1" s="193" t="s">
        <v>101</v>
      </c>
      <c r="C1" s="43" t="s">
        <v>102</v>
      </c>
    </row>
    <row r="2" spans="1:3">
      <c r="A2" s="10">
        <v>45884</v>
      </c>
      <c r="B2" s="194">
        <f t="shared" ref="B2:B38" si="0">A2</f>
        <v>45884</v>
      </c>
      <c r="C2" t="s">
        <v>103</v>
      </c>
    </row>
    <row r="3" spans="1:3">
      <c r="A3" s="10">
        <v>45962</v>
      </c>
      <c r="B3" s="194">
        <f>A3</f>
        <v>45962</v>
      </c>
      <c r="C3" t="s">
        <v>104</v>
      </c>
    </row>
    <row r="4" spans="1:3">
      <c r="A4" s="10">
        <v>45972</v>
      </c>
      <c r="B4" s="194">
        <f t="shared" si="0"/>
        <v>45972</v>
      </c>
      <c r="C4" t="s">
        <v>105</v>
      </c>
    </row>
    <row r="5" spans="1:3">
      <c r="A5" s="10">
        <v>46016</v>
      </c>
      <c r="B5" s="194">
        <f t="shared" si="0"/>
        <v>46016</v>
      </c>
      <c r="C5" t="s">
        <v>106</v>
      </c>
    </row>
    <row r="6" spans="1:3">
      <c r="A6" s="10">
        <v>46023</v>
      </c>
      <c r="B6" s="194">
        <f t="shared" si="0"/>
        <v>46023</v>
      </c>
      <c r="C6" t="s">
        <v>107</v>
      </c>
    </row>
    <row r="7" spans="1:3">
      <c r="A7" s="10">
        <v>46118</v>
      </c>
      <c r="B7" s="194">
        <f t="shared" si="0"/>
        <v>46118</v>
      </c>
      <c r="C7" t="s">
        <v>108</v>
      </c>
    </row>
    <row r="8" spans="1:3">
      <c r="A8" s="10">
        <v>46143</v>
      </c>
      <c r="B8" s="194">
        <f t="shared" si="0"/>
        <v>46143</v>
      </c>
      <c r="C8" t="s">
        <v>109</v>
      </c>
    </row>
    <row r="9" spans="1:3">
      <c r="A9" s="10">
        <v>46150</v>
      </c>
      <c r="B9" s="194">
        <f t="shared" si="0"/>
        <v>46150</v>
      </c>
      <c r="C9" t="s">
        <v>110</v>
      </c>
    </row>
    <row r="10" spans="1:3">
      <c r="A10" s="10">
        <v>46156</v>
      </c>
      <c r="B10" s="194">
        <f t="shared" si="0"/>
        <v>46156</v>
      </c>
      <c r="C10" t="s">
        <v>111</v>
      </c>
    </row>
    <row r="11" spans="1:3">
      <c r="A11" s="10">
        <v>46167</v>
      </c>
      <c r="B11" s="194">
        <f t="shared" si="0"/>
        <v>46167</v>
      </c>
      <c r="C11" t="s">
        <v>112</v>
      </c>
    </row>
    <row r="12" spans="1:3">
      <c r="A12" s="10">
        <v>46217</v>
      </c>
      <c r="B12" s="194">
        <f t="shared" si="0"/>
        <v>46217</v>
      </c>
      <c r="C12" t="s">
        <v>113</v>
      </c>
    </row>
    <row r="13" spans="1:3">
      <c r="A13" s="10">
        <v>46249</v>
      </c>
      <c r="B13" s="194">
        <f t="shared" si="0"/>
        <v>46249</v>
      </c>
      <c r="C13" t="s">
        <v>103</v>
      </c>
    </row>
    <row r="14" spans="1:3">
      <c r="A14" s="10">
        <v>46327</v>
      </c>
      <c r="B14" s="194">
        <f t="shared" si="0"/>
        <v>46327</v>
      </c>
      <c r="C14" t="s">
        <v>104</v>
      </c>
    </row>
    <row r="15" spans="1:3">
      <c r="A15" s="10">
        <v>46337</v>
      </c>
      <c r="B15" s="194">
        <f t="shared" si="0"/>
        <v>46337</v>
      </c>
      <c r="C15" t="s">
        <v>105</v>
      </c>
    </row>
    <row r="16" spans="1:3">
      <c r="A16" s="10">
        <v>46381</v>
      </c>
      <c r="B16" s="194">
        <f t="shared" si="0"/>
        <v>46381</v>
      </c>
      <c r="C16" t="s">
        <v>106</v>
      </c>
    </row>
    <row r="17" spans="1:3">
      <c r="A17" s="10">
        <v>46388</v>
      </c>
      <c r="B17" s="194">
        <f t="shared" si="0"/>
        <v>46388</v>
      </c>
      <c r="C17" t="s">
        <v>107</v>
      </c>
    </row>
    <row r="18" spans="1:3">
      <c r="A18" s="10">
        <v>46475</v>
      </c>
      <c r="B18" s="194">
        <f t="shared" si="0"/>
        <v>46475</v>
      </c>
      <c r="C18" t="s">
        <v>108</v>
      </c>
    </row>
    <row r="19" spans="1:3">
      <c r="A19" s="10">
        <v>46508</v>
      </c>
      <c r="B19" s="194">
        <f t="shared" si="0"/>
        <v>46508</v>
      </c>
      <c r="C19" t="s">
        <v>109</v>
      </c>
    </row>
    <row r="20" spans="1:3">
      <c r="A20" s="10">
        <v>46513</v>
      </c>
      <c r="B20" s="194">
        <f t="shared" si="0"/>
        <v>46513</v>
      </c>
      <c r="C20" t="s">
        <v>111</v>
      </c>
    </row>
    <row r="21" spans="1:3">
      <c r="A21" s="10">
        <v>46515</v>
      </c>
      <c r="B21" s="194">
        <f t="shared" si="0"/>
        <v>46515</v>
      </c>
      <c r="C21" t="s">
        <v>110</v>
      </c>
    </row>
    <row r="22" spans="1:3">
      <c r="A22" s="10">
        <v>46524</v>
      </c>
      <c r="B22" s="194">
        <f t="shared" si="0"/>
        <v>46524</v>
      </c>
      <c r="C22" t="s">
        <v>112</v>
      </c>
    </row>
    <row r="23" spans="1:3">
      <c r="A23" s="10">
        <v>46582</v>
      </c>
      <c r="B23" s="194">
        <f t="shared" si="0"/>
        <v>46582</v>
      </c>
      <c r="C23" t="s">
        <v>113</v>
      </c>
    </row>
    <row r="24" spans="1:3">
      <c r="A24" s="10">
        <v>46614</v>
      </c>
      <c r="B24" s="194">
        <f t="shared" si="0"/>
        <v>46614</v>
      </c>
      <c r="C24" t="s">
        <v>103</v>
      </c>
    </row>
    <row r="25" spans="1:3">
      <c r="A25" s="10">
        <v>46692</v>
      </c>
      <c r="B25" s="194">
        <f t="shared" si="0"/>
        <v>46692</v>
      </c>
      <c r="C25" t="s">
        <v>104</v>
      </c>
    </row>
    <row r="26" spans="1:3">
      <c r="A26" s="10">
        <v>46702</v>
      </c>
      <c r="B26" s="194">
        <f t="shared" si="0"/>
        <v>46702</v>
      </c>
      <c r="C26" t="s">
        <v>105</v>
      </c>
    </row>
    <row r="27" spans="1:3">
      <c r="A27" s="10">
        <v>46746</v>
      </c>
      <c r="B27" s="194">
        <f t="shared" si="0"/>
        <v>46746</v>
      </c>
      <c r="C27" t="s">
        <v>106</v>
      </c>
    </row>
    <row r="28" spans="1:3">
      <c r="A28" s="10">
        <v>46753</v>
      </c>
      <c r="B28" s="194">
        <f t="shared" si="0"/>
        <v>46753</v>
      </c>
      <c r="C28" t="s">
        <v>107</v>
      </c>
    </row>
    <row r="29" spans="1:3">
      <c r="A29" s="10">
        <v>46860</v>
      </c>
      <c r="B29" s="194">
        <f t="shared" si="0"/>
        <v>46860</v>
      </c>
      <c r="C29" t="s">
        <v>108</v>
      </c>
    </row>
    <row r="30" spans="1:3">
      <c r="A30" s="10">
        <v>46874</v>
      </c>
      <c r="B30" s="194">
        <f t="shared" si="0"/>
        <v>46874</v>
      </c>
      <c r="C30" t="s">
        <v>109</v>
      </c>
    </row>
    <row r="31" spans="1:3">
      <c r="A31" s="10">
        <v>46881</v>
      </c>
      <c r="B31" s="194">
        <f t="shared" si="0"/>
        <v>46881</v>
      </c>
      <c r="C31" t="s">
        <v>110</v>
      </c>
    </row>
    <row r="32" spans="1:3">
      <c r="A32" s="10">
        <v>46898</v>
      </c>
      <c r="B32" s="194">
        <f t="shared" si="0"/>
        <v>46898</v>
      </c>
      <c r="C32" t="s">
        <v>111</v>
      </c>
    </row>
    <row r="33" spans="1:3">
      <c r="A33" s="10">
        <v>46909</v>
      </c>
      <c r="B33" s="194">
        <f t="shared" si="0"/>
        <v>46909</v>
      </c>
      <c r="C33" t="s">
        <v>112</v>
      </c>
    </row>
    <row r="34" spans="1:3">
      <c r="A34" s="10">
        <v>46948</v>
      </c>
      <c r="B34" s="194">
        <f t="shared" si="0"/>
        <v>46948</v>
      </c>
      <c r="C34" t="s">
        <v>113</v>
      </c>
    </row>
    <row r="35" spans="1:3">
      <c r="A35" s="10">
        <v>46980</v>
      </c>
      <c r="B35" s="194">
        <f t="shared" si="0"/>
        <v>46980</v>
      </c>
      <c r="C35" t="s">
        <v>103</v>
      </c>
    </row>
    <row r="36" spans="1:3">
      <c r="A36" s="10">
        <v>47058</v>
      </c>
      <c r="B36" s="194">
        <f t="shared" si="0"/>
        <v>47058</v>
      </c>
      <c r="C36" t="s">
        <v>104</v>
      </c>
    </row>
    <row r="37" spans="1:3">
      <c r="A37" s="10">
        <v>47068</v>
      </c>
      <c r="B37" s="194">
        <f t="shared" si="0"/>
        <v>47068</v>
      </c>
      <c r="C37" t="s">
        <v>105</v>
      </c>
    </row>
    <row r="38" spans="1:3">
      <c r="A38" s="10">
        <v>47112</v>
      </c>
      <c r="B38" s="194">
        <f t="shared" si="0"/>
        <v>47112</v>
      </c>
      <c r="C38" t="s">
        <v>106</v>
      </c>
    </row>
  </sheetData>
  <sheetProtection algorithmName="SHA-512" hashValue="zfPihNtb+SEedLDXgodoYOXfUcABaOFemZxg7z9PfMkfPLmzPje7n8NpEeVaAHvMHIWiRZrBqJpY5vXngjdlSw==" saltValue="11GhQ9LeDGVxq2PCQw2sF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4FAD-81AC-41FC-AD6F-2C0A5EB17058}">
  <sheetPr codeName="Feuil6"/>
  <dimension ref="A1:F19"/>
  <sheetViews>
    <sheetView workbookViewId="0"/>
  </sheetViews>
  <sheetFormatPr baseColWidth="10" defaultColWidth="11.5" defaultRowHeight="15"/>
  <cols>
    <col min="1" max="1" width="38.5" bestFit="1" customWidth="1"/>
    <col min="2" max="2" width="41" bestFit="1" customWidth="1"/>
    <col min="3" max="3" width="25.83203125" bestFit="1" customWidth="1"/>
    <col min="4" max="4" width="30.83203125" bestFit="1" customWidth="1"/>
    <col min="5" max="5" width="25.83203125" bestFit="1" customWidth="1"/>
    <col min="6" max="6" width="7.33203125" bestFit="1" customWidth="1"/>
  </cols>
  <sheetData>
    <row r="1" spans="1:6">
      <c r="A1" t="s">
        <v>114</v>
      </c>
      <c r="B1" t="s">
        <v>115</v>
      </c>
      <c r="C1" t="s">
        <v>116</v>
      </c>
      <c r="D1" t="s">
        <v>117</v>
      </c>
      <c r="E1" t="s">
        <v>118</v>
      </c>
      <c r="F1" t="s">
        <v>119</v>
      </c>
    </row>
    <row r="2" spans="1:6">
      <c r="A2" t="s">
        <v>120</v>
      </c>
      <c r="B2" t="s">
        <v>121</v>
      </c>
      <c r="C2" t="s">
        <v>122</v>
      </c>
      <c r="D2" t="s">
        <v>123</v>
      </c>
      <c r="E2" t="s">
        <v>124</v>
      </c>
    </row>
    <row r="3" spans="1:6">
      <c r="A3" t="s">
        <v>125</v>
      </c>
      <c r="B3" t="s">
        <v>126</v>
      </c>
      <c r="C3" t="s">
        <v>127</v>
      </c>
      <c r="D3" t="s">
        <v>128</v>
      </c>
    </row>
    <row r="4" spans="1:6">
      <c r="A4" t="s">
        <v>36</v>
      </c>
      <c r="B4" t="s">
        <v>129</v>
      </c>
    </row>
    <row r="5" spans="1:6">
      <c r="A5" t="s">
        <v>130</v>
      </c>
      <c r="B5" t="s">
        <v>131</v>
      </c>
    </row>
    <row r="6" spans="1:6">
      <c r="A6" t="s">
        <v>132</v>
      </c>
      <c r="B6" t="s">
        <v>133</v>
      </c>
    </row>
    <row r="7" spans="1:6">
      <c r="A7" t="s">
        <v>134</v>
      </c>
      <c r="B7" t="s">
        <v>135</v>
      </c>
    </row>
    <row r="8" spans="1:6">
      <c r="A8" t="s">
        <v>136</v>
      </c>
    </row>
    <row r="9" spans="1:6">
      <c r="A9" t="s">
        <v>137</v>
      </c>
    </row>
    <row r="10" spans="1:6">
      <c r="A10" t="s">
        <v>138</v>
      </c>
    </row>
    <row r="11" spans="1:6">
      <c r="A11" t="s">
        <v>139</v>
      </c>
    </row>
    <row r="12" spans="1:6">
      <c r="A12" t="s">
        <v>140</v>
      </c>
    </row>
    <row r="13" spans="1:6">
      <c r="A13" t="s">
        <v>141</v>
      </c>
    </row>
    <row r="14" spans="1:6">
      <c r="A14" t="s">
        <v>142</v>
      </c>
    </row>
    <row r="15" spans="1:6">
      <c r="A15" t="s">
        <v>143</v>
      </c>
    </row>
    <row r="16" spans="1:6">
      <c r="A16" t="s">
        <v>144</v>
      </c>
    </row>
    <row r="17" spans="1:1">
      <c r="A17" t="s">
        <v>145</v>
      </c>
    </row>
    <row r="18" spans="1:1">
      <c r="A18" t="s">
        <v>146</v>
      </c>
    </row>
    <row r="19" spans="1:1">
      <c r="A19" t="s">
        <v>147</v>
      </c>
    </row>
  </sheetData>
  <sheetProtection algorithmName="SHA-512" hashValue="qQStuTIPvJjAT5uOc9JW7MepLQtS6prYL/WjH/SbugK+168InhXFS+9Ye+wSYccOHSe8r/FHYDPuD6meTeowwg==" saltValue="OmBMl2uDQmtCWbFF4UXLN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E8F1-1C31-4D38-9EB4-C89888855863}">
  <sheetPr codeName="Feuil12"/>
  <dimension ref="A1:D6"/>
  <sheetViews>
    <sheetView workbookViewId="0">
      <selection activeCell="D4" sqref="D4"/>
    </sheetView>
  </sheetViews>
  <sheetFormatPr baseColWidth="10" defaultColWidth="11.5" defaultRowHeight="15"/>
  <sheetData>
    <row r="1" spans="1:4">
      <c r="A1" t="s">
        <v>148</v>
      </c>
      <c r="B1" t="s">
        <v>149</v>
      </c>
      <c r="C1" t="s">
        <v>150</v>
      </c>
      <c r="D1" t="s">
        <v>151</v>
      </c>
    </row>
    <row r="2" spans="1:4">
      <c r="A2" t="s">
        <v>152</v>
      </c>
      <c r="B2" t="s">
        <v>78</v>
      </c>
      <c r="C2" t="s">
        <v>152</v>
      </c>
      <c r="D2" t="s">
        <v>78</v>
      </c>
    </row>
    <row r="3" spans="1:4">
      <c r="A3" t="s">
        <v>78</v>
      </c>
      <c r="B3" t="s">
        <v>88</v>
      </c>
      <c r="C3" t="s">
        <v>78</v>
      </c>
      <c r="D3" t="s">
        <v>88</v>
      </c>
    </row>
    <row r="4" spans="1:4">
      <c r="A4" t="s">
        <v>88</v>
      </c>
      <c r="B4" t="s">
        <v>81</v>
      </c>
      <c r="C4" t="s">
        <v>88</v>
      </c>
      <c r="D4" t="s">
        <v>81</v>
      </c>
    </row>
    <row r="5" spans="1:4">
      <c r="A5" t="s">
        <v>81</v>
      </c>
      <c r="B5" t="s">
        <v>86</v>
      </c>
      <c r="C5" t="s">
        <v>81</v>
      </c>
    </row>
    <row r="6" spans="1:4">
      <c r="A6" t="s">
        <v>86</v>
      </c>
    </row>
  </sheetData>
  <sheetProtection algorithmName="SHA-512" hashValue="fRmq+1efy3zuI8BNEUCRXfd2GdpS+WKZL4PlFCJGWNBqDFNxy7en2WhnSwUCeFw6dX9KbXxDWT4Xg26OZbURjw==" saltValue="TsCeKeJgI/ih5+sTqlicLw==" spinCount="100000" sheet="1" objects="1" scenarios="1"/>
  <phoneticPr fontId="3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7C85-8BE0-4CFD-88FE-D667C3669D67}">
  <sheetPr codeName="Feuil7"/>
  <dimension ref="A1:K1583"/>
  <sheetViews>
    <sheetView workbookViewId="0"/>
  </sheetViews>
  <sheetFormatPr baseColWidth="10" defaultColWidth="11.5" defaultRowHeight="15"/>
  <cols>
    <col min="1" max="1" width="10.6640625" style="10" bestFit="1" customWidth="1"/>
    <col min="6" max="6" width="14.6640625" bestFit="1" customWidth="1"/>
    <col min="7" max="7" width="12.83203125" bestFit="1" customWidth="1"/>
    <col min="10" max="10" width="7.83203125" bestFit="1" customWidth="1"/>
  </cols>
  <sheetData>
    <row r="1" spans="1:11">
      <c r="A1" s="112" t="s">
        <v>153</v>
      </c>
      <c r="B1" s="15" t="s">
        <v>154</v>
      </c>
      <c r="C1" s="15" t="s">
        <v>155</v>
      </c>
      <c r="D1" s="15" t="s">
        <v>156</v>
      </c>
      <c r="E1" s="15" t="s">
        <v>157</v>
      </c>
      <c r="F1" s="15" t="s">
        <v>158</v>
      </c>
      <c r="G1" s="15" t="s">
        <v>159</v>
      </c>
      <c r="H1" s="15" t="s">
        <v>160</v>
      </c>
      <c r="I1" s="15" t="s">
        <v>161</v>
      </c>
      <c r="J1" s="15" t="s">
        <v>162</v>
      </c>
      <c r="K1" s="15" t="s">
        <v>163</v>
      </c>
    </row>
    <row r="2" spans="1:11">
      <c r="A2" s="10">
        <f>'Calendrier 2025-2026'!D7</f>
        <v>45870</v>
      </c>
      <c r="B2" t="str">
        <f>IF(K2=0,"",IF($A2=$A1,"14:00","08:00"))</f>
        <v/>
      </c>
      <c r="C2" t="str">
        <f>IF(K2=0,"",IF($A2=$A1,"17:00","12:00"))</f>
        <v/>
      </c>
      <c r="D2">
        <f t="shared" ref="D2:D62" si="0">K2</f>
        <v>0</v>
      </c>
      <c r="E2" t="str">
        <f t="shared" ref="E2:E62" si="1">IF(K2=0,"",IF(OR(K2="Entreprise",K2="Révisions"),0,1))</f>
        <v/>
      </c>
      <c r="F2" t="str">
        <f>IF(A2&lt;DATE(2026,9,1),'Fiche formation'!$C$25,'Fiche formation'!$D$25)</f>
        <v>mickael.montassier@umontpellier.fr</v>
      </c>
      <c r="G2">
        <f>Salle!$B$1</f>
        <v>0</v>
      </c>
      <c r="H2" t="str">
        <f>CONCATENATE('Fiche formation'!$C$14," ",IF(A2&lt;DATE(2026,9,1),"2A","3A"))</f>
        <v>M ALGO 2A</v>
      </c>
      <c r="I2" s="15"/>
      <c r="J2" s="15"/>
      <c r="K2">
        <f>VLOOKUP(A2,'Calendrier 2025-2026'!$D$7:$E$37,2,FALSE)</f>
        <v>0</v>
      </c>
    </row>
    <row r="3" spans="1:11">
      <c r="A3" s="10">
        <f>IF(A2=A1,A2+1,A2)</f>
        <v>45870</v>
      </c>
      <c r="B3" t="str">
        <f t="shared" ref="B3:B66" si="2">IF(K3=0,"",IF($A3=$A2,"14:00","08:00"))</f>
        <v/>
      </c>
      <c r="C3" t="str">
        <f t="shared" ref="C3:C66" si="3">IF(K3=0,"",IF($A3=$A2,"17:00","12:00"))</f>
        <v/>
      </c>
      <c r="D3">
        <f t="shared" si="0"/>
        <v>0</v>
      </c>
      <c r="E3" t="str">
        <f t="shared" si="1"/>
        <v/>
      </c>
      <c r="F3" t="str">
        <f>IF(A3&lt;DATE(2026,9,1),'Fiche formation'!$C$25,'Fiche formation'!$D$25)</f>
        <v>mickael.montassier@umontpellier.fr</v>
      </c>
      <c r="G3">
        <f>Salle!$B$1</f>
        <v>0</v>
      </c>
      <c r="H3" t="str">
        <f>CONCATENATE('Fiche formation'!$C$14," ",IF(A3&lt;DATE(2026,9,1),"2A","3A"))</f>
        <v>M ALGO 2A</v>
      </c>
      <c r="I3" s="15"/>
      <c r="J3" s="15"/>
      <c r="K3">
        <f>VLOOKUP(A3,'Calendrier 2025-2026'!$D$7:$E$37,2,FALSE)</f>
        <v>0</v>
      </c>
    </row>
    <row r="4" spans="1:11">
      <c r="A4" s="10">
        <f t="shared" ref="A4:A63" si="4">IF(A3=A2,A3+1,A3)</f>
        <v>45871</v>
      </c>
      <c r="B4" t="str">
        <f t="shared" si="2"/>
        <v/>
      </c>
      <c r="C4" t="str">
        <f t="shared" si="3"/>
        <v/>
      </c>
      <c r="D4">
        <f t="shared" si="0"/>
        <v>0</v>
      </c>
      <c r="E4" t="str">
        <f t="shared" si="1"/>
        <v/>
      </c>
      <c r="F4" t="str">
        <f>IF(A4&lt;DATE(2026,9,1),'Fiche formation'!$C$25,'Fiche formation'!$D$25)</f>
        <v>mickael.montassier@umontpellier.fr</v>
      </c>
      <c r="G4">
        <f>Salle!$B$1</f>
        <v>0</v>
      </c>
      <c r="H4" t="str">
        <f>CONCATENATE('Fiche formation'!$C$14," ",IF(A4&lt;DATE(2026,9,1),"2A","3A"))</f>
        <v>M ALGO 2A</v>
      </c>
      <c r="I4" s="15"/>
      <c r="J4" s="15"/>
      <c r="K4">
        <f>VLOOKUP(A4,'Calendrier 2025-2026'!$D$7:$E$37,2,FALSE)</f>
        <v>0</v>
      </c>
    </row>
    <row r="5" spans="1:11">
      <c r="A5" s="10">
        <f t="shared" si="4"/>
        <v>45871</v>
      </c>
      <c r="B5" t="str">
        <f t="shared" si="2"/>
        <v/>
      </c>
      <c r="C5" t="str">
        <f t="shared" si="3"/>
        <v/>
      </c>
      <c r="D5">
        <f t="shared" si="0"/>
        <v>0</v>
      </c>
      <c r="E5" t="str">
        <f t="shared" si="1"/>
        <v/>
      </c>
      <c r="F5" t="str">
        <f>IF(A5&lt;DATE(2026,9,1),'Fiche formation'!$C$25,'Fiche formation'!$D$25)</f>
        <v>mickael.montassier@umontpellier.fr</v>
      </c>
      <c r="G5">
        <f>Salle!$B$1</f>
        <v>0</v>
      </c>
      <c r="H5" t="str">
        <f>CONCATENATE('Fiche formation'!$C$14," ",IF(A5&lt;DATE(2026,9,1),"2A","3A"))</f>
        <v>M ALGO 2A</v>
      </c>
      <c r="I5" s="15"/>
      <c r="J5" s="15"/>
      <c r="K5">
        <f>VLOOKUP(A5,'Calendrier 2025-2026'!$D$7:$E$37,2,FALSE)</f>
        <v>0</v>
      </c>
    </row>
    <row r="6" spans="1:11">
      <c r="A6" s="10">
        <f t="shared" si="4"/>
        <v>45872</v>
      </c>
      <c r="B6" t="str">
        <f t="shared" si="2"/>
        <v/>
      </c>
      <c r="C6" t="str">
        <f t="shared" si="3"/>
        <v/>
      </c>
      <c r="D6">
        <f t="shared" si="0"/>
        <v>0</v>
      </c>
      <c r="E6" t="str">
        <f t="shared" si="1"/>
        <v/>
      </c>
      <c r="F6" t="str">
        <f>IF(A6&lt;DATE(2026,9,1),'Fiche formation'!$C$25,'Fiche formation'!$D$25)</f>
        <v>mickael.montassier@umontpellier.fr</v>
      </c>
      <c r="G6">
        <f>Salle!$B$1</f>
        <v>0</v>
      </c>
      <c r="H6" t="str">
        <f>CONCATENATE('Fiche formation'!$C$14," ",IF(A6&lt;DATE(2026,9,1),"2A","3A"))</f>
        <v>M ALGO 2A</v>
      </c>
      <c r="I6" s="15"/>
      <c r="J6" s="15"/>
      <c r="K6">
        <f>VLOOKUP(A6,'Calendrier 2025-2026'!$D$7:$E$37,2,FALSE)</f>
        <v>0</v>
      </c>
    </row>
    <row r="7" spans="1:11">
      <c r="A7" s="10">
        <f t="shared" si="4"/>
        <v>45872</v>
      </c>
      <c r="B7" t="str">
        <f t="shared" si="2"/>
        <v/>
      </c>
      <c r="C7" t="str">
        <f t="shared" si="3"/>
        <v/>
      </c>
      <c r="D7">
        <f t="shared" si="0"/>
        <v>0</v>
      </c>
      <c r="E7" t="str">
        <f t="shared" si="1"/>
        <v/>
      </c>
      <c r="F7" t="str">
        <f>IF(A7&lt;DATE(2026,9,1),'Fiche formation'!$C$25,'Fiche formation'!$D$25)</f>
        <v>mickael.montassier@umontpellier.fr</v>
      </c>
      <c r="G7">
        <f>Salle!$B$1</f>
        <v>0</v>
      </c>
      <c r="H7" t="str">
        <f>CONCATENATE('Fiche formation'!$C$14," ",IF(A7&lt;DATE(2026,9,1),"2A","3A"))</f>
        <v>M ALGO 2A</v>
      </c>
      <c r="I7" s="15"/>
      <c r="J7" s="15"/>
      <c r="K7">
        <f>VLOOKUP(A7,'Calendrier 2025-2026'!$D$7:$E$37,2,FALSE)</f>
        <v>0</v>
      </c>
    </row>
    <row r="8" spans="1:11">
      <c r="A8" s="10">
        <f t="shared" si="4"/>
        <v>45873</v>
      </c>
      <c r="B8" t="str">
        <f t="shared" si="2"/>
        <v/>
      </c>
      <c r="C8" t="str">
        <f t="shared" si="3"/>
        <v/>
      </c>
      <c r="D8">
        <f t="shared" si="0"/>
        <v>0</v>
      </c>
      <c r="E8" t="str">
        <f t="shared" si="1"/>
        <v/>
      </c>
      <c r="F8" t="str">
        <f>IF(A8&lt;DATE(2026,9,1),'Fiche formation'!$C$25,'Fiche formation'!$D$25)</f>
        <v>mickael.montassier@umontpellier.fr</v>
      </c>
      <c r="G8">
        <f>Salle!$B$1</f>
        <v>0</v>
      </c>
      <c r="H8" t="str">
        <f>CONCATENATE('Fiche formation'!$C$14," ",IF(A8&lt;DATE(2026,9,1),"2A","3A"))</f>
        <v>M ALGO 2A</v>
      </c>
      <c r="I8" s="15"/>
      <c r="J8" s="15"/>
      <c r="K8">
        <f>VLOOKUP(A8,'Calendrier 2025-2026'!$D$7:$E$37,2,FALSE)</f>
        <v>0</v>
      </c>
    </row>
    <row r="9" spans="1:11">
      <c r="A9" s="10">
        <f t="shared" si="4"/>
        <v>45873</v>
      </c>
      <c r="B9" t="str">
        <f t="shared" si="2"/>
        <v/>
      </c>
      <c r="C9" t="str">
        <f t="shared" si="3"/>
        <v/>
      </c>
      <c r="D9">
        <f t="shared" si="0"/>
        <v>0</v>
      </c>
      <c r="E9" t="str">
        <f t="shared" si="1"/>
        <v/>
      </c>
      <c r="F9" t="str">
        <f>IF(A9&lt;DATE(2026,9,1),'Fiche formation'!$C$25,'Fiche formation'!$D$25)</f>
        <v>mickael.montassier@umontpellier.fr</v>
      </c>
      <c r="G9">
        <f>Salle!$B$1</f>
        <v>0</v>
      </c>
      <c r="H9" t="str">
        <f>CONCATENATE('Fiche formation'!$C$14," ",IF(A9&lt;DATE(2026,9,1),"2A","3A"))</f>
        <v>M ALGO 2A</v>
      </c>
      <c r="I9" s="15"/>
      <c r="J9" s="15"/>
      <c r="K9">
        <f>VLOOKUP(A9,'Calendrier 2025-2026'!$D$7:$E$37,2,FALSE)</f>
        <v>0</v>
      </c>
    </row>
    <row r="10" spans="1:11">
      <c r="A10" s="10">
        <f t="shared" si="4"/>
        <v>45874</v>
      </c>
      <c r="B10" t="str">
        <f t="shared" si="2"/>
        <v/>
      </c>
      <c r="C10" t="str">
        <f t="shared" si="3"/>
        <v/>
      </c>
      <c r="D10">
        <f t="shared" si="0"/>
        <v>0</v>
      </c>
      <c r="E10" t="str">
        <f t="shared" si="1"/>
        <v/>
      </c>
      <c r="F10" t="str">
        <f>IF(A10&lt;DATE(2026,9,1),'Fiche formation'!$C$25,'Fiche formation'!$D$25)</f>
        <v>mickael.montassier@umontpellier.fr</v>
      </c>
      <c r="G10">
        <f>Salle!$B$1</f>
        <v>0</v>
      </c>
      <c r="H10" t="str">
        <f>CONCATENATE('Fiche formation'!$C$14," ",IF(A10&lt;DATE(2026,9,1),"2A","3A"))</f>
        <v>M ALGO 2A</v>
      </c>
      <c r="I10" s="15"/>
      <c r="J10" s="15"/>
      <c r="K10">
        <f>VLOOKUP(A10,'Calendrier 2025-2026'!$D$7:$E$37,2,FALSE)</f>
        <v>0</v>
      </c>
    </row>
    <row r="11" spans="1:11">
      <c r="A11" s="10">
        <f t="shared" si="4"/>
        <v>45874</v>
      </c>
      <c r="B11" t="str">
        <f t="shared" si="2"/>
        <v/>
      </c>
      <c r="C11" t="str">
        <f t="shared" si="3"/>
        <v/>
      </c>
      <c r="D11">
        <f t="shared" si="0"/>
        <v>0</v>
      </c>
      <c r="E11" t="str">
        <f t="shared" si="1"/>
        <v/>
      </c>
      <c r="F11" t="str">
        <f>IF(A11&lt;DATE(2026,9,1),'Fiche formation'!$C$25,'Fiche formation'!$D$25)</f>
        <v>mickael.montassier@umontpellier.fr</v>
      </c>
      <c r="G11">
        <f>Salle!$B$1</f>
        <v>0</v>
      </c>
      <c r="H11" t="str">
        <f>CONCATENATE('Fiche formation'!$C$14," ",IF(A11&lt;DATE(2026,9,1),"2A","3A"))</f>
        <v>M ALGO 2A</v>
      </c>
      <c r="I11" s="15"/>
      <c r="J11" s="15"/>
      <c r="K11">
        <f>VLOOKUP(A11,'Calendrier 2025-2026'!$D$7:$E$37,2,FALSE)</f>
        <v>0</v>
      </c>
    </row>
    <row r="12" spans="1:11">
      <c r="A12" s="10">
        <f t="shared" si="4"/>
        <v>45875</v>
      </c>
      <c r="B12" t="str">
        <f t="shared" si="2"/>
        <v/>
      </c>
      <c r="C12" t="str">
        <f t="shared" si="3"/>
        <v/>
      </c>
      <c r="D12">
        <f t="shared" si="0"/>
        <v>0</v>
      </c>
      <c r="E12" t="str">
        <f t="shared" si="1"/>
        <v/>
      </c>
      <c r="F12" t="str">
        <f>IF(A12&lt;DATE(2026,9,1),'Fiche formation'!$C$25,'Fiche formation'!$D$25)</f>
        <v>mickael.montassier@umontpellier.fr</v>
      </c>
      <c r="G12">
        <f>Salle!$B$1</f>
        <v>0</v>
      </c>
      <c r="H12" t="str">
        <f>CONCATENATE('Fiche formation'!$C$14," ",IF(A12&lt;DATE(2026,9,1),"2A","3A"))</f>
        <v>M ALGO 2A</v>
      </c>
      <c r="I12" s="15"/>
      <c r="J12" s="15"/>
      <c r="K12">
        <f>VLOOKUP(A12,'Calendrier 2025-2026'!$D$7:$E$37,2,FALSE)</f>
        <v>0</v>
      </c>
    </row>
    <row r="13" spans="1:11">
      <c r="A13" s="10">
        <f t="shared" si="4"/>
        <v>45875</v>
      </c>
      <c r="B13" t="str">
        <f t="shared" si="2"/>
        <v/>
      </c>
      <c r="C13" t="str">
        <f t="shared" si="3"/>
        <v/>
      </c>
      <c r="D13">
        <f t="shared" si="0"/>
        <v>0</v>
      </c>
      <c r="E13" t="str">
        <f t="shared" si="1"/>
        <v/>
      </c>
      <c r="F13" t="str">
        <f>IF(A13&lt;DATE(2026,9,1),'Fiche formation'!$C$25,'Fiche formation'!$D$25)</f>
        <v>mickael.montassier@umontpellier.fr</v>
      </c>
      <c r="G13">
        <f>Salle!$B$1</f>
        <v>0</v>
      </c>
      <c r="H13" t="str">
        <f>CONCATENATE('Fiche formation'!$C$14," ",IF(A13&lt;DATE(2026,9,1),"2A","3A"))</f>
        <v>M ALGO 2A</v>
      </c>
      <c r="I13" s="15"/>
      <c r="J13" s="15"/>
      <c r="K13">
        <f>VLOOKUP(A13,'Calendrier 2025-2026'!$D$7:$E$37,2,FALSE)</f>
        <v>0</v>
      </c>
    </row>
    <row r="14" spans="1:11">
      <c r="A14" s="10">
        <f t="shared" si="4"/>
        <v>45876</v>
      </c>
      <c r="B14" t="str">
        <f t="shared" si="2"/>
        <v/>
      </c>
      <c r="C14" t="str">
        <f t="shared" si="3"/>
        <v/>
      </c>
      <c r="D14">
        <f t="shared" si="0"/>
        <v>0</v>
      </c>
      <c r="E14" t="str">
        <f t="shared" si="1"/>
        <v/>
      </c>
      <c r="F14" t="str">
        <f>IF(A14&lt;DATE(2026,9,1),'Fiche formation'!$C$25,'Fiche formation'!$D$25)</f>
        <v>mickael.montassier@umontpellier.fr</v>
      </c>
      <c r="G14">
        <f>Salle!$B$1</f>
        <v>0</v>
      </c>
      <c r="H14" t="str">
        <f>CONCATENATE('Fiche formation'!$C$14," ",IF(A14&lt;DATE(2026,9,1),"2A","3A"))</f>
        <v>M ALGO 2A</v>
      </c>
      <c r="I14" s="15"/>
      <c r="J14" s="15"/>
      <c r="K14">
        <f>VLOOKUP(A14,'Calendrier 2025-2026'!$D$7:$E$37,2,FALSE)</f>
        <v>0</v>
      </c>
    </row>
    <row r="15" spans="1:11">
      <c r="A15" s="10">
        <f t="shared" si="4"/>
        <v>45876</v>
      </c>
      <c r="B15" t="str">
        <f t="shared" si="2"/>
        <v/>
      </c>
      <c r="C15" t="str">
        <f t="shared" si="3"/>
        <v/>
      </c>
      <c r="D15">
        <f t="shared" si="0"/>
        <v>0</v>
      </c>
      <c r="E15" t="str">
        <f t="shared" si="1"/>
        <v/>
      </c>
      <c r="F15" t="str">
        <f>IF(A15&lt;DATE(2026,9,1),'Fiche formation'!$C$25,'Fiche formation'!$D$25)</f>
        <v>mickael.montassier@umontpellier.fr</v>
      </c>
      <c r="G15">
        <f>Salle!$B$1</f>
        <v>0</v>
      </c>
      <c r="H15" t="str">
        <f>CONCATENATE('Fiche formation'!$C$14," ",IF(A15&lt;DATE(2026,9,1),"2A","3A"))</f>
        <v>M ALGO 2A</v>
      </c>
      <c r="I15" s="15"/>
      <c r="J15" s="15"/>
      <c r="K15">
        <f>VLOOKUP(A15,'Calendrier 2025-2026'!$D$7:$E$37,2,FALSE)</f>
        <v>0</v>
      </c>
    </row>
    <row r="16" spans="1:11">
      <c r="A16" s="10">
        <f t="shared" si="4"/>
        <v>45877</v>
      </c>
      <c r="B16" t="str">
        <f t="shared" si="2"/>
        <v/>
      </c>
      <c r="C16" t="str">
        <f t="shared" si="3"/>
        <v/>
      </c>
      <c r="D16">
        <f t="shared" si="0"/>
        <v>0</v>
      </c>
      <c r="E16" t="str">
        <f t="shared" si="1"/>
        <v/>
      </c>
      <c r="F16" t="str">
        <f>IF(A16&lt;DATE(2026,9,1),'Fiche formation'!$C$25,'Fiche formation'!$D$25)</f>
        <v>mickael.montassier@umontpellier.fr</v>
      </c>
      <c r="G16">
        <f>Salle!$B$1</f>
        <v>0</v>
      </c>
      <c r="H16" t="str">
        <f>CONCATENATE('Fiche formation'!$C$14," ",IF(A16&lt;DATE(2026,9,1),"2A","3A"))</f>
        <v>M ALGO 2A</v>
      </c>
      <c r="I16" s="15"/>
      <c r="J16" s="15"/>
      <c r="K16">
        <f>VLOOKUP(A16,'Calendrier 2025-2026'!$D$7:$E$37,2,FALSE)</f>
        <v>0</v>
      </c>
    </row>
    <row r="17" spans="1:11">
      <c r="A17" s="10">
        <f t="shared" si="4"/>
        <v>45877</v>
      </c>
      <c r="B17" t="str">
        <f t="shared" si="2"/>
        <v/>
      </c>
      <c r="C17" t="str">
        <f t="shared" si="3"/>
        <v/>
      </c>
      <c r="D17">
        <f t="shared" si="0"/>
        <v>0</v>
      </c>
      <c r="E17" t="str">
        <f t="shared" si="1"/>
        <v/>
      </c>
      <c r="F17" t="str">
        <f>IF(A17&lt;DATE(2026,9,1),'Fiche formation'!$C$25,'Fiche formation'!$D$25)</f>
        <v>mickael.montassier@umontpellier.fr</v>
      </c>
      <c r="G17">
        <f>Salle!$B$1</f>
        <v>0</v>
      </c>
      <c r="H17" t="str">
        <f>CONCATENATE('Fiche formation'!$C$14," ",IF(A17&lt;DATE(2026,9,1),"2A","3A"))</f>
        <v>M ALGO 2A</v>
      </c>
      <c r="I17" s="15"/>
      <c r="J17" s="15"/>
      <c r="K17">
        <f>VLOOKUP(A17,'Calendrier 2025-2026'!$D$7:$E$37,2,FALSE)</f>
        <v>0</v>
      </c>
    </row>
    <row r="18" spans="1:11">
      <c r="A18" s="10">
        <f t="shared" si="4"/>
        <v>45878</v>
      </c>
      <c r="B18" t="str">
        <f t="shared" si="2"/>
        <v/>
      </c>
      <c r="C18" t="str">
        <f t="shared" si="3"/>
        <v/>
      </c>
      <c r="D18">
        <f t="shared" si="0"/>
        <v>0</v>
      </c>
      <c r="E18" t="str">
        <f t="shared" si="1"/>
        <v/>
      </c>
      <c r="F18" t="str">
        <f>IF(A18&lt;DATE(2026,9,1),'Fiche formation'!$C$25,'Fiche formation'!$D$25)</f>
        <v>mickael.montassier@umontpellier.fr</v>
      </c>
      <c r="G18">
        <f>Salle!$B$1</f>
        <v>0</v>
      </c>
      <c r="H18" t="str">
        <f>CONCATENATE('Fiche formation'!$C$14," ",IF(A18&lt;DATE(2026,9,1),"2A","3A"))</f>
        <v>M ALGO 2A</v>
      </c>
      <c r="I18" s="15"/>
      <c r="J18" s="15"/>
      <c r="K18">
        <f>VLOOKUP(A18,'Calendrier 2025-2026'!$D$7:$E$37,2,FALSE)</f>
        <v>0</v>
      </c>
    </row>
    <row r="19" spans="1:11">
      <c r="A19" s="10">
        <f t="shared" si="4"/>
        <v>45878</v>
      </c>
      <c r="B19" t="str">
        <f t="shared" si="2"/>
        <v/>
      </c>
      <c r="C19" t="str">
        <f t="shared" si="3"/>
        <v/>
      </c>
      <c r="D19">
        <f t="shared" si="0"/>
        <v>0</v>
      </c>
      <c r="E19" t="str">
        <f t="shared" si="1"/>
        <v/>
      </c>
      <c r="F19" t="str">
        <f>IF(A19&lt;DATE(2026,9,1),'Fiche formation'!$C$25,'Fiche formation'!$D$25)</f>
        <v>mickael.montassier@umontpellier.fr</v>
      </c>
      <c r="G19">
        <f>Salle!$B$1</f>
        <v>0</v>
      </c>
      <c r="H19" t="str">
        <f>CONCATENATE('Fiche formation'!$C$14," ",IF(A19&lt;DATE(2026,9,1),"2A","3A"))</f>
        <v>M ALGO 2A</v>
      </c>
      <c r="I19" s="15"/>
      <c r="J19" s="15"/>
      <c r="K19">
        <f>VLOOKUP(A19,'Calendrier 2025-2026'!$D$7:$E$37,2,FALSE)</f>
        <v>0</v>
      </c>
    </row>
    <row r="20" spans="1:11">
      <c r="A20" s="10">
        <f t="shared" si="4"/>
        <v>45879</v>
      </c>
      <c r="B20" t="str">
        <f t="shared" si="2"/>
        <v/>
      </c>
      <c r="C20" t="str">
        <f t="shared" si="3"/>
        <v/>
      </c>
      <c r="D20">
        <f t="shared" si="0"/>
        <v>0</v>
      </c>
      <c r="E20" t="str">
        <f t="shared" si="1"/>
        <v/>
      </c>
      <c r="F20" t="str">
        <f>IF(A20&lt;DATE(2026,9,1),'Fiche formation'!$C$25,'Fiche formation'!$D$25)</f>
        <v>mickael.montassier@umontpellier.fr</v>
      </c>
      <c r="G20">
        <f>Salle!$B$1</f>
        <v>0</v>
      </c>
      <c r="H20" t="str">
        <f>CONCATENATE('Fiche formation'!$C$14," ",IF(A20&lt;DATE(2026,9,1),"2A","3A"))</f>
        <v>M ALGO 2A</v>
      </c>
      <c r="I20" s="15"/>
      <c r="J20" s="15"/>
      <c r="K20">
        <f>VLOOKUP(A20,'Calendrier 2025-2026'!$D$7:$E$37,2,FALSE)</f>
        <v>0</v>
      </c>
    </row>
    <row r="21" spans="1:11">
      <c r="A21" s="10">
        <f t="shared" si="4"/>
        <v>45879</v>
      </c>
      <c r="B21" t="str">
        <f t="shared" si="2"/>
        <v/>
      </c>
      <c r="C21" t="str">
        <f t="shared" si="3"/>
        <v/>
      </c>
      <c r="D21">
        <f t="shared" si="0"/>
        <v>0</v>
      </c>
      <c r="E21" t="str">
        <f t="shared" si="1"/>
        <v/>
      </c>
      <c r="F21" t="str">
        <f>IF(A21&lt;DATE(2026,9,1),'Fiche formation'!$C$25,'Fiche formation'!$D$25)</f>
        <v>mickael.montassier@umontpellier.fr</v>
      </c>
      <c r="G21">
        <f>Salle!$B$1</f>
        <v>0</v>
      </c>
      <c r="H21" t="str">
        <f>CONCATENATE('Fiche formation'!$C$14," ",IF(A21&lt;DATE(2026,9,1),"2A","3A"))</f>
        <v>M ALGO 2A</v>
      </c>
      <c r="I21" s="15"/>
      <c r="J21" s="15"/>
      <c r="K21">
        <f>VLOOKUP(A21,'Calendrier 2025-2026'!$D$7:$E$37,2,FALSE)</f>
        <v>0</v>
      </c>
    </row>
    <row r="22" spans="1:11">
      <c r="A22" s="10">
        <f t="shared" si="4"/>
        <v>45880</v>
      </c>
      <c r="B22" t="str">
        <f t="shared" si="2"/>
        <v/>
      </c>
      <c r="C22" t="str">
        <f t="shared" si="3"/>
        <v/>
      </c>
      <c r="D22">
        <f t="shared" si="0"/>
        <v>0</v>
      </c>
      <c r="E22" t="str">
        <f t="shared" si="1"/>
        <v/>
      </c>
      <c r="F22" t="str">
        <f>IF(A22&lt;DATE(2026,9,1),'Fiche formation'!$C$25,'Fiche formation'!$D$25)</f>
        <v>mickael.montassier@umontpellier.fr</v>
      </c>
      <c r="G22">
        <f>Salle!$B$1</f>
        <v>0</v>
      </c>
      <c r="H22" t="str">
        <f>CONCATENATE('Fiche formation'!$C$14," ",IF(A22&lt;DATE(2026,9,1),"2A","3A"))</f>
        <v>M ALGO 2A</v>
      </c>
      <c r="I22" s="15"/>
      <c r="J22" s="15"/>
      <c r="K22">
        <f>VLOOKUP(A22,'Calendrier 2025-2026'!$D$7:$E$37,2,FALSE)</f>
        <v>0</v>
      </c>
    </row>
    <row r="23" spans="1:11">
      <c r="A23" s="10">
        <f t="shared" si="4"/>
        <v>45880</v>
      </c>
      <c r="B23" t="str">
        <f t="shared" si="2"/>
        <v/>
      </c>
      <c r="C23" t="str">
        <f t="shared" si="3"/>
        <v/>
      </c>
      <c r="D23">
        <f t="shared" si="0"/>
        <v>0</v>
      </c>
      <c r="E23" t="str">
        <f t="shared" si="1"/>
        <v/>
      </c>
      <c r="F23" t="str">
        <f>IF(A23&lt;DATE(2026,9,1),'Fiche formation'!$C$25,'Fiche formation'!$D$25)</f>
        <v>mickael.montassier@umontpellier.fr</v>
      </c>
      <c r="G23">
        <f>Salle!$B$1</f>
        <v>0</v>
      </c>
      <c r="H23" t="str">
        <f>CONCATENATE('Fiche formation'!$C$14," ",IF(A23&lt;DATE(2026,9,1),"2A","3A"))</f>
        <v>M ALGO 2A</v>
      </c>
      <c r="I23" s="15"/>
      <c r="J23" s="15"/>
      <c r="K23">
        <f>VLOOKUP(A23,'Calendrier 2025-2026'!$D$7:$E$37,2,FALSE)</f>
        <v>0</v>
      </c>
    </row>
    <row r="24" spans="1:11">
      <c r="A24" s="10">
        <f t="shared" si="4"/>
        <v>45881</v>
      </c>
      <c r="B24" t="str">
        <f t="shared" si="2"/>
        <v/>
      </c>
      <c r="C24" t="str">
        <f t="shared" si="3"/>
        <v/>
      </c>
      <c r="D24">
        <f t="shared" si="0"/>
        <v>0</v>
      </c>
      <c r="E24" t="str">
        <f t="shared" si="1"/>
        <v/>
      </c>
      <c r="F24" t="str">
        <f>IF(A24&lt;DATE(2026,9,1),'Fiche formation'!$C$25,'Fiche formation'!$D$25)</f>
        <v>mickael.montassier@umontpellier.fr</v>
      </c>
      <c r="G24">
        <f>Salle!$B$1</f>
        <v>0</v>
      </c>
      <c r="H24" t="str">
        <f>CONCATENATE('Fiche formation'!$C$14," ",IF(A24&lt;DATE(2026,9,1),"2A","3A"))</f>
        <v>M ALGO 2A</v>
      </c>
      <c r="I24" s="15"/>
      <c r="J24" s="15"/>
      <c r="K24">
        <f>VLOOKUP(A24,'Calendrier 2025-2026'!$D$7:$E$37,2,FALSE)</f>
        <v>0</v>
      </c>
    </row>
    <row r="25" spans="1:11">
      <c r="A25" s="10">
        <f t="shared" si="4"/>
        <v>45881</v>
      </c>
      <c r="B25" t="str">
        <f t="shared" si="2"/>
        <v/>
      </c>
      <c r="C25" t="str">
        <f t="shared" si="3"/>
        <v/>
      </c>
      <c r="D25">
        <f t="shared" si="0"/>
        <v>0</v>
      </c>
      <c r="E25" t="str">
        <f t="shared" si="1"/>
        <v/>
      </c>
      <c r="F25" t="str">
        <f>IF(A25&lt;DATE(2026,9,1),'Fiche formation'!$C$25,'Fiche formation'!$D$25)</f>
        <v>mickael.montassier@umontpellier.fr</v>
      </c>
      <c r="G25">
        <f>Salle!$B$1</f>
        <v>0</v>
      </c>
      <c r="H25" t="str">
        <f>CONCATENATE('Fiche formation'!$C$14," ",IF(A25&lt;DATE(2026,9,1),"2A","3A"))</f>
        <v>M ALGO 2A</v>
      </c>
      <c r="I25" s="15"/>
      <c r="J25" s="15"/>
      <c r="K25">
        <f>VLOOKUP(A25,'Calendrier 2025-2026'!$D$7:$E$37,2,FALSE)</f>
        <v>0</v>
      </c>
    </row>
    <row r="26" spans="1:11">
      <c r="A26" s="10">
        <f t="shared" si="4"/>
        <v>45882</v>
      </c>
      <c r="B26" t="str">
        <f t="shared" si="2"/>
        <v/>
      </c>
      <c r="C26" t="str">
        <f t="shared" si="3"/>
        <v/>
      </c>
      <c r="D26">
        <f t="shared" si="0"/>
        <v>0</v>
      </c>
      <c r="E26" t="str">
        <f t="shared" si="1"/>
        <v/>
      </c>
      <c r="F26" t="str">
        <f>IF(A26&lt;DATE(2026,9,1),'Fiche formation'!$C$25,'Fiche formation'!$D$25)</f>
        <v>mickael.montassier@umontpellier.fr</v>
      </c>
      <c r="G26">
        <f>Salle!$B$1</f>
        <v>0</v>
      </c>
      <c r="H26" t="str">
        <f>CONCATENATE('Fiche formation'!$C$14," ",IF(A26&lt;DATE(2026,9,1),"2A","3A"))</f>
        <v>M ALGO 2A</v>
      </c>
      <c r="I26" s="15"/>
      <c r="J26" s="15"/>
      <c r="K26">
        <f>VLOOKUP(A26,'Calendrier 2025-2026'!$D$7:$E$37,2,FALSE)</f>
        <v>0</v>
      </c>
    </row>
    <row r="27" spans="1:11">
      <c r="A27" s="10">
        <f t="shared" si="4"/>
        <v>45882</v>
      </c>
      <c r="B27" t="str">
        <f t="shared" si="2"/>
        <v/>
      </c>
      <c r="C27" t="str">
        <f t="shared" si="3"/>
        <v/>
      </c>
      <c r="D27">
        <f t="shared" si="0"/>
        <v>0</v>
      </c>
      <c r="E27" t="str">
        <f t="shared" si="1"/>
        <v/>
      </c>
      <c r="F27" t="str">
        <f>IF(A27&lt;DATE(2026,9,1),'Fiche formation'!$C$25,'Fiche formation'!$D$25)</f>
        <v>mickael.montassier@umontpellier.fr</v>
      </c>
      <c r="G27">
        <f>Salle!$B$1</f>
        <v>0</v>
      </c>
      <c r="H27" t="str">
        <f>CONCATENATE('Fiche formation'!$C$14," ",IF(A27&lt;DATE(2026,9,1),"2A","3A"))</f>
        <v>M ALGO 2A</v>
      </c>
      <c r="I27" s="15"/>
      <c r="J27" s="15"/>
      <c r="K27">
        <f>VLOOKUP(A27,'Calendrier 2025-2026'!$D$7:$E$37,2,FALSE)</f>
        <v>0</v>
      </c>
    </row>
    <row r="28" spans="1:11">
      <c r="A28" s="10">
        <f t="shared" si="4"/>
        <v>45883</v>
      </c>
      <c r="B28" t="str">
        <f t="shared" si="2"/>
        <v/>
      </c>
      <c r="C28" t="str">
        <f t="shared" si="3"/>
        <v/>
      </c>
      <c r="D28">
        <f t="shared" si="0"/>
        <v>0</v>
      </c>
      <c r="E28" t="str">
        <f t="shared" si="1"/>
        <v/>
      </c>
      <c r="F28" t="str">
        <f>IF(A28&lt;DATE(2026,9,1),'Fiche formation'!$C$25,'Fiche formation'!$D$25)</f>
        <v>mickael.montassier@umontpellier.fr</v>
      </c>
      <c r="G28">
        <f>Salle!$B$1</f>
        <v>0</v>
      </c>
      <c r="H28" t="str">
        <f>CONCATENATE('Fiche formation'!$C$14," ",IF(A28&lt;DATE(2026,9,1),"2A","3A"))</f>
        <v>M ALGO 2A</v>
      </c>
      <c r="I28" s="15"/>
      <c r="J28" s="15"/>
      <c r="K28">
        <f>VLOOKUP(A28,'Calendrier 2025-2026'!$D$7:$E$37,2,FALSE)</f>
        <v>0</v>
      </c>
    </row>
    <row r="29" spans="1:11">
      <c r="A29" s="10">
        <f t="shared" si="4"/>
        <v>45883</v>
      </c>
      <c r="B29" t="str">
        <f t="shared" si="2"/>
        <v/>
      </c>
      <c r="C29" t="str">
        <f t="shared" si="3"/>
        <v/>
      </c>
      <c r="D29">
        <f t="shared" si="0"/>
        <v>0</v>
      </c>
      <c r="E29" t="str">
        <f t="shared" si="1"/>
        <v/>
      </c>
      <c r="F29" t="str">
        <f>IF(A29&lt;DATE(2026,9,1),'Fiche formation'!$C$25,'Fiche formation'!$D$25)</f>
        <v>mickael.montassier@umontpellier.fr</v>
      </c>
      <c r="G29">
        <f>Salle!$B$1</f>
        <v>0</v>
      </c>
      <c r="H29" t="str">
        <f>CONCATENATE('Fiche formation'!$C$14," ",IF(A29&lt;DATE(2026,9,1),"2A","3A"))</f>
        <v>M ALGO 2A</v>
      </c>
      <c r="I29" s="15"/>
      <c r="J29" s="15"/>
      <c r="K29">
        <f>VLOOKUP(A29,'Calendrier 2025-2026'!$D$7:$E$37,2,FALSE)</f>
        <v>0</v>
      </c>
    </row>
    <row r="30" spans="1:11">
      <c r="A30" s="10">
        <f t="shared" si="4"/>
        <v>45884</v>
      </c>
      <c r="B30" t="str">
        <f t="shared" si="2"/>
        <v/>
      </c>
      <c r="C30" t="str">
        <f t="shared" si="3"/>
        <v/>
      </c>
      <c r="D30">
        <f t="shared" si="0"/>
        <v>0</v>
      </c>
      <c r="E30" t="str">
        <f t="shared" si="1"/>
        <v/>
      </c>
      <c r="F30" t="str">
        <f>IF(A30&lt;DATE(2026,9,1),'Fiche formation'!$C$25,'Fiche formation'!$D$25)</f>
        <v>mickael.montassier@umontpellier.fr</v>
      </c>
      <c r="G30">
        <f>Salle!$B$1</f>
        <v>0</v>
      </c>
      <c r="H30" t="str">
        <f>CONCATENATE('Fiche formation'!$C$14," ",IF(A30&lt;DATE(2026,9,1),"2A","3A"))</f>
        <v>M ALGO 2A</v>
      </c>
      <c r="I30" s="15"/>
      <c r="J30" s="15"/>
      <c r="K30">
        <f>VLOOKUP(A30,'Calendrier 2025-2026'!$D$7:$E$37,2,FALSE)</f>
        <v>0</v>
      </c>
    </row>
    <row r="31" spans="1:11">
      <c r="A31" s="10">
        <f t="shared" si="4"/>
        <v>45884</v>
      </c>
      <c r="B31" t="str">
        <f t="shared" si="2"/>
        <v/>
      </c>
      <c r="C31" t="str">
        <f t="shared" si="3"/>
        <v/>
      </c>
      <c r="D31">
        <f t="shared" si="0"/>
        <v>0</v>
      </c>
      <c r="E31" t="str">
        <f t="shared" si="1"/>
        <v/>
      </c>
      <c r="F31" t="str">
        <f>IF(A31&lt;DATE(2026,9,1),'Fiche formation'!$C$25,'Fiche formation'!$D$25)</f>
        <v>mickael.montassier@umontpellier.fr</v>
      </c>
      <c r="G31">
        <f>Salle!$B$1</f>
        <v>0</v>
      </c>
      <c r="H31" t="str">
        <f>CONCATENATE('Fiche formation'!$C$14," ",IF(A31&lt;DATE(2026,9,1),"2A","3A"))</f>
        <v>M ALGO 2A</v>
      </c>
      <c r="I31" s="15"/>
      <c r="J31" s="15"/>
      <c r="K31">
        <f>VLOOKUP(A31,'Calendrier 2025-2026'!$D$7:$E$37,2,FALSE)</f>
        <v>0</v>
      </c>
    </row>
    <row r="32" spans="1:11">
      <c r="A32" s="10">
        <f t="shared" si="4"/>
        <v>45885</v>
      </c>
      <c r="B32" t="str">
        <f t="shared" si="2"/>
        <v/>
      </c>
      <c r="C32" t="str">
        <f t="shared" si="3"/>
        <v/>
      </c>
      <c r="D32">
        <f t="shared" si="0"/>
        <v>0</v>
      </c>
      <c r="E32" t="str">
        <f t="shared" si="1"/>
        <v/>
      </c>
      <c r="F32" t="str">
        <f>IF(A32&lt;DATE(2026,9,1),'Fiche formation'!$C$25,'Fiche formation'!$D$25)</f>
        <v>mickael.montassier@umontpellier.fr</v>
      </c>
      <c r="G32">
        <f>Salle!$B$1</f>
        <v>0</v>
      </c>
      <c r="H32" t="str">
        <f>CONCATENATE('Fiche formation'!$C$14," ",IF(A32&lt;DATE(2026,9,1),"2A","3A"))</f>
        <v>M ALGO 2A</v>
      </c>
      <c r="I32" s="15"/>
      <c r="J32" s="15"/>
      <c r="K32">
        <f>VLOOKUP(A32,'Calendrier 2025-2026'!$D$7:$E$37,2,FALSE)</f>
        <v>0</v>
      </c>
    </row>
    <row r="33" spans="1:11">
      <c r="A33" s="10">
        <f t="shared" si="4"/>
        <v>45885</v>
      </c>
      <c r="B33" t="str">
        <f t="shared" si="2"/>
        <v/>
      </c>
      <c r="C33" t="str">
        <f t="shared" si="3"/>
        <v/>
      </c>
      <c r="D33">
        <f t="shared" si="0"/>
        <v>0</v>
      </c>
      <c r="E33" t="str">
        <f t="shared" si="1"/>
        <v/>
      </c>
      <c r="F33" t="str">
        <f>IF(A33&lt;DATE(2026,9,1),'Fiche formation'!$C$25,'Fiche formation'!$D$25)</f>
        <v>mickael.montassier@umontpellier.fr</v>
      </c>
      <c r="G33">
        <f>Salle!$B$1</f>
        <v>0</v>
      </c>
      <c r="H33" t="str">
        <f>CONCATENATE('Fiche formation'!$C$14," ",IF(A33&lt;DATE(2026,9,1),"2A","3A"))</f>
        <v>M ALGO 2A</v>
      </c>
      <c r="I33" s="15"/>
      <c r="J33" s="15"/>
      <c r="K33">
        <f>VLOOKUP(A33,'Calendrier 2025-2026'!$D$7:$E$37,2,FALSE)</f>
        <v>0</v>
      </c>
    </row>
    <row r="34" spans="1:11">
      <c r="A34" s="10">
        <f t="shared" si="4"/>
        <v>45886</v>
      </c>
      <c r="B34" t="str">
        <f t="shared" si="2"/>
        <v/>
      </c>
      <c r="C34" t="str">
        <f t="shared" si="3"/>
        <v/>
      </c>
      <c r="D34">
        <f t="shared" si="0"/>
        <v>0</v>
      </c>
      <c r="E34" t="str">
        <f t="shared" si="1"/>
        <v/>
      </c>
      <c r="F34" t="str">
        <f>IF(A34&lt;DATE(2026,9,1),'Fiche formation'!$C$25,'Fiche formation'!$D$25)</f>
        <v>mickael.montassier@umontpellier.fr</v>
      </c>
      <c r="G34">
        <f>Salle!$B$1</f>
        <v>0</v>
      </c>
      <c r="H34" t="str">
        <f>CONCATENATE('Fiche formation'!$C$14," ",IF(A34&lt;DATE(2026,9,1),"2A","3A"))</f>
        <v>M ALGO 2A</v>
      </c>
      <c r="I34" s="15"/>
      <c r="J34" s="15"/>
      <c r="K34">
        <f>VLOOKUP(A34,'Calendrier 2025-2026'!$D$7:$E$37,2,FALSE)</f>
        <v>0</v>
      </c>
    </row>
    <row r="35" spans="1:11">
      <c r="A35" s="10">
        <f t="shared" si="4"/>
        <v>45886</v>
      </c>
      <c r="B35" t="str">
        <f t="shared" si="2"/>
        <v/>
      </c>
      <c r="C35" t="str">
        <f t="shared" si="3"/>
        <v/>
      </c>
      <c r="D35">
        <f t="shared" si="0"/>
        <v>0</v>
      </c>
      <c r="E35" t="str">
        <f t="shared" si="1"/>
        <v/>
      </c>
      <c r="F35" t="str">
        <f>IF(A35&lt;DATE(2026,9,1),'Fiche formation'!$C$25,'Fiche formation'!$D$25)</f>
        <v>mickael.montassier@umontpellier.fr</v>
      </c>
      <c r="G35">
        <f>Salle!$B$1</f>
        <v>0</v>
      </c>
      <c r="H35" t="str">
        <f>CONCATENATE('Fiche formation'!$C$14," ",IF(A35&lt;DATE(2026,9,1),"2A","3A"))</f>
        <v>M ALGO 2A</v>
      </c>
      <c r="I35" s="15"/>
      <c r="J35" s="15"/>
      <c r="K35">
        <f>VLOOKUP(A35,'Calendrier 2025-2026'!$D$7:$E$37,2,FALSE)</f>
        <v>0</v>
      </c>
    </row>
    <row r="36" spans="1:11">
      <c r="A36" s="10">
        <f t="shared" si="4"/>
        <v>45887</v>
      </c>
      <c r="B36" t="str">
        <f t="shared" si="2"/>
        <v/>
      </c>
      <c r="C36" t="str">
        <f t="shared" si="3"/>
        <v/>
      </c>
      <c r="D36">
        <f t="shared" si="0"/>
        <v>0</v>
      </c>
      <c r="E36" t="str">
        <f t="shared" si="1"/>
        <v/>
      </c>
      <c r="F36" t="str">
        <f>IF(A36&lt;DATE(2026,9,1),'Fiche formation'!$C$25,'Fiche formation'!$D$25)</f>
        <v>mickael.montassier@umontpellier.fr</v>
      </c>
      <c r="G36">
        <f>Salle!$B$1</f>
        <v>0</v>
      </c>
      <c r="H36" t="str">
        <f>CONCATENATE('Fiche formation'!$C$14," ",IF(A36&lt;DATE(2026,9,1),"2A","3A"))</f>
        <v>M ALGO 2A</v>
      </c>
      <c r="I36" s="15"/>
      <c r="J36" s="15"/>
      <c r="K36">
        <f>VLOOKUP(A36,'Calendrier 2025-2026'!$D$7:$E$37,2,FALSE)</f>
        <v>0</v>
      </c>
    </row>
    <row r="37" spans="1:11">
      <c r="A37" s="10">
        <f t="shared" si="4"/>
        <v>45887</v>
      </c>
      <c r="B37" t="str">
        <f t="shared" si="2"/>
        <v/>
      </c>
      <c r="C37" t="str">
        <f t="shared" si="3"/>
        <v/>
      </c>
      <c r="D37">
        <f t="shared" si="0"/>
        <v>0</v>
      </c>
      <c r="E37" t="str">
        <f t="shared" si="1"/>
        <v/>
      </c>
      <c r="F37" t="str">
        <f>IF(A37&lt;DATE(2026,9,1),'Fiche formation'!$C$25,'Fiche formation'!$D$25)</f>
        <v>mickael.montassier@umontpellier.fr</v>
      </c>
      <c r="G37">
        <f>Salle!$B$1</f>
        <v>0</v>
      </c>
      <c r="H37" t="str">
        <f>CONCATENATE('Fiche formation'!$C$14," ",IF(A37&lt;DATE(2026,9,1),"2A","3A"))</f>
        <v>M ALGO 2A</v>
      </c>
      <c r="I37" s="15"/>
      <c r="J37" s="15"/>
      <c r="K37">
        <f>VLOOKUP(A37,'Calendrier 2025-2026'!$D$7:$E$37,2,FALSE)</f>
        <v>0</v>
      </c>
    </row>
    <row r="38" spans="1:11">
      <c r="A38" s="10">
        <f t="shared" si="4"/>
        <v>45888</v>
      </c>
      <c r="B38" t="str">
        <f t="shared" si="2"/>
        <v/>
      </c>
      <c r="C38" t="str">
        <f t="shared" si="3"/>
        <v/>
      </c>
      <c r="D38">
        <f t="shared" si="0"/>
        <v>0</v>
      </c>
      <c r="E38" t="str">
        <f t="shared" si="1"/>
        <v/>
      </c>
      <c r="F38" t="str">
        <f>IF(A38&lt;DATE(2026,9,1),'Fiche formation'!$C$25,'Fiche formation'!$D$25)</f>
        <v>mickael.montassier@umontpellier.fr</v>
      </c>
      <c r="G38">
        <f>Salle!$B$1</f>
        <v>0</v>
      </c>
      <c r="H38" t="str">
        <f>CONCATENATE('Fiche formation'!$C$14," ",IF(A38&lt;DATE(2026,9,1),"2A","3A"))</f>
        <v>M ALGO 2A</v>
      </c>
      <c r="I38" s="15"/>
      <c r="J38" s="15"/>
      <c r="K38">
        <f>VLOOKUP(A38,'Calendrier 2025-2026'!$D$7:$E$37,2,FALSE)</f>
        <v>0</v>
      </c>
    </row>
    <row r="39" spans="1:11">
      <c r="A39" s="10">
        <f t="shared" si="4"/>
        <v>45888</v>
      </c>
      <c r="B39" t="str">
        <f t="shared" si="2"/>
        <v/>
      </c>
      <c r="C39" t="str">
        <f t="shared" si="3"/>
        <v/>
      </c>
      <c r="D39">
        <f t="shared" si="0"/>
        <v>0</v>
      </c>
      <c r="E39" t="str">
        <f t="shared" si="1"/>
        <v/>
      </c>
      <c r="F39" t="str">
        <f>IF(A39&lt;DATE(2026,9,1),'Fiche formation'!$C$25,'Fiche formation'!$D$25)</f>
        <v>mickael.montassier@umontpellier.fr</v>
      </c>
      <c r="G39">
        <f>Salle!$B$1</f>
        <v>0</v>
      </c>
      <c r="H39" t="str">
        <f>CONCATENATE('Fiche formation'!$C$14," ",IF(A39&lt;DATE(2026,9,1),"2A","3A"))</f>
        <v>M ALGO 2A</v>
      </c>
      <c r="I39" s="15"/>
      <c r="J39" s="15"/>
      <c r="K39">
        <f>VLOOKUP(A39,'Calendrier 2025-2026'!$D$7:$E$37,2,FALSE)</f>
        <v>0</v>
      </c>
    </row>
    <row r="40" spans="1:11">
      <c r="A40" s="10">
        <f t="shared" si="4"/>
        <v>45889</v>
      </c>
      <c r="B40" t="str">
        <f t="shared" si="2"/>
        <v/>
      </c>
      <c r="C40" t="str">
        <f t="shared" si="3"/>
        <v/>
      </c>
      <c r="D40">
        <f t="shared" si="0"/>
        <v>0</v>
      </c>
      <c r="E40" t="str">
        <f t="shared" si="1"/>
        <v/>
      </c>
      <c r="F40" t="str">
        <f>IF(A40&lt;DATE(2026,9,1),'Fiche formation'!$C$25,'Fiche formation'!$D$25)</f>
        <v>mickael.montassier@umontpellier.fr</v>
      </c>
      <c r="G40">
        <f>Salle!$B$1</f>
        <v>0</v>
      </c>
      <c r="H40" t="str">
        <f>CONCATENATE('Fiche formation'!$C$14," ",IF(A40&lt;DATE(2026,9,1),"2A","3A"))</f>
        <v>M ALGO 2A</v>
      </c>
      <c r="I40" s="15"/>
      <c r="J40" s="15"/>
      <c r="K40">
        <f>VLOOKUP(A40,'Calendrier 2025-2026'!$D$7:$E$37,2,FALSE)</f>
        <v>0</v>
      </c>
    </row>
    <row r="41" spans="1:11">
      <c r="A41" s="10">
        <f t="shared" si="4"/>
        <v>45889</v>
      </c>
      <c r="B41" t="str">
        <f t="shared" si="2"/>
        <v/>
      </c>
      <c r="C41" t="str">
        <f t="shared" si="3"/>
        <v/>
      </c>
      <c r="D41">
        <f t="shared" si="0"/>
        <v>0</v>
      </c>
      <c r="E41" t="str">
        <f t="shared" si="1"/>
        <v/>
      </c>
      <c r="F41" t="str">
        <f>IF(A41&lt;DATE(2026,9,1),'Fiche formation'!$C$25,'Fiche formation'!$D$25)</f>
        <v>mickael.montassier@umontpellier.fr</v>
      </c>
      <c r="G41">
        <f>Salle!$B$1</f>
        <v>0</v>
      </c>
      <c r="H41" t="str">
        <f>CONCATENATE('Fiche formation'!$C$14," ",IF(A41&lt;DATE(2026,9,1),"2A","3A"))</f>
        <v>M ALGO 2A</v>
      </c>
      <c r="I41" s="15"/>
      <c r="J41" s="15"/>
      <c r="K41">
        <f>VLOOKUP(A41,'Calendrier 2025-2026'!$D$7:$E$37,2,FALSE)</f>
        <v>0</v>
      </c>
    </row>
    <row r="42" spans="1:11">
      <c r="A42" s="10">
        <f t="shared" si="4"/>
        <v>45890</v>
      </c>
      <c r="B42" t="str">
        <f t="shared" si="2"/>
        <v/>
      </c>
      <c r="C42" t="str">
        <f t="shared" si="3"/>
        <v/>
      </c>
      <c r="D42">
        <f t="shared" si="0"/>
        <v>0</v>
      </c>
      <c r="E42" t="str">
        <f t="shared" si="1"/>
        <v/>
      </c>
      <c r="F42" t="str">
        <f>IF(A42&lt;DATE(2026,9,1),'Fiche formation'!$C$25,'Fiche formation'!$D$25)</f>
        <v>mickael.montassier@umontpellier.fr</v>
      </c>
      <c r="G42">
        <f>Salle!$B$1</f>
        <v>0</v>
      </c>
      <c r="H42" t="str">
        <f>CONCATENATE('Fiche formation'!$C$14," ",IF(A42&lt;DATE(2026,9,1),"2A","3A"))</f>
        <v>M ALGO 2A</v>
      </c>
      <c r="I42" s="15"/>
      <c r="J42" s="15"/>
      <c r="K42">
        <f>VLOOKUP(A42,'Calendrier 2025-2026'!$D$7:$E$37,2,FALSE)</f>
        <v>0</v>
      </c>
    </row>
    <row r="43" spans="1:11">
      <c r="A43" s="10">
        <f t="shared" si="4"/>
        <v>45890</v>
      </c>
      <c r="B43" t="str">
        <f t="shared" si="2"/>
        <v/>
      </c>
      <c r="C43" t="str">
        <f t="shared" si="3"/>
        <v/>
      </c>
      <c r="D43">
        <f t="shared" si="0"/>
        <v>0</v>
      </c>
      <c r="E43" t="str">
        <f t="shared" si="1"/>
        <v/>
      </c>
      <c r="F43" t="str">
        <f>IF(A43&lt;DATE(2026,9,1),'Fiche formation'!$C$25,'Fiche formation'!$D$25)</f>
        <v>mickael.montassier@umontpellier.fr</v>
      </c>
      <c r="G43">
        <f>Salle!$B$1</f>
        <v>0</v>
      </c>
      <c r="H43" t="str">
        <f>CONCATENATE('Fiche formation'!$C$14," ",IF(A43&lt;DATE(2026,9,1),"2A","3A"))</f>
        <v>M ALGO 2A</v>
      </c>
      <c r="I43" s="15"/>
      <c r="J43" s="15"/>
      <c r="K43">
        <f>VLOOKUP(A43,'Calendrier 2025-2026'!$D$7:$E$37,2,FALSE)</f>
        <v>0</v>
      </c>
    </row>
    <row r="44" spans="1:11">
      <c r="A44" s="10">
        <f t="shared" si="4"/>
        <v>45891</v>
      </c>
      <c r="B44" t="str">
        <f t="shared" si="2"/>
        <v/>
      </c>
      <c r="C44" t="str">
        <f t="shared" si="3"/>
        <v/>
      </c>
      <c r="D44">
        <f t="shared" si="0"/>
        <v>0</v>
      </c>
      <c r="E44" t="str">
        <f t="shared" si="1"/>
        <v/>
      </c>
      <c r="F44" t="str">
        <f>IF(A44&lt;DATE(2026,9,1),'Fiche formation'!$C$25,'Fiche formation'!$D$25)</f>
        <v>mickael.montassier@umontpellier.fr</v>
      </c>
      <c r="G44">
        <f>Salle!$B$1</f>
        <v>0</v>
      </c>
      <c r="H44" t="str">
        <f>CONCATENATE('Fiche formation'!$C$14," ",IF(A44&lt;DATE(2026,9,1),"2A","3A"))</f>
        <v>M ALGO 2A</v>
      </c>
      <c r="I44" s="15"/>
      <c r="J44" s="15"/>
      <c r="K44">
        <f>VLOOKUP(A44,'Calendrier 2025-2026'!$D$7:$E$37,2,FALSE)</f>
        <v>0</v>
      </c>
    </row>
    <row r="45" spans="1:11">
      <c r="A45" s="10">
        <f t="shared" si="4"/>
        <v>45891</v>
      </c>
      <c r="B45" t="str">
        <f t="shared" si="2"/>
        <v/>
      </c>
      <c r="C45" t="str">
        <f t="shared" si="3"/>
        <v/>
      </c>
      <c r="D45">
        <f t="shared" si="0"/>
        <v>0</v>
      </c>
      <c r="E45" t="str">
        <f t="shared" si="1"/>
        <v/>
      </c>
      <c r="F45" t="str">
        <f>IF(A45&lt;DATE(2026,9,1),'Fiche formation'!$C$25,'Fiche formation'!$D$25)</f>
        <v>mickael.montassier@umontpellier.fr</v>
      </c>
      <c r="G45">
        <f>Salle!$B$1</f>
        <v>0</v>
      </c>
      <c r="H45" t="str">
        <f>CONCATENATE('Fiche formation'!$C$14," ",IF(A45&lt;DATE(2026,9,1),"2A","3A"))</f>
        <v>M ALGO 2A</v>
      </c>
      <c r="I45" s="15"/>
      <c r="J45" s="15"/>
      <c r="K45">
        <f>VLOOKUP(A45,'Calendrier 2025-2026'!$D$7:$E$37,2,FALSE)</f>
        <v>0</v>
      </c>
    </row>
    <row r="46" spans="1:11">
      <c r="A46" s="10">
        <f t="shared" si="4"/>
        <v>45892</v>
      </c>
      <c r="B46" t="str">
        <f t="shared" si="2"/>
        <v/>
      </c>
      <c r="C46" t="str">
        <f t="shared" si="3"/>
        <v/>
      </c>
      <c r="D46">
        <f t="shared" si="0"/>
        <v>0</v>
      </c>
      <c r="E46" t="str">
        <f t="shared" si="1"/>
        <v/>
      </c>
      <c r="F46" t="str">
        <f>IF(A46&lt;DATE(2026,9,1),'Fiche formation'!$C$25,'Fiche formation'!$D$25)</f>
        <v>mickael.montassier@umontpellier.fr</v>
      </c>
      <c r="G46">
        <f>Salle!$B$1</f>
        <v>0</v>
      </c>
      <c r="H46" t="str">
        <f>CONCATENATE('Fiche formation'!$C$14," ",IF(A46&lt;DATE(2026,9,1),"2A","3A"))</f>
        <v>M ALGO 2A</v>
      </c>
      <c r="I46" s="15"/>
      <c r="J46" s="15"/>
      <c r="K46">
        <f>VLOOKUP(A46,'Calendrier 2025-2026'!$D$7:$E$37,2,FALSE)</f>
        <v>0</v>
      </c>
    </row>
    <row r="47" spans="1:11">
      <c r="A47" s="10">
        <f t="shared" si="4"/>
        <v>45892</v>
      </c>
      <c r="B47" t="str">
        <f t="shared" si="2"/>
        <v/>
      </c>
      <c r="C47" t="str">
        <f t="shared" si="3"/>
        <v/>
      </c>
      <c r="D47">
        <f t="shared" si="0"/>
        <v>0</v>
      </c>
      <c r="E47" t="str">
        <f t="shared" si="1"/>
        <v/>
      </c>
      <c r="F47" t="str">
        <f>IF(A47&lt;DATE(2026,9,1),'Fiche formation'!$C$25,'Fiche formation'!$D$25)</f>
        <v>mickael.montassier@umontpellier.fr</v>
      </c>
      <c r="G47">
        <f>Salle!$B$1</f>
        <v>0</v>
      </c>
      <c r="H47" t="str">
        <f>CONCATENATE('Fiche formation'!$C$14," ",IF(A47&lt;DATE(2026,9,1),"2A","3A"))</f>
        <v>M ALGO 2A</v>
      </c>
      <c r="I47" s="15"/>
      <c r="J47" s="15"/>
      <c r="K47">
        <f>VLOOKUP(A47,'Calendrier 2025-2026'!$D$7:$E$37,2,FALSE)</f>
        <v>0</v>
      </c>
    </row>
    <row r="48" spans="1:11">
      <c r="A48" s="10">
        <f t="shared" si="4"/>
        <v>45893</v>
      </c>
      <c r="B48" t="str">
        <f t="shared" si="2"/>
        <v/>
      </c>
      <c r="C48" t="str">
        <f t="shared" si="3"/>
        <v/>
      </c>
      <c r="D48">
        <f t="shared" si="0"/>
        <v>0</v>
      </c>
      <c r="E48" t="str">
        <f t="shared" si="1"/>
        <v/>
      </c>
      <c r="F48" t="str">
        <f>IF(A48&lt;DATE(2026,9,1),'Fiche formation'!$C$25,'Fiche formation'!$D$25)</f>
        <v>mickael.montassier@umontpellier.fr</v>
      </c>
      <c r="G48">
        <f>Salle!$B$1</f>
        <v>0</v>
      </c>
      <c r="H48" t="str">
        <f>CONCATENATE('Fiche formation'!$C$14," ",IF(A48&lt;DATE(2026,9,1),"2A","3A"))</f>
        <v>M ALGO 2A</v>
      </c>
      <c r="I48" s="15"/>
      <c r="J48" s="15"/>
      <c r="K48">
        <f>VLOOKUP(A48,'Calendrier 2025-2026'!$D$7:$E$37,2,FALSE)</f>
        <v>0</v>
      </c>
    </row>
    <row r="49" spans="1:11">
      <c r="A49" s="10">
        <f t="shared" si="4"/>
        <v>45893</v>
      </c>
      <c r="B49" t="str">
        <f t="shared" si="2"/>
        <v/>
      </c>
      <c r="C49" t="str">
        <f t="shared" si="3"/>
        <v/>
      </c>
      <c r="D49">
        <f t="shared" si="0"/>
        <v>0</v>
      </c>
      <c r="E49" t="str">
        <f t="shared" si="1"/>
        <v/>
      </c>
      <c r="F49" t="str">
        <f>IF(A49&lt;DATE(2026,9,1),'Fiche formation'!$C$25,'Fiche formation'!$D$25)</f>
        <v>mickael.montassier@umontpellier.fr</v>
      </c>
      <c r="G49">
        <f>Salle!$B$1</f>
        <v>0</v>
      </c>
      <c r="H49" t="str">
        <f>CONCATENATE('Fiche formation'!$C$14," ",IF(A49&lt;DATE(2026,9,1),"2A","3A"))</f>
        <v>M ALGO 2A</v>
      </c>
      <c r="I49" s="15"/>
      <c r="J49" s="15"/>
      <c r="K49">
        <f>VLOOKUP(A49,'Calendrier 2025-2026'!$D$7:$E$37,2,FALSE)</f>
        <v>0</v>
      </c>
    </row>
    <row r="50" spans="1:11">
      <c r="A50" s="10">
        <f t="shared" si="4"/>
        <v>45894</v>
      </c>
      <c r="B50" t="str">
        <f t="shared" si="2"/>
        <v/>
      </c>
      <c r="C50" t="str">
        <f t="shared" si="3"/>
        <v/>
      </c>
      <c r="D50">
        <f t="shared" si="0"/>
        <v>0</v>
      </c>
      <c r="E50" t="str">
        <f t="shared" si="1"/>
        <v/>
      </c>
      <c r="F50" t="str">
        <f>IF(A50&lt;DATE(2026,9,1),'Fiche formation'!$C$25,'Fiche formation'!$D$25)</f>
        <v>mickael.montassier@umontpellier.fr</v>
      </c>
      <c r="G50">
        <f>Salle!$B$1</f>
        <v>0</v>
      </c>
      <c r="H50" t="str">
        <f>CONCATENATE('Fiche formation'!$C$14," ",IF(A50&lt;DATE(2026,9,1),"2A","3A"))</f>
        <v>M ALGO 2A</v>
      </c>
      <c r="I50" s="15"/>
      <c r="J50" s="15"/>
      <c r="K50">
        <f>VLOOKUP(A50,'Calendrier 2025-2026'!$D$7:$E$37,2,FALSE)</f>
        <v>0</v>
      </c>
    </row>
    <row r="51" spans="1:11">
      <c r="A51" s="10">
        <f t="shared" si="4"/>
        <v>45894</v>
      </c>
      <c r="B51" t="str">
        <f t="shared" si="2"/>
        <v/>
      </c>
      <c r="C51" t="str">
        <f t="shared" si="3"/>
        <v/>
      </c>
      <c r="D51">
        <f t="shared" si="0"/>
        <v>0</v>
      </c>
      <c r="E51" t="str">
        <f t="shared" si="1"/>
        <v/>
      </c>
      <c r="F51" t="str">
        <f>IF(A51&lt;DATE(2026,9,1),'Fiche formation'!$C$25,'Fiche formation'!$D$25)</f>
        <v>mickael.montassier@umontpellier.fr</v>
      </c>
      <c r="G51">
        <f>Salle!$B$1</f>
        <v>0</v>
      </c>
      <c r="H51" t="str">
        <f>CONCATENATE('Fiche formation'!$C$14," ",IF(A51&lt;DATE(2026,9,1),"2A","3A"))</f>
        <v>M ALGO 2A</v>
      </c>
      <c r="I51" s="15"/>
      <c r="J51" s="15"/>
      <c r="K51">
        <f>VLOOKUP(A51,'Calendrier 2025-2026'!$D$7:$E$37,2,FALSE)</f>
        <v>0</v>
      </c>
    </row>
    <row r="52" spans="1:11">
      <c r="A52" s="10">
        <f t="shared" si="4"/>
        <v>45895</v>
      </c>
      <c r="B52" t="str">
        <f t="shared" si="2"/>
        <v/>
      </c>
      <c r="C52" t="str">
        <f t="shared" si="3"/>
        <v/>
      </c>
      <c r="D52">
        <f t="shared" si="0"/>
        <v>0</v>
      </c>
      <c r="E52" t="str">
        <f t="shared" si="1"/>
        <v/>
      </c>
      <c r="F52" t="str">
        <f>IF(A52&lt;DATE(2026,9,1),'Fiche formation'!$C$25,'Fiche formation'!$D$25)</f>
        <v>mickael.montassier@umontpellier.fr</v>
      </c>
      <c r="G52">
        <f>Salle!$B$1</f>
        <v>0</v>
      </c>
      <c r="H52" t="str">
        <f>CONCATENATE('Fiche formation'!$C$14," ",IF(A52&lt;DATE(2026,9,1),"2A","3A"))</f>
        <v>M ALGO 2A</v>
      </c>
      <c r="I52" s="15"/>
      <c r="J52" s="15"/>
      <c r="K52">
        <f>VLOOKUP(A52,'Calendrier 2025-2026'!$D$7:$E$37,2,FALSE)</f>
        <v>0</v>
      </c>
    </row>
    <row r="53" spans="1:11">
      <c r="A53" s="10">
        <f t="shared" si="4"/>
        <v>45895</v>
      </c>
      <c r="B53" t="str">
        <f t="shared" si="2"/>
        <v/>
      </c>
      <c r="C53" t="str">
        <f t="shared" si="3"/>
        <v/>
      </c>
      <c r="D53">
        <f t="shared" si="0"/>
        <v>0</v>
      </c>
      <c r="E53" t="str">
        <f t="shared" si="1"/>
        <v/>
      </c>
      <c r="F53" t="str">
        <f>IF(A53&lt;DATE(2026,9,1),'Fiche formation'!$C$25,'Fiche formation'!$D$25)</f>
        <v>mickael.montassier@umontpellier.fr</v>
      </c>
      <c r="G53">
        <f>Salle!$B$1</f>
        <v>0</v>
      </c>
      <c r="H53" t="str">
        <f>CONCATENATE('Fiche formation'!$C$14," ",IF(A53&lt;DATE(2026,9,1),"2A","3A"))</f>
        <v>M ALGO 2A</v>
      </c>
      <c r="I53" s="15"/>
      <c r="J53" s="15"/>
      <c r="K53">
        <f>VLOOKUP(A53,'Calendrier 2025-2026'!$D$7:$E$37,2,FALSE)</f>
        <v>0</v>
      </c>
    </row>
    <row r="54" spans="1:11">
      <c r="A54" s="10">
        <f t="shared" si="4"/>
        <v>45896</v>
      </c>
      <c r="B54" t="str">
        <f t="shared" si="2"/>
        <v/>
      </c>
      <c r="C54" t="str">
        <f t="shared" si="3"/>
        <v/>
      </c>
      <c r="D54">
        <f t="shared" si="0"/>
        <v>0</v>
      </c>
      <c r="E54" t="str">
        <f t="shared" si="1"/>
        <v/>
      </c>
      <c r="F54" t="str">
        <f>IF(A54&lt;DATE(2026,9,1),'Fiche formation'!$C$25,'Fiche formation'!$D$25)</f>
        <v>mickael.montassier@umontpellier.fr</v>
      </c>
      <c r="G54">
        <f>Salle!$B$1</f>
        <v>0</v>
      </c>
      <c r="H54" t="str">
        <f>CONCATENATE('Fiche formation'!$C$14," ",IF(A54&lt;DATE(2026,9,1),"2A","3A"))</f>
        <v>M ALGO 2A</v>
      </c>
      <c r="I54" s="15"/>
      <c r="J54" s="15"/>
      <c r="K54">
        <f>VLOOKUP(A54,'Calendrier 2025-2026'!$D$7:$E$37,2,FALSE)</f>
        <v>0</v>
      </c>
    </row>
    <row r="55" spans="1:11">
      <c r="A55" s="10">
        <f t="shared" si="4"/>
        <v>45896</v>
      </c>
      <c r="B55" t="str">
        <f t="shared" si="2"/>
        <v/>
      </c>
      <c r="C55" t="str">
        <f t="shared" si="3"/>
        <v/>
      </c>
      <c r="D55">
        <f t="shared" si="0"/>
        <v>0</v>
      </c>
      <c r="E55" t="str">
        <f t="shared" si="1"/>
        <v/>
      </c>
      <c r="F55" t="str">
        <f>IF(A55&lt;DATE(2026,9,1),'Fiche formation'!$C$25,'Fiche formation'!$D$25)</f>
        <v>mickael.montassier@umontpellier.fr</v>
      </c>
      <c r="G55">
        <f>Salle!$B$1</f>
        <v>0</v>
      </c>
      <c r="H55" t="str">
        <f>CONCATENATE('Fiche formation'!$C$14," ",IF(A55&lt;DATE(2026,9,1),"2A","3A"))</f>
        <v>M ALGO 2A</v>
      </c>
      <c r="I55" s="15"/>
      <c r="J55" s="15"/>
      <c r="K55">
        <f>VLOOKUP(A55,'Calendrier 2025-2026'!$D$7:$E$37,2,FALSE)</f>
        <v>0</v>
      </c>
    </row>
    <row r="56" spans="1:11">
      <c r="A56" s="10">
        <f t="shared" si="4"/>
        <v>45897</v>
      </c>
      <c r="B56" t="str">
        <f t="shared" si="2"/>
        <v/>
      </c>
      <c r="C56" t="str">
        <f t="shared" si="3"/>
        <v/>
      </c>
      <c r="D56">
        <f t="shared" si="0"/>
        <v>0</v>
      </c>
      <c r="E56" t="str">
        <f t="shared" si="1"/>
        <v/>
      </c>
      <c r="F56" t="str">
        <f>IF(A56&lt;DATE(2026,9,1),'Fiche formation'!$C$25,'Fiche formation'!$D$25)</f>
        <v>mickael.montassier@umontpellier.fr</v>
      </c>
      <c r="G56">
        <f>Salle!$B$1</f>
        <v>0</v>
      </c>
      <c r="H56" t="str">
        <f>CONCATENATE('Fiche formation'!$C$14," ",IF(A56&lt;DATE(2026,9,1),"2A","3A"))</f>
        <v>M ALGO 2A</v>
      </c>
      <c r="I56" s="15"/>
      <c r="J56" s="15"/>
      <c r="K56">
        <f>VLOOKUP(A56,'Calendrier 2025-2026'!$D$7:$E$37,2,FALSE)</f>
        <v>0</v>
      </c>
    </row>
    <row r="57" spans="1:11">
      <c r="A57" s="10">
        <f t="shared" si="4"/>
        <v>45897</v>
      </c>
      <c r="B57" t="str">
        <f t="shared" si="2"/>
        <v/>
      </c>
      <c r="C57" t="str">
        <f t="shared" si="3"/>
        <v/>
      </c>
      <c r="D57">
        <f t="shared" si="0"/>
        <v>0</v>
      </c>
      <c r="E57" t="str">
        <f t="shared" si="1"/>
        <v/>
      </c>
      <c r="F57" t="str">
        <f>IF(A57&lt;DATE(2026,9,1),'Fiche formation'!$C$25,'Fiche formation'!$D$25)</f>
        <v>mickael.montassier@umontpellier.fr</v>
      </c>
      <c r="G57">
        <f>Salle!$B$1</f>
        <v>0</v>
      </c>
      <c r="H57" t="str">
        <f>CONCATENATE('Fiche formation'!$C$14," ",IF(A57&lt;DATE(2026,9,1),"2A","3A"))</f>
        <v>M ALGO 2A</v>
      </c>
      <c r="I57" s="15"/>
      <c r="J57" s="15"/>
      <c r="K57">
        <f>VLOOKUP(A57,'Calendrier 2025-2026'!$D$7:$E$37,2,FALSE)</f>
        <v>0</v>
      </c>
    </row>
    <row r="58" spans="1:11">
      <c r="A58" s="10">
        <f t="shared" si="4"/>
        <v>45898</v>
      </c>
      <c r="B58" t="str">
        <f t="shared" si="2"/>
        <v/>
      </c>
      <c r="C58" t="str">
        <f t="shared" si="3"/>
        <v/>
      </c>
      <c r="D58">
        <f t="shared" si="0"/>
        <v>0</v>
      </c>
      <c r="E58" t="str">
        <f t="shared" si="1"/>
        <v/>
      </c>
      <c r="F58" t="str">
        <f>IF(A58&lt;DATE(2026,9,1),'Fiche formation'!$C$25,'Fiche formation'!$D$25)</f>
        <v>mickael.montassier@umontpellier.fr</v>
      </c>
      <c r="G58">
        <f>Salle!$B$1</f>
        <v>0</v>
      </c>
      <c r="H58" t="str">
        <f>CONCATENATE('Fiche formation'!$C$14," ",IF(A58&lt;DATE(2026,9,1),"2A","3A"))</f>
        <v>M ALGO 2A</v>
      </c>
      <c r="I58" s="15"/>
      <c r="J58" s="15"/>
      <c r="K58">
        <f>VLOOKUP(A58,'Calendrier 2025-2026'!$D$7:$E$37,2,FALSE)</f>
        <v>0</v>
      </c>
    </row>
    <row r="59" spans="1:11">
      <c r="A59" s="10">
        <f t="shared" si="4"/>
        <v>45898</v>
      </c>
      <c r="B59" t="str">
        <f t="shared" si="2"/>
        <v/>
      </c>
      <c r="C59" t="str">
        <f t="shared" si="3"/>
        <v/>
      </c>
      <c r="D59">
        <f t="shared" si="0"/>
        <v>0</v>
      </c>
      <c r="E59" t="str">
        <f t="shared" si="1"/>
        <v/>
      </c>
      <c r="F59" t="str">
        <f>IF(A59&lt;DATE(2026,9,1),'Fiche formation'!$C$25,'Fiche formation'!$D$25)</f>
        <v>mickael.montassier@umontpellier.fr</v>
      </c>
      <c r="G59">
        <f>Salle!$B$1</f>
        <v>0</v>
      </c>
      <c r="H59" t="str">
        <f>CONCATENATE('Fiche formation'!$C$14," ",IF(A59&lt;DATE(2026,9,1),"2A","3A"))</f>
        <v>M ALGO 2A</v>
      </c>
      <c r="I59" s="15"/>
      <c r="J59" s="15"/>
      <c r="K59">
        <f>VLOOKUP(A59,'Calendrier 2025-2026'!$D$7:$E$37,2,FALSE)</f>
        <v>0</v>
      </c>
    </row>
    <row r="60" spans="1:11">
      <c r="A60" s="10">
        <f t="shared" si="4"/>
        <v>45899</v>
      </c>
      <c r="B60" t="str">
        <f t="shared" si="2"/>
        <v/>
      </c>
      <c r="C60" t="str">
        <f t="shared" si="3"/>
        <v/>
      </c>
      <c r="D60">
        <f t="shared" si="0"/>
        <v>0</v>
      </c>
      <c r="E60" t="str">
        <f t="shared" si="1"/>
        <v/>
      </c>
      <c r="F60" t="str">
        <f>IF(A60&lt;DATE(2026,9,1),'Fiche formation'!$C$25,'Fiche formation'!$D$25)</f>
        <v>mickael.montassier@umontpellier.fr</v>
      </c>
      <c r="G60">
        <f>Salle!$B$1</f>
        <v>0</v>
      </c>
      <c r="H60" t="str">
        <f>CONCATENATE('Fiche formation'!$C$14," ",IF(A60&lt;DATE(2026,9,1),"2A","3A"))</f>
        <v>M ALGO 2A</v>
      </c>
      <c r="I60" s="15"/>
      <c r="J60" s="15"/>
      <c r="K60">
        <f>VLOOKUP(A60,'Calendrier 2025-2026'!$D$7:$E$37,2,FALSE)</f>
        <v>0</v>
      </c>
    </row>
    <row r="61" spans="1:11">
      <c r="A61" s="10">
        <f t="shared" si="4"/>
        <v>45899</v>
      </c>
      <c r="B61" t="str">
        <f t="shared" si="2"/>
        <v/>
      </c>
      <c r="C61" t="str">
        <f t="shared" si="3"/>
        <v/>
      </c>
      <c r="D61">
        <f t="shared" si="0"/>
        <v>0</v>
      </c>
      <c r="E61" t="str">
        <f t="shared" si="1"/>
        <v/>
      </c>
      <c r="F61" t="str">
        <f>IF(A61&lt;DATE(2026,9,1),'Fiche formation'!$C$25,'Fiche formation'!$D$25)</f>
        <v>mickael.montassier@umontpellier.fr</v>
      </c>
      <c r="G61">
        <f>Salle!$B$1</f>
        <v>0</v>
      </c>
      <c r="H61" t="str">
        <f>CONCATENATE('Fiche formation'!$C$14," ",IF(A61&lt;DATE(2026,9,1),"2A","3A"))</f>
        <v>M ALGO 2A</v>
      </c>
      <c r="I61" s="15"/>
      <c r="J61" s="15"/>
      <c r="K61">
        <f>VLOOKUP(A61,'Calendrier 2025-2026'!$D$7:$E$37,2,FALSE)</f>
        <v>0</v>
      </c>
    </row>
    <row r="62" spans="1:11">
      <c r="A62" s="10">
        <f t="shared" si="4"/>
        <v>45900</v>
      </c>
      <c r="B62" t="str">
        <f t="shared" si="2"/>
        <v/>
      </c>
      <c r="C62" t="str">
        <f t="shared" si="3"/>
        <v/>
      </c>
      <c r="D62">
        <f t="shared" si="0"/>
        <v>0</v>
      </c>
      <c r="E62" t="str">
        <f t="shared" si="1"/>
        <v/>
      </c>
      <c r="F62" t="str">
        <f>IF(A62&lt;DATE(2026,9,1),'Fiche formation'!$C$25,'Fiche formation'!$D$25)</f>
        <v>mickael.montassier@umontpellier.fr</v>
      </c>
      <c r="G62">
        <f>Salle!$B$1</f>
        <v>0</v>
      </c>
      <c r="H62" t="str">
        <f>CONCATENATE('Fiche formation'!$C$14," ",IF(A62&lt;DATE(2026,9,1),"2A","3A"))</f>
        <v>M ALGO 2A</v>
      </c>
      <c r="I62" s="15"/>
      <c r="J62" s="15"/>
      <c r="K62">
        <f>VLOOKUP(A62,'Calendrier 2025-2026'!$D$7:$E$37,2,FALSE)</f>
        <v>0</v>
      </c>
    </row>
    <row r="63" spans="1:11">
      <c r="A63" s="10">
        <f t="shared" si="4"/>
        <v>45900</v>
      </c>
      <c r="B63" t="str">
        <f t="shared" si="2"/>
        <v/>
      </c>
      <c r="C63" t="str">
        <f t="shared" si="3"/>
        <v/>
      </c>
      <c r="D63">
        <f>K63</f>
        <v>0</v>
      </c>
      <c r="E63" t="str">
        <f t="shared" ref="E63:E126" si="5">IF(K63=0,"",IF(OR(K63="Entreprise",K63="Révisions"),0,1))</f>
        <v/>
      </c>
      <c r="F63" t="str">
        <f>IF(A63&lt;DATE(2026,9,1),'Fiche formation'!$C$25,'Fiche formation'!$D$25)</f>
        <v>mickael.montassier@umontpellier.fr</v>
      </c>
      <c r="G63">
        <f>Salle!$B$1</f>
        <v>0</v>
      </c>
      <c r="H63" t="str">
        <f>CONCATENATE('Fiche formation'!$C$14," ",IF(A63&lt;DATE(2026,9,1),"2A","3A"))</f>
        <v>M ALGO 2A</v>
      </c>
      <c r="K63">
        <f>VLOOKUP(A63,'Calendrier 2025-2026'!$D$7:$E$37,2,FALSE)</f>
        <v>0</v>
      </c>
    </row>
    <row r="64" spans="1:11">
      <c r="A64" s="10">
        <f>IF(A63=A62,A63+1,A63)</f>
        <v>45901</v>
      </c>
      <c r="B64" t="str">
        <f t="shared" si="2"/>
        <v>08:00</v>
      </c>
      <c r="C64" t="str">
        <f t="shared" si="3"/>
        <v>12:00</v>
      </c>
      <c r="D64" t="str">
        <f t="shared" ref="D64:D127" si="6">K64</f>
        <v>Entreprise</v>
      </c>
      <c r="E64">
        <f t="shared" si="5"/>
        <v>0</v>
      </c>
      <c r="F64" t="str">
        <f>IF(A64&lt;DATE(2026,9,1),'Fiche formation'!$C$25,'Fiche formation'!$D$25)</f>
        <v>mickael.montassier@umontpellier.fr</v>
      </c>
      <c r="G64">
        <f>Salle!$B$1</f>
        <v>0</v>
      </c>
      <c r="H64" t="str">
        <f>CONCATENATE('Fiche formation'!$C$14," ",IF(A64&lt;DATE(2026,9,1),"2A","3A"))</f>
        <v>M ALGO 2A</v>
      </c>
      <c r="K64" t="str">
        <f>VLOOKUP(A64,'Calendrier 2025-2026'!$G$7:$H$37,2,FALSE)</f>
        <v>Entreprise</v>
      </c>
    </row>
    <row r="65" spans="1:11">
      <c r="A65" s="10">
        <f t="shared" ref="A65:A128" si="7">IF(A64=A63,A64+1,A64)</f>
        <v>45901</v>
      </c>
      <c r="B65" t="str">
        <f t="shared" si="2"/>
        <v>14:00</v>
      </c>
      <c r="C65" t="str">
        <f t="shared" si="3"/>
        <v>17:00</v>
      </c>
      <c r="D65" t="str">
        <f t="shared" si="6"/>
        <v>Entreprise</v>
      </c>
      <c r="E65">
        <f t="shared" si="5"/>
        <v>0</v>
      </c>
      <c r="F65" t="str">
        <f>IF(A65&lt;DATE(2026,9,1),'Fiche formation'!$C$25,'Fiche formation'!$D$25)</f>
        <v>mickael.montassier@umontpellier.fr</v>
      </c>
      <c r="G65">
        <f>Salle!$B$1</f>
        <v>0</v>
      </c>
      <c r="H65" t="str">
        <f>CONCATENATE('Fiche formation'!$C$14," ",IF(A65&lt;DATE(2026,9,1),"2A","3A"))</f>
        <v>M ALGO 2A</v>
      </c>
      <c r="K65" t="str">
        <f>VLOOKUP(A65,'Calendrier 2025-2026'!$G$7:$H$37,2,FALSE)</f>
        <v>Entreprise</v>
      </c>
    </row>
    <row r="66" spans="1:11">
      <c r="A66" s="10">
        <f t="shared" si="7"/>
        <v>45902</v>
      </c>
      <c r="B66" t="str">
        <f t="shared" si="2"/>
        <v>08:00</v>
      </c>
      <c r="C66" t="str">
        <f t="shared" si="3"/>
        <v>12:00</v>
      </c>
      <c r="D66" t="str">
        <f t="shared" si="6"/>
        <v>Entreprise</v>
      </c>
      <c r="E66">
        <f t="shared" si="5"/>
        <v>0</v>
      </c>
      <c r="F66" t="str">
        <f>IF(A66&lt;DATE(2026,9,1),'Fiche formation'!$C$25,'Fiche formation'!$D$25)</f>
        <v>mickael.montassier@umontpellier.fr</v>
      </c>
      <c r="G66">
        <f>Salle!$B$1</f>
        <v>0</v>
      </c>
      <c r="H66" t="str">
        <f>CONCATENATE('Fiche formation'!$C$14," ",IF(A66&lt;DATE(2026,9,1),"2A","3A"))</f>
        <v>M ALGO 2A</v>
      </c>
      <c r="K66" t="str">
        <f>VLOOKUP(A66,'Calendrier 2025-2026'!$G$7:$H$37,2,FALSE)</f>
        <v>Entreprise</v>
      </c>
    </row>
    <row r="67" spans="1:11">
      <c r="A67" s="10">
        <f t="shared" si="7"/>
        <v>45902</v>
      </c>
      <c r="B67" t="str">
        <f t="shared" ref="B67:B130" si="8">IF(K67=0,"",IF($A67=$A66,"14:00","08:00"))</f>
        <v>14:00</v>
      </c>
      <c r="C67" t="str">
        <f t="shared" ref="C67:C130" si="9">IF(K67=0,"",IF($A67=$A66,"17:00","12:00"))</f>
        <v>17:00</v>
      </c>
      <c r="D67" t="str">
        <f t="shared" si="6"/>
        <v>Entreprise</v>
      </c>
      <c r="E67">
        <f t="shared" si="5"/>
        <v>0</v>
      </c>
      <c r="F67" t="str">
        <f>IF(A67&lt;DATE(2026,9,1),'Fiche formation'!$C$25,'Fiche formation'!$D$25)</f>
        <v>mickael.montassier@umontpellier.fr</v>
      </c>
      <c r="G67">
        <f>Salle!$B$1</f>
        <v>0</v>
      </c>
      <c r="H67" t="str">
        <f>CONCATENATE('Fiche formation'!$C$14," ",IF(A67&lt;DATE(2026,9,1),"2A","3A"))</f>
        <v>M ALGO 2A</v>
      </c>
      <c r="K67" t="str">
        <f>VLOOKUP(A67,'Calendrier 2025-2026'!$G$7:$H$37,2,FALSE)</f>
        <v>Entreprise</v>
      </c>
    </row>
    <row r="68" spans="1:11">
      <c r="A68" s="10">
        <f t="shared" si="7"/>
        <v>45903</v>
      </c>
      <c r="B68" t="str">
        <f t="shared" si="8"/>
        <v>08:00</v>
      </c>
      <c r="C68" t="str">
        <f t="shared" si="9"/>
        <v>12:00</v>
      </c>
      <c r="D68" t="str">
        <f t="shared" si="6"/>
        <v>Entreprise</v>
      </c>
      <c r="E68">
        <f t="shared" si="5"/>
        <v>0</v>
      </c>
      <c r="F68" t="str">
        <f>IF(A68&lt;DATE(2026,9,1),'Fiche formation'!$C$25,'Fiche formation'!$D$25)</f>
        <v>mickael.montassier@umontpellier.fr</v>
      </c>
      <c r="G68">
        <f>Salle!$B$1</f>
        <v>0</v>
      </c>
      <c r="H68" t="str">
        <f>CONCATENATE('Fiche formation'!$C$14," ",IF(A68&lt;DATE(2026,9,1),"2A","3A"))</f>
        <v>M ALGO 2A</v>
      </c>
      <c r="K68" t="str">
        <f>VLOOKUP(A68,'Calendrier 2025-2026'!$G$7:$H$37,2,FALSE)</f>
        <v>Entreprise</v>
      </c>
    </row>
    <row r="69" spans="1:11">
      <c r="A69" s="10">
        <f t="shared" si="7"/>
        <v>45903</v>
      </c>
      <c r="B69" t="str">
        <f t="shared" si="8"/>
        <v>14:00</v>
      </c>
      <c r="C69" t="str">
        <f t="shared" si="9"/>
        <v>17:00</v>
      </c>
      <c r="D69" t="str">
        <f t="shared" si="6"/>
        <v>Entreprise</v>
      </c>
      <c r="E69">
        <f t="shared" si="5"/>
        <v>0</v>
      </c>
      <c r="F69" t="str">
        <f>IF(A69&lt;DATE(2026,9,1),'Fiche formation'!$C$25,'Fiche formation'!$D$25)</f>
        <v>mickael.montassier@umontpellier.fr</v>
      </c>
      <c r="G69">
        <f>Salle!$B$1</f>
        <v>0</v>
      </c>
      <c r="H69" t="str">
        <f>CONCATENATE('Fiche formation'!$C$14," ",IF(A69&lt;DATE(2026,9,1),"2A","3A"))</f>
        <v>M ALGO 2A</v>
      </c>
      <c r="K69" t="str">
        <f>VLOOKUP(A69,'Calendrier 2025-2026'!$G$7:$H$37,2,FALSE)</f>
        <v>Entreprise</v>
      </c>
    </row>
    <row r="70" spans="1:11">
      <c r="A70" s="10">
        <f t="shared" si="7"/>
        <v>45904</v>
      </c>
      <c r="B70" t="str">
        <f t="shared" si="8"/>
        <v>08:00</v>
      </c>
      <c r="C70" t="str">
        <f t="shared" si="9"/>
        <v>12:00</v>
      </c>
      <c r="D70" t="str">
        <f t="shared" si="6"/>
        <v>Entreprise</v>
      </c>
      <c r="E70">
        <f t="shared" si="5"/>
        <v>0</v>
      </c>
      <c r="F70" t="str">
        <f>IF(A70&lt;DATE(2026,9,1),'Fiche formation'!$C$25,'Fiche formation'!$D$25)</f>
        <v>mickael.montassier@umontpellier.fr</v>
      </c>
      <c r="G70">
        <f>Salle!$B$1</f>
        <v>0</v>
      </c>
      <c r="H70" t="str">
        <f>CONCATENATE('Fiche formation'!$C$14," ",IF(A70&lt;DATE(2026,9,1),"2A","3A"))</f>
        <v>M ALGO 2A</v>
      </c>
      <c r="K70" t="str">
        <f>VLOOKUP(A70,'Calendrier 2025-2026'!$G$7:$H$37,2,FALSE)</f>
        <v>Entreprise</v>
      </c>
    </row>
    <row r="71" spans="1:11">
      <c r="A71" s="10">
        <f t="shared" si="7"/>
        <v>45904</v>
      </c>
      <c r="B71" t="str">
        <f t="shared" si="8"/>
        <v>14:00</v>
      </c>
      <c r="C71" t="str">
        <f t="shared" si="9"/>
        <v>17:00</v>
      </c>
      <c r="D71" t="str">
        <f t="shared" si="6"/>
        <v>Entreprise</v>
      </c>
      <c r="E71">
        <f t="shared" si="5"/>
        <v>0</v>
      </c>
      <c r="F71" t="str">
        <f>IF(A71&lt;DATE(2026,9,1),'Fiche formation'!$C$25,'Fiche formation'!$D$25)</f>
        <v>mickael.montassier@umontpellier.fr</v>
      </c>
      <c r="G71">
        <f>Salle!$B$1</f>
        <v>0</v>
      </c>
      <c r="H71" t="str">
        <f>CONCATENATE('Fiche formation'!$C$14," ",IF(A71&lt;DATE(2026,9,1),"2A","3A"))</f>
        <v>M ALGO 2A</v>
      </c>
      <c r="K71" t="str">
        <f>VLOOKUP(A71,'Calendrier 2025-2026'!$G$7:$H$37,2,FALSE)</f>
        <v>Entreprise</v>
      </c>
    </row>
    <row r="72" spans="1:11">
      <c r="A72" s="10">
        <f t="shared" si="7"/>
        <v>45905</v>
      </c>
      <c r="B72" t="str">
        <f t="shared" si="8"/>
        <v>08:00</v>
      </c>
      <c r="C72" t="str">
        <f t="shared" si="9"/>
        <v>12:00</v>
      </c>
      <c r="D72" t="str">
        <f t="shared" si="6"/>
        <v>Entreprise</v>
      </c>
      <c r="E72">
        <f t="shared" si="5"/>
        <v>0</v>
      </c>
      <c r="F72" t="str">
        <f>IF(A72&lt;DATE(2026,9,1),'Fiche formation'!$C$25,'Fiche formation'!$D$25)</f>
        <v>mickael.montassier@umontpellier.fr</v>
      </c>
      <c r="G72">
        <f>Salle!$B$1</f>
        <v>0</v>
      </c>
      <c r="H72" t="str">
        <f>CONCATENATE('Fiche formation'!$C$14," ",IF(A72&lt;DATE(2026,9,1),"2A","3A"))</f>
        <v>M ALGO 2A</v>
      </c>
      <c r="K72" t="str">
        <f>VLOOKUP(A72,'Calendrier 2025-2026'!$G$7:$H$37,2,FALSE)</f>
        <v>Entreprise</v>
      </c>
    </row>
    <row r="73" spans="1:11">
      <c r="A73" s="10">
        <f t="shared" si="7"/>
        <v>45905</v>
      </c>
      <c r="B73" t="str">
        <f t="shared" si="8"/>
        <v>14:00</v>
      </c>
      <c r="C73" t="str">
        <f t="shared" si="9"/>
        <v>17:00</v>
      </c>
      <c r="D73" t="str">
        <f t="shared" si="6"/>
        <v>Entreprise</v>
      </c>
      <c r="E73">
        <f t="shared" si="5"/>
        <v>0</v>
      </c>
      <c r="F73" t="str">
        <f>IF(A73&lt;DATE(2026,9,1),'Fiche formation'!$C$25,'Fiche formation'!$D$25)</f>
        <v>mickael.montassier@umontpellier.fr</v>
      </c>
      <c r="G73">
        <f>Salle!$B$1</f>
        <v>0</v>
      </c>
      <c r="H73" t="str">
        <f>CONCATENATE('Fiche formation'!$C$14," ",IF(A73&lt;DATE(2026,9,1),"2A","3A"))</f>
        <v>M ALGO 2A</v>
      </c>
      <c r="K73" t="str">
        <f>VLOOKUP(A73,'Calendrier 2025-2026'!$G$7:$H$37,2,FALSE)</f>
        <v>Entreprise</v>
      </c>
    </row>
    <row r="74" spans="1:11">
      <c r="A74" s="10">
        <f t="shared" si="7"/>
        <v>45906</v>
      </c>
      <c r="B74" t="str">
        <f t="shared" si="8"/>
        <v/>
      </c>
      <c r="C74" t="str">
        <f t="shared" si="9"/>
        <v/>
      </c>
      <c r="D74">
        <f t="shared" si="6"/>
        <v>0</v>
      </c>
      <c r="E74" t="str">
        <f t="shared" si="5"/>
        <v/>
      </c>
      <c r="F74" t="str">
        <f>IF(A74&lt;DATE(2026,9,1),'Fiche formation'!$C$25,'Fiche formation'!$D$25)</f>
        <v>mickael.montassier@umontpellier.fr</v>
      </c>
      <c r="G74">
        <f>Salle!$B$1</f>
        <v>0</v>
      </c>
      <c r="H74" t="str">
        <f>CONCATENATE('Fiche formation'!$C$14," ",IF(A74&lt;DATE(2026,9,1),"2A","3A"))</f>
        <v>M ALGO 2A</v>
      </c>
      <c r="K74">
        <f>VLOOKUP(A74,'Calendrier 2025-2026'!$G$7:$H$37,2,FALSE)</f>
        <v>0</v>
      </c>
    </row>
    <row r="75" spans="1:11">
      <c r="A75" s="10">
        <f t="shared" si="7"/>
        <v>45906</v>
      </c>
      <c r="B75" t="str">
        <f t="shared" si="8"/>
        <v/>
      </c>
      <c r="C75" t="str">
        <f t="shared" si="9"/>
        <v/>
      </c>
      <c r="D75">
        <f t="shared" si="6"/>
        <v>0</v>
      </c>
      <c r="E75" t="str">
        <f t="shared" si="5"/>
        <v/>
      </c>
      <c r="F75" t="str">
        <f>IF(A75&lt;DATE(2026,9,1),'Fiche formation'!$C$25,'Fiche formation'!$D$25)</f>
        <v>mickael.montassier@umontpellier.fr</v>
      </c>
      <c r="G75">
        <f>Salle!$B$1</f>
        <v>0</v>
      </c>
      <c r="H75" t="str">
        <f>CONCATENATE('Fiche formation'!$C$14," ",IF(A75&lt;DATE(2026,9,1),"2A","3A"))</f>
        <v>M ALGO 2A</v>
      </c>
      <c r="K75">
        <f>VLOOKUP(A75,'Calendrier 2025-2026'!$G$7:$H$37,2,FALSE)</f>
        <v>0</v>
      </c>
    </row>
    <row r="76" spans="1:11">
      <c r="A76" s="10">
        <f t="shared" si="7"/>
        <v>45907</v>
      </c>
      <c r="B76" t="str">
        <f t="shared" si="8"/>
        <v/>
      </c>
      <c r="C76" t="str">
        <f t="shared" si="9"/>
        <v/>
      </c>
      <c r="D76">
        <f t="shared" si="6"/>
        <v>0</v>
      </c>
      <c r="E76" t="str">
        <f t="shared" si="5"/>
        <v/>
      </c>
      <c r="F76" t="str">
        <f>IF(A76&lt;DATE(2026,9,1),'Fiche formation'!$C$25,'Fiche formation'!$D$25)</f>
        <v>mickael.montassier@umontpellier.fr</v>
      </c>
      <c r="G76">
        <f>Salle!$B$1</f>
        <v>0</v>
      </c>
      <c r="H76" t="str">
        <f>CONCATENATE('Fiche formation'!$C$14," ",IF(A76&lt;DATE(2026,9,1),"2A","3A"))</f>
        <v>M ALGO 2A</v>
      </c>
      <c r="K76">
        <f>VLOOKUP(A76,'Calendrier 2025-2026'!$G$7:$H$37,2,FALSE)</f>
        <v>0</v>
      </c>
    </row>
    <row r="77" spans="1:11">
      <c r="A77" s="10">
        <f t="shared" si="7"/>
        <v>45907</v>
      </c>
      <c r="B77" t="str">
        <f t="shared" si="8"/>
        <v/>
      </c>
      <c r="C77" t="str">
        <f t="shared" si="9"/>
        <v/>
      </c>
      <c r="D77">
        <f t="shared" si="6"/>
        <v>0</v>
      </c>
      <c r="E77" t="str">
        <f t="shared" si="5"/>
        <v/>
      </c>
      <c r="F77" t="str">
        <f>IF(A77&lt;DATE(2026,9,1),'Fiche formation'!$C$25,'Fiche formation'!$D$25)</f>
        <v>mickael.montassier@umontpellier.fr</v>
      </c>
      <c r="G77">
        <f>Salle!$B$1</f>
        <v>0</v>
      </c>
      <c r="H77" t="str">
        <f>CONCATENATE('Fiche formation'!$C$14," ",IF(A77&lt;DATE(2026,9,1),"2A","3A"))</f>
        <v>M ALGO 2A</v>
      </c>
      <c r="K77">
        <f>VLOOKUP(A77,'Calendrier 2025-2026'!$G$7:$H$37,2,FALSE)</f>
        <v>0</v>
      </c>
    </row>
    <row r="78" spans="1:11">
      <c r="A78" s="10">
        <f t="shared" si="7"/>
        <v>45908</v>
      </c>
      <c r="B78" t="str">
        <f t="shared" si="8"/>
        <v>08:00</v>
      </c>
      <c r="C78" t="str">
        <f t="shared" si="9"/>
        <v>12:00</v>
      </c>
      <c r="D78" t="str">
        <f t="shared" si="6"/>
        <v>Rentrée</v>
      </c>
      <c r="E78">
        <f t="shared" si="5"/>
        <v>1</v>
      </c>
      <c r="F78" t="str">
        <f>IF(A78&lt;DATE(2026,9,1),'Fiche formation'!$C$25,'Fiche formation'!$D$25)</f>
        <v>mickael.montassier@umontpellier.fr</v>
      </c>
      <c r="G78">
        <f>Salle!$B$1</f>
        <v>0</v>
      </c>
      <c r="H78" t="str">
        <f>CONCATENATE('Fiche formation'!$C$14," ",IF(A78&lt;DATE(2026,9,1),"2A","3A"))</f>
        <v>M ALGO 2A</v>
      </c>
      <c r="K78" t="str">
        <f>VLOOKUP(A78,'Calendrier 2025-2026'!$G$7:$H$37,2,FALSE)</f>
        <v>Rentrée</v>
      </c>
    </row>
    <row r="79" spans="1:11">
      <c r="A79" s="10">
        <f t="shared" si="7"/>
        <v>45908</v>
      </c>
      <c r="B79" t="str">
        <f t="shared" si="8"/>
        <v>14:00</v>
      </c>
      <c r="C79" t="str">
        <f t="shared" si="9"/>
        <v>17:00</v>
      </c>
      <c r="D79" t="str">
        <f t="shared" si="6"/>
        <v>Rentrée</v>
      </c>
      <c r="E79">
        <f t="shared" si="5"/>
        <v>1</v>
      </c>
      <c r="F79" t="str">
        <f>IF(A79&lt;DATE(2026,9,1),'Fiche formation'!$C$25,'Fiche formation'!$D$25)</f>
        <v>mickael.montassier@umontpellier.fr</v>
      </c>
      <c r="G79">
        <f>Salle!$B$1</f>
        <v>0</v>
      </c>
      <c r="H79" t="str">
        <f>CONCATENATE('Fiche formation'!$C$14," ",IF(A79&lt;DATE(2026,9,1),"2A","3A"))</f>
        <v>M ALGO 2A</v>
      </c>
      <c r="K79" t="str">
        <f>VLOOKUP(A79,'Calendrier 2025-2026'!$G$7:$H$37,2,FALSE)</f>
        <v>Rentrée</v>
      </c>
    </row>
    <row r="80" spans="1:11">
      <c r="A80" s="10">
        <f t="shared" si="7"/>
        <v>45909</v>
      </c>
      <c r="B80" t="str">
        <f t="shared" si="8"/>
        <v>08:00</v>
      </c>
      <c r="C80" t="str">
        <f t="shared" si="9"/>
        <v>12:00</v>
      </c>
      <c r="D80" t="str">
        <f t="shared" si="6"/>
        <v>Centre</v>
      </c>
      <c r="E80">
        <f t="shared" si="5"/>
        <v>1</v>
      </c>
      <c r="F80" t="str">
        <f>IF(A80&lt;DATE(2026,9,1),'Fiche formation'!$C$25,'Fiche formation'!$D$25)</f>
        <v>mickael.montassier@umontpellier.fr</v>
      </c>
      <c r="G80">
        <f>Salle!$B$1</f>
        <v>0</v>
      </c>
      <c r="H80" t="str">
        <f>CONCATENATE('Fiche formation'!$C$14," ",IF(A80&lt;DATE(2026,9,1),"2A","3A"))</f>
        <v>M ALGO 2A</v>
      </c>
      <c r="K80" t="str">
        <f>VLOOKUP(A80,'Calendrier 2025-2026'!$G$7:$H$37,2,FALSE)</f>
        <v>Centre</v>
      </c>
    </row>
    <row r="81" spans="1:11">
      <c r="A81" s="10">
        <f t="shared" si="7"/>
        <v>45909</v>
      </c>
      <c r="B81" t="str">
        <f t="shared" si="8"/>
        <v>14:00</v>
      </c>
      <c r="C81" t="str">
        <f t="shared" si="9"/>
        <v>17:00</v>
      </c>
      <c r="D81" t="str">
        <f t="shared" si="6"/>
        <v>Centre</v>
      </c>
      <c r="E81">
        <f t="shared" si="5"/>
        <v>1</v>
      </c>
      <c r="F81" t="str">
        <f>IF(A81&lt;DATE(2026,9,1),'Fiche formation'!$C$25,'Fiche formation'!$D$25)</f>
        <v>mickael.montassier@umontpellier.fr</v>
      </c>
      <c r="G81">
        <f>Salle!$B$1</f>
        <v>0</v>
      </c>
      <c r="H81" t="str">
        <f>CONCATENATE('Fiche formation'!$C$14," ",IF(A81&lt;DATE(2026,9,1),"2A","3A"))</f>
        <v>M ALGO 2A</v>
      </c>
      <c r="K81" t="str">
        <f>VLOOKUP(A81,'Calendrier 2025-2026'!$G$7:$H$37,2,FALSE)</f>
        <v>Centre</v>
      </c>
    </row>
    <row r="82" spans="1:11">
      <c r="A82" s="10">
        <f t="shared" si="7"/>
        <v>45910</v>
      </c>
      <c r="B82" t="str">
        <f t="shared" si="8"/>
        <v>08:00</v>
      </c>
      <c r="C82" t="str">
        <f t="shared" si="9"/>
        <v>12:00</v>
      </c>
      <c r="D82" t="str">
        <f t="shared" si="6"/>
        <v>Centre</v>
      </c>
      <c r="E82">
        <f t="shared" si="5"/>
        <v>1</v>
      </c>
      <c r="F82" t="str">
        <f>IF(A82&lt;DATE(2026,9,1),'Fiche formation'!$C$25,'Fiche formation'!$D$25)</f>
        <v>mickael.montassier@umontpellier.fr</v>
      </c>
      <c r="G82">
        <f>Salle!$B$1</f>
        <v>0</v>
      </c>
      <c r="H82" t="str">
        <f>CONCATENATE('Fiche formation'!$C$14," ",IF(A82&lt;DATE(2026,9,1),"2A","3A"))</f>
        <v>M ALGO 2A</v>
      </c>
      <c r="K82" t="str">
        <f>VLOOKUP(A82,'Calendrier 2025-2026'!$G$7:$H$37,2,FALSE)</f>
        <v>Centre</v>
      </c>
    </row>
    <row r="83" spans="1:11">
      <c r="A83" s="10">
        <f t="shared" si="7"/>
        <v>45910</v>
      </c>
      <c r="B83" t="str">
        <f t="shared" si="8"/>
        <v>14:00</v>
      </c>
      <c r="C83" t="str">
        <f t="shared" si="9"/>
        <v>17:00</v>
      </c>
      <c r="D83" t="str">
        <f t="shared" si="6"/>
        <v>Centre</v>
      </c>
      <c r="E83">
        <f t="shared" si="5"/>
        <v>1</v>
      </c>
      <c r="F83" t="str">
        <f>IF(A83&lt;DATE(2026,9,1),'Fiche formation'!$C$25,'Fiche formation'!$D$25)</f>
        <v>mickael.montassier@umontpellier.fr</v>
      </c>
      <c r="G83">
        <f>Salle!$B$1</f>
        <v>0</v>
      </c>
      <c r="H83" t="str">
        <f>CONCATENATE('Fiche formation'!$C$14," ",IF(A83&lt;DATE(2026,9,1),"2A","3A"))</f>
        <v>M ALGO 2A</v>
      </c>
      <c r="K83" t="str">
        <f>VLOOKUP(A83,'Calendrier 2025-2026'!$G$7:$H$37,2,FALSE)</f>
        <v>Centre</v>
      </c>
    </row>
    <row r="84" spans="1:11">
      <c r="A84" s="10">
        <f t="shared" si="7"/>
        <v>45911</v>
      </c>
      <c r="B84" t="str">
        <f t="shared" si="8"/>
        <v>08:00</v>
      </c>
      <c r="C84" t="str">
        <f t="shared" si="9"/>
        <v>12:00</v>
      </c>
      <c r="D84" t="str">
        <f t="shared" si="6"/>
        <v>Centre</v>
      </c>
      <c r="E84">
        <f t="shared" si="5"/>
        <v>1</v>
      </c>
      <c r="F84" t="str">
        <f>IF(A84&lt;DATE(2026,9,1),'Fiche formation'!$C$25,'Fiche formation'!$D$25)</f>
        <v>mickael.montassier@umontpellier.fr</v>
      </c>
      <c r="G84">
        <f>Salle!$B$1</f>
        <v>0</v>
      </c>
      <c r="H84" t="str">
        <f>CONCATENATE('Fiche formation'!$C$14," ",IF(A84&lt;DATE(2026,9,1),"2A","3A"))</f>
        <v>M ALGO 2A</v>
      </c>
      <c r="K84" t="str">
        <f>VLOOKUP(A84,'Calendrier 2025-2026'!$G$7:$H$37,2,FALSE)</f>
        <v>Centre</v>
      </c>
    </row>
    <row r="85" spans="1:11">
      <c r="A85" s="10">
        <f t="shared" si="7"/>
        <v>45911</v>
      </c>
      <c r="B85" t="str">
        <f t="shared" si="8"/>
        <v>14:00</v>
      </c>
      <c r="C85" t="str">
        <f t="shared" si="9"/>
        <v>17:00</v>
      </c>
      <c r="D85" t="str">
        <f t="shared" si="6"/>
        <v>Centre</v>
      </c>
      <c r="E85">
        <f t="shared" si="5"/>
        <v>1</v>
      </c>
      <c r="F85" t="str">
        <f>IF(A85&lt;DATE(2026,9,1),'Fiche formation'!$C$25,'Fiche formation'!$D$25)</f>
        <v>mickael.montassier@umontpellier.fr</v>
      </c>
      <c r="G85">
        <f>Salle!$B$1</f>
        <v>0</v>
      </c>
      <c r="H85" t="str">
        <f>CONCATENATE('Fiche formation'!$C$14," ",IF(A85&lt;DATE(2026,9,1),"2A","3A"))</f>
        <v>M ALGO 2A</v>
      </c>
      <c r="K85" t="str">
        <f>VLOOKUP(A85,'Calendrier 2025-2026'!$G$7:$H$37,2,FALSE)</f>
        <v>Centre</v>
      </c>
    </row>
    <row r="86" spans="1:11">
      <c r="A86" s="10">
        <f t="shared" si="7"/>
        <v>45912</v>
      </c>
      <c r="B86" t="str">
        <f t="shared" si="8"/>
        <v>08:00</v>
      </c>
      <c r="C86" t="str">
        <f t="shared" si="9"/>
        <v>12:00</v>
      </c>
      <c r="D86" t="str">
        <f t="shared" si="6"/>
        <v>Centre</v>
      </c>
      <c r="E86">
        <f t="shared" si="5"/>
        <v>1</v>
      </c>
      <c r="F86" t="str">
        <f>IF(A86&lt;DATE(2026,9,1),'Fiche formation'!$C$25,'Fiche formation'!$D$25)</f>
        <v>mickael.montassier@umontpellier.fr</v>
      </c>
      <c r="G86">
        <f>Salle!$B$1</f>
        <v>0</v>
      </c>
      <c r="H86" t="str">
        <f>CONCATENATE('Fiche formation'!$C$14," ",IF(A86&lt;DATE(2026,9,1),"2A","3A"))</f>
        <v>M ALGO 2A</v>
      </c>
      <c r="K86" t="str">
        <f>VLOOKUP(A86,'Calendrier 2025-2026'!$G$7:$H$37,2,FALSE)</f>
        <v>Centre</v>
      </c>
    </row>
    <row r="87" spans="1:11">
      <c r="A87" s="10">
        <f t="shared" si="7"/>
        <v>45912</v>
      </c>
      <c r="B87" t="str">
        <f t="shared" si="8"/>
        <v>14:00</v>
      </c>
      <c r="C87" t="str">
        <f t="shared" si="9"/>
        <v>17:00</v>
      </c>
      <c r="D87" t="str">
        <f t="shared" si="6"/>
        <v>Centre</v>
      </c>
      <c r="E87">
        <f t="shared" si="5"/>
        <v>1</v>
      </c>
      <c r="F87" t="str">
        <f>IF(A87&lt;DATE(2026,9,1),'Fiche formation'!$C$25,'Fiche formation'!$D$25)</f>
        <v>mickael.montassier@umontpellier.fr</v>
      </c>
      <c r="G87">
        <f>Salle!$B$1</f>
        <v>0</v>
      </c>
      <c r="H87" t="str">
        <f>CONCATENATE('Fiche formation'!$C$14," ",IF(A87&lt;DATE(2026,9,1),"2A","3A"))</f>
        <v>M ALGO 2A</v>
      </c>
      <c r="K87" t="str">
        <f>VLOOKUP(A87,'Calendrier 2025-2026'!$G$7:$H$37,2,FALSE)</f>
        <v>Centre</v>
      </c>
    </row>
    <row r="88" spans="1:11">
      <c r="A88" s="10">
        <f t="shared" si="7"/>
        <v>45913</v>
      </c>
      <c r="B88" t="str">
        <f t="shared" si="8"/>
        <v/>
      </c>
      <c r="C88" t="str">
        <f t="shared" si="9"/>
        <v/>
      </c>
      <c r="D88">
        <f t="shared" si="6"/>
        <v>0</v>
      </c>
      <c r="E88" t="str">
        <f t="shared" si="5"/>
        <v/>
      </c>
      <c r="F88" t="str">
        <f>IF(A88&lt;DATE(2026,9,1),'Fiche formation'!$C$25,'Fiche formation'!$D$25)</f>
        <v>mickael.montassier@umontpellier.fr</v>
      </c>
      <c r="G88">
        <f>Salle!$B$1</f>
        <v>0</v>
      </c>
      <c r="H88" t="str">
        <f>CONCATENATE('Fiche formation'!$C$14," ",IF(A88&lt;DATE(2026,9,1),"2A","3A"))</f>
        <v>M ALGO 2A</v>
      </c>
      <c r="K88">
        <f>VLOOKUP(A88,'Calendrier 2025-2026'!$G$7:$H$37,2,FALSE)</f>
        <v>0</v>
      </c>
    </row>
    <row r="89" spans="1:11">
      <c r="A89" s="10">
        <f t="shared" si="7"/>
        <v>45913</v>
      </c>
      <c r="B89" t="str">
        <f t="shared" si="8"/>
        <v/>
      </c>
      <c r="C89" t="str">
        <f t="shared" si="9"/>
        <v/>
      </c>
      <c r="D89">
        <f t="shared" si="6"/>
        <v>0</v>
      </c>
      <c r="E89" t="str">
        <f t="shared" si="5"/>
        <v/>
      </c>
      <c r="F89" t="str">
        <f>IF(A89&lt;DATE(2026,9,1),'Fiche formation'!$C$25,'Fiche formation'!$D$25)</f>
        <v>mickael.montassier@umontpellier.fr</v>
      </c>
      <c r="G89">
        <f>Salle!$B$1</f>
        <v>0</v>
      </c>
      <c r="H89" t="str">
        <f>CONCATENATE('Fiche formation'!$C$14," ",IF(A89&lt;DATE(2026,9,1),"2A","3A"))</f>
        <v>M ALGO 2A</v>
      </c>
      <c r="K89">
        <f>VLOOKUP(A89,'Calendrier 2025-2026'!$G$7:$H$37,2,FALSE)</f>
        <v>0</v>
      </c>
    </row>
    <row r="90" spans="1:11">
      <c r="A90" s="10">
        <f t="shared" si="7"/>
        <v>45914</v>
      </c>
      <c r="B90" t="str">
        <f t="shared" si="8"/>
        <v/>
      </c>
      <c r="C90" t="str">
        <f t="shared" si="9"/>
        <v/>
      </c>
      <c r="D90">
        <f t="shared" si="6"/>
        <v>0</v>
      </c>
      <c r="E90" t="str">
        <f t="shared" si="5"/>
        <v/>
      </c>
      <c r="F90" t="str">
        <f>IF(A90&lt;DATE(2026,9,1),'Fiche formation'!$C$25,'Fiche formation'!$D$25)</f>
        <v>mickael.montassier@umontpellier.fr</v>
      </c>
      <c r="G90">
        <f>Salle!$B$1</f>
        <v>0</v>
      </c>
      <c r="H90" t="str">
        <f>CONCATENATE('Fiche formation'!$C$14," ",IF(A90&lt;DATE(2026,9,1),"2A","3A"))</f>
        <v>M ALGO 2A</v>
      </c>
      <c r="K90">
        <f>VLOOKUP(A90,'Calendrier 2025-2026'!$G$7:$H$37,2,FALSE)</f>
        <v>0</v>
      </c>
    </row>
    <row r="91" spans="1:11">
      <c r="A91" s="10">
        <f t="shared" si="7"/>
        <v>45914</v>
      </c>
      <c r="B91" t="str">
        <f t="shared" si="8"/>
        <v/>
      </c>
      <c r="C91" t="str">
        <f t="shared" si="9"/>
        <v/>
      </c>
      <c r="D91">
        <f t="shared" si="6"/>
        <v>0</v>
      </c>
      <c r="E91" t="str">
        <f t="shared" si="5"/>
        <v/>
      </c>
      <c r="F91" t="str">
        <f>IF(A91&lt;DATE(2026,9,1),'Fiche formation'!$C$25,'Fiche formation'!$D$25)</f>
        <v>mickael.montassier@umontpellier.fr</v>
      </c>
      <c r="G91">
        <f>Salle!$B$1</f>
        <v>0</v>
      </c>
      <c r="H91" t="str">
        <f>CONCATENATE('Fiche formation'!$C$14," ",IF(A91&lt;DATE(2026,9,1),"2A","3A"))</f>
        <v>M ALGO 2A</v>
      </c>
      <c r="K91">
        <f>VLOOKUP(A91,'Calendrier 2025-2026'!$G$7:$H$37,2,FALSE)</f>
        <v>0</v>
      </c>
    </row>
    <row r="92" spans="1:11">
      <c r="A92" s="10">
        <f t="shared" si="7"/>
        <v>45915</v>
      </c>
      <c r="B92" t="str">
        <f t="shared" si="8"/>
        <v>08:00</v>
      </c>
      <c r="C92" t="str">
        <f t="shared" si="9"/>
        <v>12:00</v>
      </c>
      <c r="D92" t="str">
        <f t="shared" si="6"/>
        <v>Centre</v>
      </c>
      <c r="E92">
        <f t="shared" si="5"/>
        <v>1</v>
      </c>
      <c r="F92" t="str">
        <f>IF(A92&lt;DATE(2026,9,1),'Fiche formation'!$C$25,'Fiche formation'!$D$25)</f>
        <v>mickael.montassier@umontpellier.fr</v>
      </c>
      <c r="G92">
        <f>Salle!$B$1</f>
        <v>0</v>
      </c>
      <c r="H92" t="str">
        <f>CONCATENATE('Fiche formation'!$C$14," ",IF(A92&lt;DATE(2026,9,1),"2A","3A"))</f>
        <v>M ALGO 2A</v>
      </c>
      <c r="K92" t="str">
        <f>VLOOKUP(A92,'Calendrier 2025-2026'!$G$7:$H$37,2,FALSE)</f>
        <v>Centre</v>
      </c>
    </row>
    <row r="93" spans="1:11">
      <c r="A93" s="10">
        <f t="shared" si="7"/>
        <v>45915</v>
      </c>
      <c r="B93" t="str">
        <f t="shared" si="8"/>
        <v>14:00</v>
      </c>
      <c r="C93" t="str">
        <f t="shared" si="9"/>
        <v>17:00</v>
      </c>
      <c r="D93" t="str">
        <f t="shared" si="6"/>
        <v>Centre</v>
      </c>
      <c r="E93">
        <f t="shared" si="5"/>
        <v>1</v>
      </c>
      <c r="F93" t="str">
        <f>IF(A93&lt;DATE(2026,9,1),'Fiche formation'!$C$25,'Fiche formation'!$D$25)</f>
        <v>mickael.montassier@umontpellier.fr</v>
      </c>
      <c r="G93">
        <f>Salle!$B$1</f>
        <v>0</v>
      </c>
      <c r="H93" t="str">
        <f>CONCATENATE('Fiche formation'!$C$14," ",IF(A93&lt;DATE(2026,9,1),"2A","3A"))</f>
        <v>M ALGO 2A</v>
      </c>
      <c r="K93" t="str">
        <f>VLOOKUP(A93,'Calendrier 2025-2026'!$G$7:$H$37,2,FALSE)</f>
        <v>Centre</v>
      </c>
    </row>
    <row r="94" spans="1:11">
      <c r="A94" s="10">
        <f t="shared" si="7"/>
        <v>45916</v>
      </c>
      <c r="B94" t="str">
        <f t="shared" si="8"/>
        <v>08:00</v>
      </c>
      <c r="C94" t="str">
        <f t="shared" si="9"/>
        <v>12:00</v>
      </c>
      <c r="D94" t="str">
        <f t="shared" si="6"/>
        <v>Centre</v>
      </c>
      <c r="E94">
        <f t="shared" si="5"/>
        <v>1</v>
      </c>
      <c r="F94" t="str">
        <f>IF(A94&lt;DATE(2026,9,1),'Fiche formation'!$C$25,'Fiche formation'!$D$25)</f>
        <v>mickael.montassier@umontpellier.fr</v>
      </c>
      <c r="G94">
        <f>Salle!$B$1</f>
        <v>0</v>
      </c>
      <c r="H94" t="str">
        <f>CONCATENATE('Fiche formation'!$C$14," ",IF(A94&lt;DATE(2026,9,1),"2A","3A"))</f>
        <v>M ALGO 2A</v>
      </c>
      <c r="K94" t="str">
        <f>VLOOKUP(A94,'Calendrier 2025-2026'!$G$7:$H$37,2,FALSE)</f>
        <v>Centre</v>
      </c>
    </row>
    <row r="95" spans="1:11">
      <c r="A95" s="10">
        <f t="shared" si="7"/>
        <v>45916</v>
      </c>
      <c r="B95" t="str">
        <f t="shared" si="8"/>
        <v>14:00</v>
      </c>
      <c r="C95" t="str">
        <f t="shared" si="9"/>
        <v>17:00</v>
      </c>
      <c r="D95" t="str">
        <f t="shared" si="6"/>
        <v>Centre</v>
      </c>
      <c r="E95">
        <f t="shared" si="5"/>
        <v>1</v>
      </c>
      <c r="F95" t="str">
        <f>IF(A95&lt;DATE(2026,9,1),'Fiche formation'!$C$25,'Fiche formation'!$D$25)</f>
        <v>mickael.montassier@umontpellier.fr</v>
      </c>
      <c r="G95">
        <f>Salle!$B$1</f>
        <v>0</v>
      </c>
      <c r="H95" t="str">
        <f>CONCATENATE('Fiche formation'!$C$14," ",IF(A95&lt;DATE(2026,9,1),"2A","3A"))</f>
        <v>M ALGO 2A</v>
      </c>
      <c r="K95" t="str">
        <f>VLOOKUP(A95,'Calendrier 2025-2026'!$G$7:$H$37,2,FALSE)</f>
        <v>Centre</v>
      </c>
    </row>
    <row r="96" spans="1:11">
      <c r="A96" s="10">
        <f t="shared" si="7"/>
        <v>45917</v>
      </c>
      <c r="B96" t="str">
        <f t="shared" si="8"/>
        <v>08:00</v>
      </c>
      <c r="C96" t="str">
        <f t="shared" si="9"/>
        <v>12:00</v>
      </c>
      <c r="D96" t="str">
        <f t="shared" si="6"/>
        <v>Centre</v>
      </c>
      <c r="E96">
        <f t="shared" si="5"/>
        <v>1</v>
      </c>
      <c r="F96" t="str">
        <f>IF(A96&lt;DATE(2026,9,1),'Fiche formation'!$C$25,'Fiche formation'!$D$25)</f>
        <v>mickael.montassier@umontpellier.fr</v>
      </c>
      <c r="G96">
        <f>Salle!$B$1</f>
        <v>0</v>
      </c>
      <c r="H96" t="str">
        <f>CONCATENATE('Fiche formation'!$C$14," ",IF(A96&lt;DATE(2026,9,1),"2A","3A"))</f>
        <v>M ALGO 2A</v>
      </c>
      <c r="K96" t="str">
        <f>VLOOKUP(A96,'Calendrier 2025-2026'!$G$7:$H$37,2,FALSE)</f>
        <v>Centre</v>
      </c>
    </row>
    <row r="97" spans="1:11">
      <c r="A97" s="10">
        <f t="shared" si="7"/>
        <v>45917</v>
      </c>
      <c r="B97" t="str">
        <f t="shared" si="8"/>
        <v>14:00</v>
      </c>
      <c r="C97" t="str">
        <f t="shared" si="9"/>
        <v>17:00</v>
      </c>
      <c r="D97" t="str">
        <f t="shared" si="6"/>
        <v>Centre</v>
      </c>
      <c r="E97">
        <f t="shared" si="5"/>
        <v>1</v>
      </c>
      <c r="F97" t="str">
        <f>IF(A97&lt;DATE(2026,9,1),'Fiche formation'!$C$25,'Fiche formation'!$D$25)</f>
        <v>mickael.montassier@umontpellier.fr</v>
      </c>
      <c r="G97">
        <f>Salle!$B$1</f>
        <v>0</v>
      </c>
      <c r="H97" t="str">
        <f>CONCATENATE('Fiche formation'!$C$14," ",IF(A97&lt;DATE(2026,9,1),"2A","3A"))</f>
        <v>M ALGO 2A</v>
      </c>
      <c r="K97" t="str">
        <f>VLOOKUP(A97,'Calendrier 2025-2026'!$G$7:$H$37,2,FALSE)</f>
        <v>Centre</v>
      </c>
    </row>
    <row r="98" spans="1:11">
      <c r="A98" s="10">
        <f t="shared" si="7"/>
        <v>45918</v>
      </c>
      <c r="B98" t="str">
        <f t="shared" si="8"/>
        <v>08:00</v>
      </c>
      <c r="C98" t="str">
        <f t="shared" si="9"/>
        <v>12:00</v>
      </c>
      <c r="D98" t="str">
        <f t="shared" si="6"/>
        <v>Centre</v>
      </c>
      <c r="E98">
        <f t="shared" si="5"/>
        <v>1</v>
      </c>
      <c r="F98" t="str">
        <f>IF(A98&lt;DATE(2026,9,1),'Fiche formation'!$C$25,'Fiche formation'!$D$25)</f>
        <v>mickael.montassier@umontpellier.fr</v>
      </c>
      <c r="G98">
        <f>Salle!$B$1</f>
        <v>0</v>
      </c>
      <c r="H98" t="str">
        <f>CONCATENATE('Fiche formation'!$C$14," ",IF(A98&lt;DATE(2026,9,1),"2A","3A"))</f>
        <v>M ALGO 2A</v>
      </c>
      <c r="K98" t="str">
        <f>VLOOKUP(A98,'Calendrier 2025-2026'!$G$7:$H$37,2,FALSE)</f>
        <v>Centre</v>
      </c>
    </row>
    <row r="99" spans="1:11">
      <c r="A99" s="10">
        <f t="shared" si="7"/>
        <v>45918</v>
      </c>
      <c r="B99" t="str">
        <f t="shared" si="8"/>
        <v>14:00</v>
      </c>
      <c r="C99" t="str">
        <f t="shared" si="9"/>
        <v>17:00</v>
      </c>
      <c r="D99" t="str">
        <f t="shared" si="6"/>
        <v>Centre</v>
      </c>
      <c r="E99">
        <f t="shared" si="5"/>
        <v>1</v>
      </c>
      <c r="F99" t="str">
        <f>IF(A99&lt;DATE(2026,9,1),'Fiche formation'!$C$25,'Fiche formation'!$D$25)</f>
        <v>mickael.montassier@umontpellier.fr</v>
      </c>
      <c r="G99">
        <f>Salle!$B$1</f>
        <v>0</v>
      </c>
      <c r="H99" t="str">
        <f>CONCATENATE('Fiche formation'!$C$14," ",IF(A99&lt;DATE(2026,9,1),"2A","3A"))</f>
        <v>M ALGO 2A</v>
      </c>
      <c r="K99" t="str">
        <f>VLOOKUP(A99,'Calendrier 2025-2026'!$G$7:$H$37,2,FALSE)</f>
        <v>Centre</v>
      </c>
    </row>
    <row r="100" spans="1:11">
      <c r="A100" s="10">
        <f t="shared" si="7"/>
        <v>45919</v>
      </c>
      <c r="B100" t="str">
        <f t="shared" si="8"/>
        <v>08:00</v>
      </c>
      <c r="C100" t="str">
        <f t="shared" si="9"/>
        <v>12:00</v>
      </c>
      <c r="D100" t="str">
        <f t="shared" si="6"/>
        <v>Centre</v>
      </c>
      <c r="E100">
        <f t="shared" si="5"/>
        <v>1</v>
      </c>
      <c r="F100" t="str">
        <f>IF(A100&lt;DATE(2026,9,1),'Fiche formation'!$C$25,'Fiche formation'!$D$25)</f>
        <v>mickael.montassier@umontpellier.fr</v>
      </c>
      <c r="G100">
        <f>Salle!$B$1</f>
        <v>0</v>
      </c>
      <c r="H100" t="str">
        <f>CONCATENATE('Fiche formation'!$C$14," ",IF(A100&lt;DATE(2026,9,1),"2A","3A"))</f>
        <v>M ALGO 2A</v>
      </c>
      <c r="K100" t="str">
        <f>VLOOKUP(A100,'Calendrier 2025-2026'!$G$7:$H$37,2,FALSE)</f>
        <v>Centre</v>
      </c>
    </row>
    <row r="101" spans="1:11">
      <c r="A101" s="10">
        <f t="shared" si="7"/>
        <v>45919</v>
      </c>
      <c r="B101" t="str">
        <f t="shared" si="8"/>
        <v>14:00</v>
      </c>
      <c r="C101" t="str">
        <f t="shared" si="9"/>
        <v>17:00</v>
      </c>
      <c r="D101" t="str">
        <f t="shared" si="6"/>
        <v>Centre</v>
      </c>
      <c r="E101">
        <f t="shared" si="5"/>
        <v>1</v>
      </c>
      <c r="F101" t="str">
        <f>IF(A101&lt;DATE(2026,9,1),'Fiche formation'!$C$25,'Fiche formation'!$D$25)</f>
        <v>mickael.montassier@umontpellier.fr</v>
      </c>
      <c r="G101">
        <f>Salle!$B$1</f>
        <v>0</v>
      </c>
      <c r="H101" t="str">
        <f>CONCATENATE('Fiche formation'!$C$14," ",IF(A101&lt;DATE(2026,9,1),"2A","3A"))</f>
        <v>M ALGO 2A</v>
      </c>
      <c r="K101" t="str">
        <f>VLOOKUP(A101,'Calendrier 2025-2026'!$G$7:$H$37,2,FALSE)</f>
        <v>Centre</v>
      </c>
    </row>
    <row r="102" spans="1:11">
      <c r="A102" s="10">
        <f t="shared" si="7"/>
        <v>45920</v>
      </c>
      <c r="B102" t="str">
        <f t="shared" si="8"/>
        <v/>
      </c>
      <c r="C102" t="str">
        <f t="shared" si="9"/>
        <v/>
      </c>
      <c r="D102">
        <f t="shared" si="6"/>
        <v>0</v>
      </c>
      <c r="E102" t="str">
        <f t="shared" si="5"/>
        <v/>
      </c>
      <c r="F102" t="str">
        <f>IF(A102&lt;DATE(2026,9,1),'Fiche formation'!$C$25,'Fiche formation'!$D$25)</f>
        <v>mickael.montassier@umontpellier.fr</v>
      </c>
      <c r="G102">
        <f>Salle!$B$1</f>
        <v>0</v>
      </c>
      <c r="H102" t="str">
        <f>CONCATENATE('Fiche formation'!$C$14," ",IF(A102&lt;DATE(2026,9,1),"2A","3A"))</f>
        <v>M ALGO 2A</v>
      </c>
      <c r="K102">
        <f>VLOOKUP(A102,'Calendrier 2025-2026'!$G$7:$H$37,2,FALSE)</f>
        <v>0</v>
      </c>
    </row>
    <row r="103" spans="1:11">
      <c r="A103" s="10">
        <f t="shared" si="7"/>
        <v>45920</v>
      </c>
      <c r="B103" t="str">
        <f t="shared" si="8"/>
        <v/>
      </c>
      <c r="C103" t="str">
        <f t="shared" si="9"/>
        <v/>
      </c>
      <c r="D103">
        <f t="shared" si="6"/>
        <v>0</v>
      </c>
      <c r="E103" t="str">
        <f t="shared" si="5"/>
        <v/>
      </c>
      <c r="F103" t="str">
        <f>IF(A103&lt;DATE(2026,9,1),'Fiche formation'!$C$25,'Fiche formation'!$D$25)</f>
        <v>mickael.montassier@umontpellier.fr</v>
      </c>
      <c r="G103">
        <f>Salle!$B$1</f>
        <v>0</v>
      </c>
      <c r="H103" t="str">
        <f>CONCATENATE('Fiche formation'!$C$14," ",IF(A103&lt;DATE(2026,9,1),"2A","3A"))</f>
        <v>M ALGO 2A</v>
      </c>
      <c r="K103">
        <f>VLOOKUP(A103,'Calendrier 2025-2026'!$G$7:$H$37,2,FALSE)</f>
        <v>0</v>
      </c>
    </row>
    <row r="104" spans="1:11">
      <c r="A104" s="10">
        <f t="shared" si="7"/>
        <v>45921</v>
      </c>
      <c r="B104" t="str">
        <f t="shared" si="8"/>
        <v/>
      </c>
      <c r="C104" t="str">
        <f t="shared" si="9"/>
        <v/>
      </c>
      <c r="D104">
        <f t="shared" si="6"/>
        <v>0</v>
      </c>
      <c r="E104" t="str">
        <f t="shared" si="5"/>
        <v/>
      </c>
      <c r="F104" t="str">
        <f>IF(A104&lt;DATE(2026,9,1),'Fiche formation'!$C$25,'Fiche formation'!$D$25)</f>
        <v>mickael.montassier@umontpellier.fr</v>
      </c>
      <c r="G104">
        <f>Salle!$B$1</f>
        <v>0</v>
      </c>
      <c r="H104" t="str">
        <f>CONCATENATE('Fiche formation'!$C$14," ",IF(A104&lt;DATE(2026,9,1),"2A","3A"))</f>
        <v>M ALGO 2A</v>
      </c>
      <c r="K104">
        <f>VLOOKUP(A104,'Calendrier 2025-2026'!$G$7:$H$37,2,FALSE)</f>
        <v>0</v>
      </c>
    </row>
    <row r="105" spans="1:11">
      <c r="A105" s="10">
        <f t="shared" si="7"/>
        <v>45921</v>
      </c>
      <c r="B105" t="str">
        <f t="shared" si="8"/>
        <v/>
      </c>
      <c r="C105" t="str">
        <f t="shared" si="9"/>
        <v/>
      </c>
      <c r="D105">
        <f t="shared" si="6"/>
        <v>0</v>
      </c>
      <c r="E105" t="str">
        <f t="shared" si="5"/>
        <v/>
      </c>
      <c r="F105" t="str">
        <f>IF(A105&lt;DATE(2026,9,1),'Fiche formation'!$C$25,'Fiche formation'!$D$25)</f>
        <v>mickael.montassier@umontpellier.fr</v>
      </c>
      <c r="G105">
        <f>Salle!$B$1</f>
        <v>0</v>
      </c>
      <c r="H105" t="str">
        <f>CONCATENATE('Fiche formation'!$C$14," ",IF(A105&lt;DATE(2026,9,1),"2A","3A"))</f>
        <v>M ALGO 2A</v>
      </c>
      <c r="K105">
        <f>VLOOKUP(A105,'Calendrier 2025-2026'!$G$7:$H$37,2,FALSE)</f>
        <v>0</v>
      </c>
    </row>
    <row r="106" spans="1:11">
      <c r="A106" s="10">
        <f t="shared" si="7"/>
        <v>45922</v>
      </c>
      <c r="B106" t="str">
        <f t="shared" si="8"/>
        <v>08:00</v>
      </c>
      <c r="C106" t="str">
        <f t="shared" si="9"/>
        <v>12:00</v>
      </c>
      <c r="D106" t="str">
        <f t="shared" si="6"/>
        <v>Centre</v>
      </c>
      <c r="E106">
        <f t="shared" si="5"/>
        <v>1</v>
      </c>
      <c r="F106" t="str">
        <f>IF(A106&lt;DATE(2026,9,1),'Fiche formation'!$C$25,'Fiche formation'!$D$25)</f>
        <v>mickael.montassier@umontpellier.fr</v>
      </c>
      <c r="G106">
        <f>Salle!$B$1</f>
        <v>0</v>
      </c>
      <c r="H106" t="str">
        <f>CONCATENATE('Fiche formation'!$C$14," ",IF(A106&lt;DATE(2026,9,1),"2A","3A"))</f>
        <v>M ALGO 2A</v>
      </c>
      <c r="K106" t="str">
        <f>VLOOKUP(A106,'Calendrier 2025-2026'!$G$7:$H$37,2,FALSE)</f>
        <v>Centre</v>
      </c>
    </row>
    <row r="107" spans="1:11">
      <c r="A107" s="10">
        <f t="shared" si="7"/>
        <v>45922</v>
      </c>
      <c r="B107" t="str">
        <f t="shared" si="8"/>
        <v>14:00</v>
      </c>
      <c r="C107" t="str">
        <f t="shared" si="9"/>
        <v>17:00</v>
      </c>
      <c r="D107" t="str">
        <f t="shared" si="6"/>
        <v>Centre</v>
      </c>
      <c r="E107">
        <f t="shared" si="5"/>
        <v>1</v>
      </c>
      <c r="F107" t="str">
        <f>IF(A107&lt;DATE(2026,9,1),'Fiche formation'!$C$25,'Fiche formation'!$D$25)</f>
        <v>mickael.montassier@umontpellier.fr</v>
      </c>
      <c r="G107">
        <f>Salle!$B$1</f>
        <v>0</v>
      </c>
      <c r="H107" t="str">
        <f>CONCATENATE('Fiche formation'!$C$14," ",IF(A107&lt;DATE(2026,9,1),"2A","3A"))</f>
        <v>M ALGO 2A</v>
      </c>
      <c r="K107" t="str">
        <f>VLOOKUP(A107,'Calendrier 2025-2026'!$G$7:$H$37,2,FALSE)</f>
        <v>Centre</v>
      </c>
    </row>
    <row r="108" spans="1:11">
      <c r="A108" s="10">
        <f t="shared" si="7"/>
        <v>45923</v>
      </c>
      <c r="B108" t="str">
        <f t="shared" si="8"/>
        <v>08:00</v>
      </c>
      <c r="C108" t="str">
        <f t="shared" si="9"/>
        <v>12:00</v>
      </c>
      <c r="D108" t="str">
        <f t="shared" si="6"/>
        <v>Centre</v>
      </c>
      <c r="E108">
        <f t="shared" si="5"/>
        <v>1</v>
      </c>
      <c r="F108" t="str">
        <f>IF(A108&lt;DATE(2026,9,1),'Fiche formation'!$C$25,'Fiche formation'!$D$25)</f>
        <v>mickael.montassier@umontpellier.fr</v>
      </c>
      <c r="G108">
        <f>Salle!$B$1</f>
        <v>0</v>
      </c>
      <c r="H108" t="str">
        <f>CONCATENATE('Fiche formation'!$C$14," ",IF(A108&lt;DATE(2026,9,1),"2A","3A"))</f>
        <v>M ALGO 2A</v>
      </c>
      <c r="K108" t="str">
        <f>VLOOKUP(A108,'Calendrier 2025-2026'!$G$7:$H$37,2,FALSE)</f>
        <v>Centre</v>
      </c>
    </row>
    <row r="109" spans="1:11">
      <c r="A109" s="10">
        <f t="shared" si="7"/>
        <v>45923</v>
      </c>
      <c r="B109" t="str">
        <f t="shared" si="8"/>
        <v>14:00</v>
      </c>
      <c r="C109" t="str">
        <f t="shared" si="9"/>
        <v>17:00</v>
      </c>
      <c r="D109" t="str">
        <f t="shared" si="6"/>
        <v>Centre</v>
      </c>
      <c r="E109">
        <f t="shared" si="5"/>
        <v>1</v>
      </c>
      <c r="F109" t="str">
        <f>IF(A109&lt;DATE(2026,9,1),'Fiche formation'!$C$25,'Fiche formation'!$D$25)</f>
        <v>mickael.montassier@umontpellier.fr</v>
      </c>
      <c r="G109">
        <f>Salle!$B$1</f>
        <v>0</v>
      </c>
      <c r="H109" t="str">
        <f>CONCATENATE('Fiche formation'!$C$14," ",IF(A109&lt;DATE(2026,9,1),"2A","3A"))</f>
        <v>M ALGO 2A</v>
      </c>
      <c r="K109" t="str">
        <f>VLOOKUP(A109,'Calendrier 2025-2026'!$G$7:$H$37,2,FALSE)</f>
        <v>Centre</v>
      </c>
    </row>
    <row r="110" spans="1:11">
      <c r="A110" s="10">
        <f t="shared" si="7"/>
        <v>45924</v>
      </c>
      <c r="B110" t="str">
        <f t="shared" si="8"/>
        <v>08:00</v>
      </c>
      <c r="C110" t="str">
        <f t="shared" si="9"/>
        <v>12:00</v>
      </c>
      <c r="D110" t="str">
        <f t="shared" si="6"/>
        <v>Centre</v>
      </c>
      <c r="E110">
        <f t="shared" si="5"/>
        <v>1</v>
      </c>
      <c r="F110" t="str">
        <f>IF(A110&lt;DATE(2026,9,1),'Fiche formation'!$C$25,'Fiche formation'!$D$25)</f>
        <v>mickael.montassier@umontpellier.fr</v>
      </c>
      <c r="G110">
        <f>Salle!$B$1</f>
        <v>0</v>
      </c>
      <c r="H110" t="str">
        <f>CONCATENATE('Fiche formation'!$C$14," ",IF(A110&lt;DATE(2026,9,1),"2A","3A"))</f>
        <v>M ALGO 2A</v>
      </c>
      <c r="K110" t="str">
        <f>VLOOKUP(A110,'Calendrier 2025-2026'!$G$7:$H$37,2,FALSE)</f>
        <v>Centre</v>
      </c>
    </row>
    <row r="111" spans="1:11">
      <c r="A111" s="10">
        <f t="shared" si="7"/>
        <v>45924</v>
      </c>
      <c r="B111" t="str">
        <f t="shared" si="8"/>
        <v>14:00</v>
      </c>
      <c r="C111" t="str">
        <f t="shared" si="9"/>
        <v>17:00</v>
      </c>
      <c r="D111" t="str">
        <f t="shared" si="6"/>
        <v>Centre</v>
      </c>
      <c r="E111">
        <f t="shared" si="5"/>
        <v>1</v>
      </c>
      <c r="F111" t="str">
        <f>IF(A111&lt;DATE(2026,9,1),'Fiche formation'!$C$25,'Fiche formation'!$D$25)</f>
        <v>mickael.montassier@umontpellier.fr</v>
      </c>
      <c r="G111">
        <f>Salle!$B$1</f>
        <v>0</v>
      </c>
      <c r="H111" t="str">
        <f>CONCATENATE('Fiche formation'!$C$14," ",IF(A111&lt;DATE(2026,9,1),"2A","3A"))</f>
        <v>M ALGO 2A</v>
      </c>
      <c r="K111" t="str">
        <f>VLOOKUP(A111,'Calendrier 2025-2026'!$G$7:$H$37,2,FALSE)</f>
        <v>Centre</v>
      </c>
    </row>
    <row r="112" spans="1:11">
      <c r="A112" s="10">
        <f t="shared" si="7"/>
        <v>45925</v>
      </c>
      <c r="B112" t="str">
        <f t="shared" si="8"/>
        <v>08:00</v>
      </c>
      <c r="C112" t="str">
        <f t="shared" si="9"/>
        <v>12:00</v>
      </c>
      <c r="D112" t="str">
        <f t="shared" si="6"/>
        <v>Centre</v>
      </c>
      <c r="E112">
        <f t="shared" si="5"/>
        <v>1</v>
      </c>
      <c r="F112" t="str">
        <f>IF(A112&lt;DATE(2026,9,1),'Fiche formation'!$C$25,'Fiche formation'!$D$25)</f>
        <v>mickael.montassier@umontpellier.fr</v>
      </c>
      <c r="G112">
        <f>Salle!$B$1</f>
        <v>0</v>
      </c>
      <c r="H112" t="str">
        <f>CONCATENATE('Fiche formation'!$C$14," ",IF(A112&lt;DATE(2026,9,1),"2A","3A"))</f>
        <v>M ALGO 2A</v>
      </c>
      <c r="K112" t="str">
        <f>VLOOKUP(A112,'Calendrier 2025-2026'!$G$7:$H$37,2,FALSE)</f>
        <v>Centre</v>
      </c>
    </row>
    <row r="113" spans="1:11">
      <c r="A113" s="10">
        <f t="shared" si="7"/>
        <v>45925</v>
      </c>
      <c r="B113" t="str">
        <f t="shared" si="8"/>
        <v>14:00</v>
      </c>
      <c r="C113" t="str">
        <f t="shared" si="9"/>
        <v>17:00</v>
      </c>
      <c r="D113" t="str">
        <f t="shared" si="6"/>
        <v>Centre</v>
      </c>
      <c r="E113">
        <f t="shared" si="5"/>
        <v>1</v>
      </c>
      <c r="F113" t="str">
        <f>IF(A113&lt;DATE(2026,9,1),'Fiche formation'!$C$25,'Fiche formation'!$D$25)</f>
        <v>mickael.montassier@umontpellier.fr</v>
      </c>
      <c r="G113">
        <f>Salle!$B$1</f>
        <v>0</v>
      </c>
      <c r="H113" t="str">
        <f>CONCATENATE('Fiche formation'!$C$14," ",IF(A113&lt;DATE(2026,9,1),"2A","3A"))</f>
        <v>M ALGO 2A</v>
      </c>
      <c r="K113" t="str">
        <f>VLOOKUP(A113,'Calendrier 2025-2026'!$G$7:$H$37,2,FALSE)</f>
        <v>Centre</v>
      </c>
    </row>
    <row r="114" spans="1:11">
      <c r="A114" s="10">
        <f t="shared" si="7"/>
        <v>45926</v>
      </c>
      <c r="B114" t="str">
        <f t="shared" si="8"/>
        <v>08:00</v>
      </c>
      <c r="C114" t="str">
        <f t="shared" si="9"/>
        <v>12:00</v>
      </c>
      <c r="D114" t="str">
        <f t="shared" si="6"/>
        <v>Centre</v>
      </c>
      <c r="E114">
        <f t="shared" si="5"/>
        <v>1</v>
      </c>
      <c r="F114" t="str">
        <f>IF(A114&lt;DATE(2026,9,1),'Fiche formation'!$C$25,'Fiche formation'!$D$25)</f>
        <v>mickael.montassier@umontpellier.fr</v>
      </c>
      <c r="G114">
        <f>Salle!$B$1</f>
        <v>0</v>
      </c>
      <c r="H114" t="str">
        <f>CONCATENATE('Fiche formation'!$C$14," ",IF(A114&lt;DATE(2026,9,1),"2A","3A"))</f>
        <v>M ALGO 2A</v>
      </c>
      <c r="K114" t="str">
        <f>VLOOKUP(A114,'Calendrier 2025-2026'!$G$7:$H$37,2,FALSE)</f>
        <v>Centre</v>
      </c>
    </row>
    <row r="115" spans="1:11">
      <c r="A115" s="10">
        <f t="shared" si="7"/>
        <v>45926</v>
      </c>
      <c r="B115" t="str">
        <f t="shared" si="8"/>
        <v>14:00</v>
      </c>
      <c r="C115" t="str">
        <f t="shared" si="9"/>
        <v>17:00</v>
      </c>
      <c r="D115" t="str">
        <f t="shared" si="6"/>
        <v>Centre</v>
      </c>
      <c r="E115">
        <f t="shared" si="5"/>
        <v>1</v>
      </c>
      <c r="F115" t="str">
        <f>IF(A115&lt;DATE(2026,9,1),'Fiche formation'!$C$25,'Fiche formation'!$D$25)</f>
        <v>mickael.montassier@umontpellier.fr</v>
      </c>
      <c r="G115">
        <f>Salle!$B$1</f>
        <v>0</v>
      </c>
      <c r="H115" t="str">
        <f>CONCATENATE('Fiche formation'!$C$14," ",IF(A115&lt;DATE(2026,9,1),"2A","3A"))</f>
        <v>M ALGO 2A</v>
      </c>
      <c r="K115" t="str">
        <f>VLOOKUP(A115,'Calendrier 2025-2026'!$G$7:$H$37,2,FALSE)</f>
        <v>Centre</v>
      </c>
    </row>
    <row r="116" spans="1:11">
      <c r="A116" s="10">
        <f t="shared" si="7"/>
        <v>45927</v>
      </c>
      <c r="B116" t="str">
        <f t="shared" si="8"/>
        <v/>
      </c>
      <c r="C116" t="str">
        <f t="shared" si="9"/>
        <v/>
      </c>
      <c r="D116">
        <f t="shared" si="6"/>
        <v>0</v>
      </c>
      <c r="E116" t="str">
        <f t="shared" si="5"/>
        <v/>
      </c>
      <c r="F116" t="str">
        <f>IF(A116&lt;DATE(2026,9,1),'Fiche formation'!$C$25,'Fiche formation'!$D$25)</f>
        <v>mickael.montassier@umontpellier.fr</v>
      </c>
      <c r="G116">
        <f>Salle!$B$1</f>
        <v>0</v>
      </c>
      <c r="H116" t="str">
        <f>CONCATENATE('Fiche formation'!$C$14," ",IF(A116&lt;DATE(2026,9,1),"2A","3A"))</f>
        <v>M ALGO 2A</v>
      </c>
      <c r="K116">
        <f>VLOOKUP(A116,'Calendrier 2025-2026'!$G$7:$H$37,2,FALSE)</f>
        <v>0</v>
      </c>
    </row>
    <row r="117" spans="1:11">
      <c r="A117" s="10">
        <f t="shared" si="7"/>
        <v>45927</v>
      </c>
      <c r="B117" t="str">
        <f t="shared" si="8"/>
        <v/>
      </c>
      <c r="C117" t="str">
        <f t="shared" si="9"/>
        <v/>
      </c>
      <c r="D117">
        <f t="shared" si="6"/>
        <v>0</v>
      </c>
      <c r="E117" t="str">
        <f t="shared" si="5"/>
        <v/>
      </c>
      <c r="F117" t="str">
        <f>IF(A117&lt;DATE(2026,9,1),'Fiche formation'!$C$25,'Fiche formation'!$D$25)</f>
        <v>mickael.montassier@umontpellier.fr</v>
      </c>
      <c r="G117">
        <f>Salle!$B$1</f>
        <v>0</v>
      </c>
      <c r="H117" t="str">
        <f>CONCATENATE('Fiche formation'!$C$14," ",IF(A117&lt;DATE(2026,9,1),"2A","3A"))</f>
        <v>M ALGO 2A</v>
      </c>
      <c r="K117">
        <f>VLOOKUP(A117,'Calendrier 2025-2026'!$G$7:$H$37,2,FALSE)</f>
        <v>0</v>
      </c>
    </row>
    <row r="118" spans="1:11">
      <c r="A118" s="10">
        <f t="shared" si="7"/>
        <v>45928</v>
      </c>
      <c r="B118" t="str">
        <f t="shared" si="8"/>
        <v/>
      </c>
      <c r="C118" t="str">
        <f t="shared" si="9"/>
        <v/>
      </c>
      <c r="D118">
        <f t="shared" si="6"/>
        <v>0</v>
      </c>
      <c r="E118" t="str">
        <f t="shared" si="5"/>
        <v/>
      </c>
      <c r="F118" t="str">
        <f>IF(A118&lt;DATE(2026,9,1),'Fiche formation'!$C$25,'Fiche formation'!$D$25)</f>
        <v>mickael.montassier@umontpellier.fr</v>
      </c>
      <c r="G118">
        <f>Salle!$B$1</f>
        <v>0</v>
      </c>
      <c r="H118" t="str">
        <f>CONCATENATE('Fiche formation'!$C$14," ",IF(A118&lt;DATE(2026,9,1),"2A","3A"))</f>
        <v>M ALGO 2A</v>
      </c>
      <c r="K118">
        <f>VLOOKUP(A118,'Calendrier 2025-2026'!$G$7:$H$37,2,FALSE)</f>
        <v>0</v>
      </c>
    </row>
    <row r="119" spans="1:11">
      <c r="A119" s="10">
        <f t="shared" si="7"/>
        <v>45928</v>
      </c>
      <c r="B119" t="str">
        <f t="shared" si="8"/>
        <v/>
      </c>
      <c r="C119" t="str">
        <f t="shared" si="9"/>
        <v/>
      </c>
      <c r="D119">
        <f t="shared" si="6"/>
        <v>0</v>
      </c>
      <c r="E119" t="str">
        <f t="shared" si="5"/>
        <v/>
      </c>
      <c r="F119" t="str">
        <f>IF(A119&lt;DATE(2026,9,1),'Fiche formation'!$C$25,'Fiche formation'!$D$25)</f>
        <v>mickael.montassier@umontpellier.fr</v>
      </c>
      <c r="G119">
        <f>Salle!$B$1</f>
        <v>0</v>
      </c>
      <c r="H119" t="str">
        <f>CONCATENATE('Fiche formation'!$C$14," ",IF(A119&lt;DATE(2026,9,1),"2A","3A"))</f>
        <v>M ALGO 2A</v>
      </c>
      <c r="K119">
        <f>VLOOKUP(A119,'Calendrier 2025-2026'!$G$7:$H$37,2,FALSE)</f>
        <v>0</v>
      </c>
    </row>
    <row r="120" spans="1:11">
      <c r="A120" s="10">
        <f t="shared" si="7"/>
        <v>45929</v>
      </c>
      <c r="B120" t="str">
        <f t="shared" si="8"/>
        <v>08:00</v>
      </c>
      <c r="C120" t="str">
        <f t="shared" si="9"/>
        <v>12:00</v>
      </c>
      <c r="D120" t="str">
        <f t="shared" si="6"/>
        <v>Centre</v>
      </c>
      <c r="E120">
        <f t="shared" si="5"/>
        <v>1</v>
      </c>
      <c r="F120" t="str">
        <f>IF(A120&lt;DATE(2026,9,1),'Fiche formation'!$C$25,'Fiche formation'!$D$25)</f>
        <v>mickael.montassier@umontpellier.fr</v>
      </c>
      <c r="G120">
        <f>Salle!$B$1</f>
        <v>0</v>
      </c>
      <c r="H120" t="str">
        <f>CONCATENATE('Fiche formation'!$C$14," ",IF(A120&lt;DATE(2026,9,1),"2A","3A"))</f>
        <v>M ALGO 2A</v>
      </c>
      <c r="K120" t="str">
        <f>VLOOKUP(A120,'Calendrier 2025-2026'!$G$7:$H$37,2,FALSE)</f>
        <v>Centre</v>
      </c>
    </row>
    <row r="121" spans="1:11">
      <c r="A121" s="10">
        <f t="shared" si="7"/>
        <v>45929</v>
      </c>
      <c r="B121" t="str">
        <f t="shared" si="8"/>
        <v>14:00</v>
      </c>
      <c r="C121" t="str">
        <f t="shared" si="9"/>
        <v>17:00</v>
      </c>
      <c r="D121" t="str">
        <f t="shared" si="6"/>
        <v>Centre</v>
      </c>
      <c r="E121">
        <f t="shared" si="5"/>
        <v>1</v>
      </c>
      <c r="F121" t="str">
        <f>IF(A121&lt;DATE(2026,9,1),'Fiche formation'!$C$25,'Fiche formation'!$D$25)</f>
        <v>mickael.montassier@umontpellier.fr</v>
      </c>
      <c r="G121">
        <f>Salle!$B$1</f>
        <v>0</v>
      </c>
      <c r="H121" t="str">
        <f>CONCATENATE('Fiche formation'!$C$14," ",IF(A121&lt;DATE(2026,9,1),"2A","3A"))</f>
        <v>M ALGO 2A</v>
      </c>
      <c r="K121" t="str">
        <f>VLOOKUP(A121,'Calendrier 2025-2026'!$G$7:$H$37,2,FALSE)</f>
        <v>Centre</v>
      </c>
    </row>
    <row r="122" spans="1:11">
      <c r="A122" s="10">
        <f t="shared" si="7"/>
        <v>45930</v>
      </c>
      <c r="B122" t="str">
        <f t="shared" si="8"/>
        <v>08:00</v>
      </c>
      <c r="C122" t="str">
        <f t="shared" si="9"/>
        <v>12:00</v>
      </c>
      <c r="D122" t="str">
        <f t="shared" si="6"/>
        <v>Centre</v>
      </c>
      <c r="E122">
        <f t="shared" si="5"/>
        <v>1</v>
      </c>
      <c r="F122" t="str">
        <f>IF(A122&lt;DATE(2026,9,1),'Fiche formation'!$C$25,'Fiche formation'!$D$25)</f>
        <v>mickael.montassier@umontpellier.fr</v>
      </c>
      <c r="G122">
        <f>Salle!$B$1</f>
        <v>0</v>
      </c>
      <c r="H122" t="str">
        <f>CONCATENATE('Fiche formation'!$C$14," ",IF(A122&lt;DATE(2026,9,1),"2A","3A"))</f>
        <v>M ALGO 2A</v>
      </c>
      <c r="K122" t="str">
        <f>VLOOKUP(A122,'Calendrier 2025-2026'!$G$7:$H$37,2,FALSE)</f>
        <v>Centre</v>
      </c>
    </row>
    <row r="123" spans="1:11">
      <c r="A123" s="10">
        <f t="shared" si="7"/>
        <v>45930</v>
      </c>
      <c r="B123" t="str">
        <f t="shared" si="8"/>
        <v>14:00</v>
      </c>
      <c r="C123" t="str">
        <f t="shared" si="9"/>
        <v>17:00</v>
      </c>
      <c r="D123" t="str">
        <f t="shared" si="6"/>
        <v>Centre</v>
      </c>
      <c r="E123">
        <f t="shared" si="5"/>
        <v>1</v>
      </c>
      <c r="F123" t="str">
        <f>IF(A123&lt;DATE(2026,9,1),'Fiche formation'!$C$25,'Fiche formation'!$D$25)</f>
        <v>mickael.montassier@umontpellier.fr</v>
      </c>
      <c r="G123">
        <f>Salle!$B$1</f>
        <v>0</v>
      </c>
      <c r="H123" t="str">
        <f>CONCATENATE('Fiche formation'!$C$14," ",IF(A123&lt;DATE(2026,9,1),"2A","3A"))</f>
        <v>M ALGO 2A</v>
      </c>
      <c r="K123" t="str">
        <f>VLOOKUP(A123,'Calendrier 2025-2026'!$G$7:$H$37,2,FALSE)</f>
        <v>Centre</v>
      </c>
    </row>
    <row r="124" spans="1:11">
      <c r="A124" s="10">
        <f t="shared" si="7"/>
        <v>45931</v>
      </c>
      <c r="B124" t="str">
        <f t="shared" si="8"/>
        <v>08:00</v>
      </c>
      <c r="C124" t="str">
        <f t="shared" si="9"/>
        <v>12:00</v>
      </c>
      <c r="D124" t="str">
        <f t="shared" si="6"/>
        <v>Centre</v>
      </c>
      <c r="E124">
        <f t="shared" si="5"/>
        <v>1</v>
      </c>
      <c r="F124" t="str">
        <f>IF(A124&lt;DATE(2026,9,1),'Fiche formation'!$C$25,'Fiche formation'!$D$25)</f>
        <v>mickael.montassier@umontpellier.fr</v>
      </c>
      <c r="G124">
        <f>Salle!$B$1</f>
        <v>0</v>
      </c>
      <c r="H124" t="str">
        <f>CONCATENATE('Fiche formation'!$C$14," ",IF(A124&lt;DATE(2026,9,1),"2A","3A"))</f>
        <v>M ALGO 2A</v>
      </c>
      <c r="K124" t="str">
        <f>VLOOKUP(A124,'Calendrier 2025-2026'!$J$7:$K$37,2,FALSE)</f>
        <v>Centre</v>
      </c>
    </row>
    <row r="125" spans="1:11">
      <c r="A125" s="10">
        <f t="shared" si="7"/>
        <v>45931</v>
      </c>
      <c r="B125" t="str">
        <f t="shared" si="8"/>
        <v>14:00</v>
      </c>
      <c r="C125" t="str">
        <f t="shared" si="9"/>
        <v>17:00</v>
      </c>
      <c r="D125" t="str">
        <f t="shared" si="6"/>
        <v>Centre</v>
      </c>
      <c r="E125">
        <f t="shared" si="5"/>
        <v>1</v>
      </c>
      <c r="F125" t="str">
        <f>IF(A125&lt;DATE(2026,9,1),'Fiche formation'!$C$25,'Fiche formation'!$D$25)</f>
        <v>mickael.montassier@umontpellier.fr</v>
      </c>
      <c r="G125">
        <f>Salle!$B$1</f>
        <v>0</v>
      </c>
      <c r="H125" t="str">
        <f>CONCATENATE('Fiche formation'!$C$14," ",IF(A125&lt;DATE(2026,9,1),"2A","3A"))</f>
        <v>M ALGO 2A</v>
      </c>
      <c r="K125" t="str">
        <f>VLOOKUP(A125,'Calendrier 2025-2026'!$J$7:$K$37,2,FALSE)</f>
        <v>Centre</v>
      </c>
    </row>
    <row r="126" spans="1:11">
      <c r="A126" s="10">
        <f t="shared" si="7"/>
        <v>45932</v>
      </c>
      <c r="B126" t="str">
        <f t="shared" si="8"/>
        <v>08:00</v>
      </c>
      <c r="C126" t="str">
        <f t="shared" si="9"/>
        <v>12:00</v>
      </c>
      <c r="D126" t="str">
        <f t="shared" si="6"/>
        <v>Centre</v>
      </c>
      <c r="E126">
        <f t="shared" si="5"/>
        <v>1</v>
      </c>
      <c r="F126" t="str">
        <f>IF(A126&lt;DATE(2026,9,1),'Fiche formation'!$C$25,'Fiche formation'!$D$25)</f>
        <v>mickael.montassier@umontpellier.fr</v>
      </c>
      <c r="G126">
        <f>Salle!$B$1</f>
        <v>0</v>
      </c>
      <c r="H126" t="str">
        <f>CONCATENATE('Fiche formation'!$C$14," ",IF(A126&lt;DATE(2026,9,1),"2A","3A"))</f>
        <v>M ALGO 2A</v>
      </c>
      <c r="K126" t="str">
        <f>VLOOKUP(A126,'Calendrier 2025-2026'!$J$7:$K$37,2,FALSE)</f>
        <v>Centre</v>
      </c>
    </row>
    <row r="127" spans="1:11">
      <c r="A127" s="10">
        <f t="shared" si="7"/>
        <v>45932</v>
      </c>
      <c r="B127" t="str">
        <f t="shared" si="8"/>
        <v>14:00</v>
      </c>
      <c r="C127" t="str">
        <f t="shared" si="9"/>
        <v>17:00</v>
      </c>
      <c r="D127" t="str">
        <f t="shared" si="6"/>
        <v>Centre</v>
      </c>
      <c r="E127">
        <f t="shared" ref="E127:E190" si="10">IF(K127=0,"",IF(OR(K127="Entreprise",K127="Révisions"),0,1))</f>
        <v>1</v>
      </c>
      <c r="F127" t="str">
        <f>IF(A127&lt;DATE(2026,9,1),'Fiche formation'!$C$25,'Fiche formation'!$D$25)</f>
        <v>mickael.montassier@umontpellier.fr</v>
      </c>
      <c r="G127">
        <f>Salle!$B$1</f>
        <v>0</v>
      </c>
      <c r="H127" t="str">
        <f>CONCATENATE('Fiche formation'!$C$14," ",IF(A127&lt;DATE(2026,9,1),"2A","3A"))</f>
        <v>M ALGO 2A</v>
      </c>
      <c r="K127" t="str">
        <f>VLOOKUP(A127,'Calendrier 2025-2026'!$J$7:$K$37,2,FALSE)</f>
        <v>Centre</v>
      </c>
    </row>
    <row r="128" spans="1:11">
      <c r="A128" s="10">
        <f t="shared" si="7"/>
        <v>45933</v>
      </c>
      <c r="B128" t="str">
        <f t="shared" si="8"/>
        <v>08:00</v>
      </c>
      <c r="C128" t="str">
        <f t="shared" si="9"/>
        <v>12:00</v>
      </c>
      <c r="D128" t="str">
        <f t="shared" ref="D128:D191" si="11">K128</f>
        <v>Centre</v>
      </c>
      <c r="E128">
        <f t="shared" si="10"/>
        <v>1</v>
      </c>
      <c r="F128" t="str">
        <f>IF(A128&lt;DATE(2026,9,1),'Fiche formation'!$C$25,'Fiche formation'!$D$25)</f>
        <v>mickael.montassier@umontpellier.fr</v>
      </c>
      <c r="G128">
        <f>Salle!$B$1</f>
        <v>0</v>
      </c>
      <c r="H128" t="str">
        <f>CONCATENATE('Fiche formation'!$C$14," ",IF(A128&lt;DATE(2026,9,1),"2A","3A"))</f>
        <v>M ALGO 2A</v>
      </c>
      <c r="K128" t="str">
        <f>VLOOKUP(A128,'Calendrier 2025-2026'!$J$7:$K$37,2,FALSE)</f>
        <v>Centre</v>
      </c>
    </row>
    <row r="129" spans="1:11">
      <c r="A129" s="10">
        <f t="shared" ref="A129:A192" si="12">IF(A128=A127,A128+1,A128)</f>
        <v>45933</v>
      </c>
      <c r="B129" t="str">
        <f t="shared" si="8"/>
        <v>14:00</v>
      </c>
      <c r="C129" t="str">
        <f t="shared" si="9"/>
        <v>17:00</v>
      </c>
      <c r="D129" t="str">
        <f t="shared" si="11"/>
        <v>Centre</v>
      </c>
      <c r="E129">
        <f t="shared" si="10"/>
        <v>1</v>
      </c>
      <c r="F129" t="str">
        <f>IF(A129&lt;DATE(2026,9,1),'Fiche formation'!$C$25,'Fiche formation'!$D$25)</f>
        <v>mickael.montassier@umontpellier.fr</v>
      </c>
      <c r="G129">
        <f>Salle!$B$1</f>
        <v>0</v>
      </c>
      <c r="H129" t="str">
        <f>CONCATENATE('Fiche formation'!$C$14," ",IF(A129&lt;DATE(2026,9,1),"2A","3A"))</f>
        <v>M ALGO 2A</v>
      </c>
      <c r="K129" t="str">
        <f>VLOOKUP(A129,'Calendrier 2025-2026'!$J$7:$K$37,2,FALSE)</f>
        <v>Centre</v>
      </c>
    </row>
    <row r="130" spans="1:11">
      <c r="A130" s="10">
        <f t="shared" si="12"/>
        <v>45934</v>
      </c>
      <c r="B130" t="str">
        <f t="shared" si="8"/>
        <v/>
      </c>
      <c r="C130" t="str">
        <f t="shared" si="9"/>
        <v/>
      </c>
      <c r="D130">
        <f t="shared" si="11"/>
        <v>0</v>
      </c>
      <c r="E130" t="str">
        <f t="shared" si="10"/>
        <v/>
      </c>
      <c r="F130" t="str">
        <f>IF(A130&lt;DATE(2026,9,1),'Fiche formation'!$C$25,'Fiche formation'!$D$25)</f>
        <v>mickael.montassier@umontpellier.fr</v>
      </c>
      <c r="G130">
        <f>Salle!$B$1</f>
        <v>0</v>
      </c>
      <c r="H130" t="str">
        <f>CONCATENATE('Fiche formation'!$C$14," ",IF(A130&lt;DATE(2026,9,1),"2A","3A"))</f>
        <v>M ALGO 2A</v>
      </c>
      <c r="K130">
        <f>VLOOKUP(A130,'Calendrier 2025-2026'!$J$7:$K$37,2,FALSE)</f>
        <v>0</v>
      </c>
    </row>
    <row r="131" spans="1:11">
      <c r="A131" s="10">
        <f t="shared" si="12"/>
        <v>45934</v>
      </c>
      <c r="B131" t="str">
        <f t="shared" ref="B131:B194" si="13">IF(K131=0,"",IF($A131=$A130,"14:00","08:00"))</f>
        <v/>
      </c>
      <c r="C131" t="str">
        <f t="shared" ref="C131:C194" si="14">IF(K131=0,"",IF($A131=$A130,"17:00","12:00"))</f>
        <v/>
      </c>
      <c r="D131">
        <f t="shared" si="11"/>
        <v>0</v>
      </c>
      <c r="E131" t="str">
        <f t="shared" si="10"/>
        <v/>
      </c>
      <c r="F131" t="str">
        <f>IF(A131&lt;DATE(2026,9,1),'Fiche formation'!$C$25,'Fiche formation'!$D$25)</f>
        <v>mickael.montassier@umontpellier.fr</v>
      </c>
      <c r="G131">
        <f>Salle!$B$1</f>
        <v>0</v>
      </c>
      <c r="H131" t="str">
        <f>CONCATENATE('Fiche formation'!$C$14," ",IF(A131&lt;DATE(2026,9,1),"2A","3A"))</f>
        <v>M ALGO 2A</v>
      </c>
      <c r="K131">
        <f>VLOOKUP(A131,'Calendrier 2025-2026'!$J$7:$K$37,2,FALSE)</f>
        <v>0</v>
      </c>
    </row>
    <row r="132" spans="1:11">
      <c r="A132" s="10">
        <f t="shared" si="12"/>
        <v>45935</v>
      </c>
      <c r="B132" t="str">
        <f t="shared" si="13"/>
        <v/>
      </c>
      <c r="C132" t="str">
        <f t="shared" si="14"/>
        <v/>
      </c>
      <c r="D132">
        <f t="shared" si="11"/>
        <v>0</v>
      </c>
      <c r="E132" t="str">
        <f t="shared" si="10"/>
        <v/>
      </c>
      <c r="F132" t="str">
        <f>IF(A132&lt;DATE(2026,9,1),'Fiche formation'!$C$25,'Fiche formation'!$D$25)</f>
        <v>mickael.montassier@umontpellier.fr</v>
      </c>
      <c r="G132">
        <f>Salle!$B$1</f>
        <v>0</v>
      </c>
      <c r="H132" t="str">
        <f>CONCATENATE('Fiche formation'!$C$14," ",IF(A132&lt;DATE(2026,9,1),"2A","3A"))</f>
        <v>M ALGO 2A</v>
      </c>
      <c r="K132">
        <f>VLOOKUP(A132,'Calendrier 2025-2026'!$J$7:$K$37,2,FALSE)</f>
        <v>0</v>
      </c>
    </row>
    <row r="133" spans="1:11">
      <c r="A133" s="10">
        <f t="shared" si="12"/>
        <v>45935</v>
      </c>
      <c r="B133" t="str">
        <f t="shared" si="13"/>
        <v/>
      </c>
      <c r="C133" t="str">
        <f t="shared" si="14"/>
        <v/>
      </c>
      <c r="D133">
        <f t="shared" si="11"/>
        <v>0</v>
      </c>
      <c r="E133" t="str">
        <f t="shared" si="10"/>
        <v/>
      </c>
      <c r="F133" t="str">
        <f>IF(A133&lt;DATE(2026,9,1),'Fiche formation'!$C$25,'Fiche formation'!$D$25)</f>
        <v>mickael.montassier@umontpellier.fr</v>
      </c>
      <c r="G133">
        <f>Salle!$B$1</f>
        <v>0</v>
      </c>
      <c r="H133" t="str">
        <f>CONCATENATE('Fiche formation'!$C$14," ",IF(A133&lt;DATE(2026,9,1),"2A","3A"))</f>
        <v>M ALGO 2A</v>
      </c>
      <c r="K133">
        <f>VLOOKUP(A133,'Calendrier 2025-2026'!$J$7:$K$37,2,FALSE)</f>
        <v>0</v>
      </c>
    </row>
    <row r="134" spans="1:11">
      <c r="A134" s="10">
        <f t="shared" si="12"/>
        <v>45936</v>
      </c>
      <c r="B134" t="str">
        <f t="shared" si="13"/>
        <v>08:00</v>
      </c>
      <c r="C134" t="str">
        <f t="shared" si="14"/>
        <v>12:00</v>
      </c>
      <c r="D134" t="str">
        <f t="shared" si="11"/>
        <v>Centre</v>
      </c>
      <c r="E134">
        <f t="shared" si="10"/>
        <v>1</v>
      </c>
      <c r="F134" t="str">
        <f>IF(A134&lt;DATE(2026,9,1),'Fiche formation'!$C$25,'Fiche formation'!$D$25)</f>
        <v>mickael.montassier@umontpellier.fr</v>
      </c>
      <c r="G134">
        <f>Salle!$B$1</f>
        <v>0</v>
      </c>
      <c r="H134" t="str">
        <f>CONCATENATE('Fiche formation'!$C$14," ",IF(A134&lt;DATE(2026,9,1),"2A","3A"))</f>
        <v>M ALGO 2A</v>
      </c>
      <c r="K134" t="str">
        <f>VLOOKUP(A134,'Calendrier 2025-2026'!$J$7:$K$37,2,FALSE)</f>
        <v>Centre</v>
      </c>
    </row>
    <row r="135" spans="1:11">
      <c r="A135" s="10">
        <f t="shared" si="12"/>
        <v>45936</v>
      </c>
      <c r="B135" t="str">
        <f t="shared" si="13"/>
        <v>14:00</v>
      </c>
      <c r="C135" t="str">
        <f t="shared" si="14"/>
        <v>17:00</v>
      </c>
      <c r="D135" t="str">
        <f t="shared" si="11"/>
        <v>Centre</v>
      </c>
      <c r="E135">
        <f t="shared" si="10"/>
        <v>1</v>
      </c>
      <c r="F135" t="str">
        <f>IF(A135&lt;DATE(2026,9,1),'Fiche formation'!$C$25,'Fiche formation'!$D$25)</f>
        <v>mickael.montassier@umontpellier.fr</v>
      </c>
      <c r="G135">
        <f>Salle!$B$1</f>
        <v>0</v>
      </c>
      <c r="H135" t="str">
        <f>CONCATENATE('Fiche formation'!$C$14," ",IF(A135&lt;DATE(2026,9,1),"2A","3A"))</f>
        <v>M ALGO 2A</v>
      </c>
      <c r="K135" t="str">
        <f>VLOOKUP(A135,'Calendrier 2025-2026'!$J$7:$K$37,2,FALSE)</f>
        <v>Centre</v>
      </c>
    </row>
    <row r="136" spans="1:11">
      <c r="A136" s="10">
        <f t="shared" si="12"/>
        <v>45937</v>
      </c>
      <c r="B136" t="str">
        <f t="shared" si="13"/>
        <v>08:00</v>
      </c>
      <c r="C136" t="str">
        <f t="shared" si="14"/>
        <v>12:00</v>
      </c>
      <c r="D136" t="str">
        <f t="shared" si="11"/>
        <v>Centre</v>
      </c>
      <c r="E136">
        <f t="shared" si="10"/>
        <v>1</v>
      </c>
      <c r="F136" t="str">
        <f>IF(A136&lt;DATE(2026,9,1),'Fiche formation'!$C$25,'Fiche formation'!$D$25)</f>
        <v>mickael.montassier@umontpellier.fr</v>
      </c>
      <c r="G136">
        <f>Salle!$B$1</f>
        <v>0</v>
      </c>
      <c r="H136" t="str">
        <f>CONCATENATE('Fiche formation'!$C$14," ",IF(A136&lt;DATE(2026,9,1),"2A","3A"))</f>
        <v>M ALGO 2A</v>
      </c>
      <c r="K136" t="str">
        <f>VLOOKUP(A136,'Calendrier 2025-2026'!$J$7:$K$37,2,FALSE)</f>
        <v>Centre</v>
      </c>
    </row>
    <row r="137" spans="1:11">
      <c r="A137" s="10">
        <f t="shared" si="12"/>
        <v>45937</v>
      </c>
      <c r="B137" t="str">
        <f t="shared" si="13"/>
        <v>14:00</v>
      </c>
      <c r="C137" t="str">
        <f t="shared" si="14"/>
        <v>17:00</v>
      </c>
      <c r="D137" t="str">
        <f t="shared" si="11"/>
        <v>Centre</v>
      </c>
      <c r="E137">
        <f t="shared" si="10"/>
        <v>1</v>
      </c>
      <c r="F137" t="str">
        <f>IF(A137&lt;DATE(2026,9,1),'Fiche formation'!$C$25,'Fiche formation'!$D$25)</f>
        <v>mickael.montassier@umontpellier.fr</v>
      </c>
      <c r="G137">
        <f>Salle!$B$1</f>
        <v>0</v>
      </c>
      <c r="H137" t="str">
        <f>CONCATENATE('Fiche formation'!$C$14," ",IF(A137&lt;DATE(2026,9,1),"2A","3A"))</f>
        <v>M ALGO 2A</v>
      </c>
      <c r="K137" t="str">
        <f>VLOOKUP(A137,'Calendrier 2025-2026'!$J$7:$K$37,2,FALSE)</f>
        <v>Centre</v>
      </c>
    </row>
    <row r="138" spans="1:11">
      <c r="A138" s="10">
        <f t="shared" si="12"/>
        <v>45938</v>
      </c>
      <c r="B138" t="str">
        <f t="shared" si="13"/>
        <v>08:00</v>
      </c>
      <c r="C138" t="str">
        <f t="shared" si="14"/>
        <v>12:00</v>
      </c>
      <c r="D138" t="str">
        <f t="shared" si="11"/>
        <v>Centre</v>
      </c>
      <c r="E138">
        <f t="shared" si="10"/>
        <v>1</v>
      </c>
      <c r="F138" t="str">
        <f>IF(A138&lt;DATE(2026,9,1),'Fiche formation'!$C$25,'Fiche formation'!$D$25)</f>
        <v>mickael.montassier@umontpellier.fr</v>
      </c>
      <c r="G138">
        <f>Salle!$B$1</f>
        <v>0</v>
      </c>
      <c r="H138" t="str">
        <f>CONCATENATE('Fiche formation'!$C$14," ",IF(A138&lt;DATE(2026,9,1),"2A","3A"))</f>
        <v>M ALGO 2A</v>
      </c>
      <c r="K138" t="str">
        <f>VLOOKUP(A138,'Calendrier 2025-2026'!$J$7:$K$37,2,FALSE)</f>
        <v>Centre</v>
      </c>
    </row>
    <row r="139" spans="1:11">
      <c r="A139" s="10">
        <f t="shared" si="12"/>
        <v>45938</v>
      </c>
      <c r="B139" t="str">
        <f t="shared" si="13"/>
        <v>14:00</v>
      </c>
      <c r="C139" t="str">
        <f t="shared" si="14"/>
        <v>17:00</v>
      </c>
      <c r="D139" t="str">
        <f t="shared" si="11"/>
        <v>Centre</v>
      </c>
      <c r="E139">
        <f t="shared" si="10"/>
        <v>1</v>
      </c>
      <c r="F139" t="str">
        <f>IF(A139&lt;DATE(2026,9,1),'Fiche formation'!$C$25,'Fiche formation'!$D$25)</f>
        <v>mickael.montassier@umontpellier.fr</v>
      </c>
      <c r="G139">
        <f>Salle!$B$1</f>
        <v>0</v>
      </c>
      <c r="H139" t="str">
        <f>CONCATENATE('Fiche formation'!$C$14," ",IF(A139&lt;DATE(2026,9,1),"2A","3A"))</f>
        <v>M ALGO 2A</v>
      </c>
      <c r="K139" t="str">
        <f>VLOOKUP(A139,'Calendrier 2025-2026'!$J$7:$K$37,2,FALSE)</f>
        <v>Centre</v>
      </c>
    </row>
    <row r="140" spans="1:11">
      <c r="A140" s="10">
        <f t="shared" si="12"/>
        <v>45939</v>
      </c>
      <c r="B140" t="str">
        <f t="shared" si="13"/>
        <v>08:00</v>
      </c>
      <c r="C140" t="str">
        <f t="shared" si="14"/>
        <v>12:00</v>
      </c>
      <c r="D140" t="str">
        <f t="shared" si="11"/>
        <v>Centre</v>
      </c>
      <c r="E140">
        <f t="shared" si="10"/>
        <v>1</v>
      </c>
      <c r="F140" t="str">
        <f>IF(A140&lt;DATE(2026,9,1),'Fiche formation'!$C$25,'Fiche formation'!$D$25)</f>
        <v>mickael.montassier@umontpellier.fr</v>
      </c>
      <c r="G140">
        <f>Salle!$B$1</f>
        <v>0</v>
      </c>
      <c r="H140" t="str">
        <f>CONCATENATE('Fiche formation'!$C$14," ",IF(A140&lt;DATE(2026,9,1),"2A","3A"))</f>
        <v>M ALGO 2A</v>
      </c>
      <c r="K140" t="str">
        <f>VLOOKUP(A140,'Calendrier 2025-2026'!$J$7:$K$37,2,FALSE)</f>
        <v>Centre</v>
      </c>
    </row>
    <row r="141" spans="1:11">
      <c r="A141" s="10">
        <f t="shared" si="12"/>
        <v>45939</v>
      </c>
      <c r="B141" t="str">
        <f t="shared" si="13"/>
        <v>14:00</v>
      </c>
      <c r="C141" t="str">
        <f t="shared" si="14"/>
        <v>17:00</v>
      </c>
      <c r="D141" t="str">
        <f t="shared" si="11"/>
        <v>Centre</v>
      </c>
      <c r="E141">
        <f t="shared" si="10"/>
        <v>1</v>
      </c>
      <c r="F141" t="str">
        <f>IF(A141&lt;DATE(2026,9,1),'Fiche formation'!$C$25,'Fiche formation'!$D$25)</f>
        <v>mickael.montassier@umontpellier.fr</v>
      </c>
      <c r="G141">
        <f>Salle!$B$1</f>
        <v>0</v>
      </c>
      <c r="H141" t="str">
        <f>CONCATENATE('Fiche formation'!$C$14," ",IF(A141&lt;DATE(2026,9,1),"2A","3A"))</f>
        <v>M ALGO 2A</v>
      </c>
      <c r="K141" t="str">
        <f>VLOOKUP(A141,'Calendrier 2025-2026'!$J$7:$K$37,2,FALSE)</f>
        <v>Centre</v>
      </c>
    </row>
    <row r="142" spans="1:11">
      <c r="A142" s="10">
        <f t="shared" si="12"/>
        <v>45940</v>
      </c>
      <c r="B142" t="str">
        <f t="shared" si="13"/>
        <v>08:00</v>
      </c>
      <c r="C142" t="str">
        <f t="shared" si="14"/>
        <v>12:00</v>
      </c>
      <c r="D142" t="str">
        <f t="shared" si="11"/>
        <v>Centre</v>
      </c>
      <c r="E142">
        <f t="shared" si="10"/>
        <v>1</v>
      </c>
      <c r="F142" t="str">
        <f>IF(A142&lt;DATE(2026,9,1),'Fiche formation'!$C$25,'Fiche formation'!$D$25)</f>
        <v>mickael.montassier@umontpellier.fr</v>
      </c>
      <c r="G142">
        <f>Salle!$B$1</f>
        <v>0</v>
      </c>
      <c r="H142" t="str">
        <f>CONCATENATE('Fiche formation'!$C$14," ",IF(A142&lt;DATE(2026,9,1),"2A","3A"))</f>
        <v>M ALGO 2A</v>
      </c>
      <c r="K142" t="str">
        <f>VLOOKUP(A142,'Calendrier 2025-2026'!$J$7:$K$37,2,FALSE)</f>
        <v>Centre</v>
      </c>
    </row>
    <row r="143" spans="1:11">
      <c r="A143" s="10">
        <f t="shared" si="12"/>
        <v>45940</v>
      </c>
      <c r="B143" t="str">
        <f t="shared" si="13"/>
        <v>14:00</v>
      </c>
      <c r="C143" t="str">
        <f t="shared" si="14"/>
        <v>17:00</v>
      </c>
      <c r="D143" t="str">
        <f t="shared" si="11"/>
        <v>Centre</v>
      </c>
      <c r="E143">
        <f t="shared" si="10"/>
        <v>1</v>
      </c>
      <c r="F143" t="str">
        <f>IF(A143&lt;DATE(2026,9,1),'Fiche formation'!$C$25,'Fiche formation'!$D$25)</f>
        <v>mickael.montassier@umontpellier.fr</v>
      </c>
      <c r="G143">
        <f>Salle!$B$1</f>
        <v>0</v>
      </c>
      <c r="H143" t="str">
        <f>CONCATENATE('Fiche formation'!$C$14," ",IF(A143&lt;DATE(2026,9,1),"2A","3A"))</f>
        <v>M ALGO 2A</v>
      </c>
      <c r="K143" t="str">
        <f>VLOOKUP(A143,'Calendrier 2025-2026'!$J$7:$K$37,2,FALSE)</f>
        <v>Centre</v>
      </c>
    </row>
    <row r="144" spans="1:11">
      <c r="A144" s="10">
        <f t="shared" si="12"/>
        <v>45941</v>
      </c>
      <c r="B144" t="str">
        <f t="shared" si="13"/>
        <v/>
      </c>
      <c r="C144" t="str">
        <f t="shared" si="14"/>
        <v/>
      </c>
      <c r="D144">
        <f t="shared" si="11"/>
        <v>0</v>
      </c>
      <c r="E144" t="str">
        <f t="shared" si="10"/>
        <v/>
      </c>
      <c r="F144" t="str">
        <f>IF(A144&lt;DATE(2026,9,1),'Fiche formation'!$C$25,'Fiche formation'!$D$25)</f>
        <v>mickael.montassier@umontpellier.fr</v>
      </c>
      <c r="G144">
        <f>Salle!$B$1</f>
        <v>0</v>
      </c>
      <c r="H144" t="str">
        <f>CONCATENATE('Fiche formation'!$C$14," ",IF(A144&lt;DATE(2026,9,1),"2A","3A"))</f>
        <v>M ALGO 2A</v>
      </c>
      <c r="K144">
        <f>VLOOKUP(A144,'Calendrier 2025-2026'!$J$7:$K$37,2,FALSE)</f>
        <v>0</v>
      </c>
    </row>
    <row r="145" spans="1:11">
      <c r="A145" s="10">
        <f t="shared" si="12"/>
        <v>45941</v>
      </c>
      <c r="B145" t="str">
        <f t="shared" si="13"/>
        <v/>
      </c>
      <c r="C145" t="str">
        <f t="shared" si="14"/>
        <v/>
      </c>
      <c r="D145">
        <f t="shared" si="11"/>
        <v>0</v>
      </c>
      <c r="E145" t="str">
        <f t="shared" si="10"/>
        <v/>
      </c>
      <c r="F145" t="str">
        <f>IF(A145&lt;DATE(2026,9,1),'Fiche formation'!$C$25,'Fiche formation'!$D$25)</f>
        <v>mickael.montassier@umontpellier.fr</v>
      </c>
      <c r="G145">
        <f>Salle!$B$1</f>
        <v>0</v>
      </c>
      <c r="H145" t="str">
        <f>CONCATENATE('Fiche formation'!$C$14," ",IF(A145&lt;DATE(2026,9,1),"2A","3A"))</f>
        <v>M ALGO 2A</v>
      </c>
      <c r="K145">
        <f>VLOOKUP(A145,'Calendrier 2025-2026'!$J$7:$K$37,2,FALSE)</f>
        <v>0</v>
      </c>
    </row>
    <row r="146" spans="1:11">
      <c r="A146" s="10">
        <f t="shared" si="12"/>
        <v>45942</v>
      </c>
      <c r="B146" t="str">
        <f t="shared" si="13"/>
        <v/>
      </c>
      <c r="C146" t="str">
        <f t="shared" si="14"/>
        <v/>
      </c>
      <c r="D146">
        <f t="shared" si="11"/>
        <v>0</v>
      </c>
      <c r="E146" t="str">
        <f t="shared" si="10"/>
        <v/>
      </c>
      <c r="F146" t="str">
        <f>IF(A146&lt;DATE(2026,9,1),'Fiche formation'!$C$25,'Fiche formation'!$D$25)</f>
        <v>mickael.montassier@umontpellier.fr</v>
      </c>
      <c r="G146">
        <f>Salle!$B$1</f>
        <v>0</v>
      </c>
      <c r="H146" t="str">
        <f>CONCATENATE('Fiche formation'!$C$14," ",IF(A146&lt;DATE(2026,9,1),"2A","3A"))</f>
        <v>M ALGO 2A</v>
      </c>
      <c r="K146">
        <f>VLOOKUP(A146,'Calendrier 2025-2026'!$J$7:$K$37,2,FALSE)</f>
        <v>0</v>
      </c>
    </row>
    <row r="147" spans="1:11">
      <c r="A147" s="10">
        <f t="shared" si="12"/>
        <v>45942</v>
      </c>
      <c r="B147" t="str">
        <f t="shared" si="13"/>
        <v/>
      </c>
      <c r="C147" t="str">
        <f t="shared" si="14"/>
        <v/>
      </c>
      <c r="D147">
        <f t="shared" si="11"/>
        <v>0</v>
      </c>
      <c r="E147" t="str">
        <f t="shared" si="10"/>
        <v/>
      </c>
      <c r="F147" t="str">
        <f>IF(A147&lt;DATE(2026,9,1),'Fiche formation'!$C$25,'Fiche formation'!$D$25)</f>
        <v>mickael.montassier@umontpellier.fr</v>
      </c>
      <c r="G147">
        <f>Salle!$B$1</f>
        <v>0</v>
      </c>
      <c r="H147" t="str">
        <f>CONCATENATE('Fiche formation'!$C$14," ",IF(A147&lt;DATE(2026,9,1),"2A","3A"))</f>
        <v>M ALGO 2A</v>
      </c>
      <c r="K147">
        <f>VLOOKUP(A147,'Calendrier 2025-2026'!$J$7:$K$37,2,FALSE)</f>
        <v>0</v>
      </c>
    </row>
    <row r="148" spans="1:11">
      <c r="A148" s="10">
        <f t="shared" si="12"/>
        <v>45943</v>
      </c>
      <c r="B148" t="str">
        <f t="shared" si="13"/>
        <v>08:00</v>
      </c>
      <c r="C148" t="str">
        <f t="shared" si="14"/>
        <v>12:00</v>
      </c>
      <c r="D148" t="str">
        <f t="shared" si="11"/>
        <v>Centre</v>
      </c>
      <c r="E148">
        <f t="shared" si="10"/>
        <v>1</v>
      </c>
      <c r="F148" t="str">
        <f>IF(A148&lt;DATE(2026,9,1),'Fiche formation'!$C$25,'Fiche formation'!$D$25)</f>
        <v>mickael.montassier@umontpellier.fr</v>
      </c>
      <c r="G148">
        <f>Salle!$B$1</f>
        <v>0</v>
      </c>
      <c r="H148" t="str">
        <f>CONCATENATE('Fiche formation'!$C$14," ",IF(A148&lt;DATE(2026,9,1),"2A","3A"))</f>
        <v>M ALGO 2A</v>
      </c>
      <c r="K148" t="str">
        <f>VLOOKUP(A148,'Calendrier 2025-2026'!$J$7:$K$37,2,FALSE)</f>
        <v>Centre</v>
      </c>
    </row>
    <row r="149" spans="1:11">
      <c r="A149" s="10">
        <f t="shared" si="12"/>
        <v>45943</v>
      </c>
      <c r="B149" t="str">
        <f t="shared" si="13"/>
        <v>14:00</v>
      </c>
      <c r="C149" t="str">
        <f t="shared" si="14"/>
        <v>17:00</v>
      </c>
      <c r="D149" t="str">
        <f t="shared" si="11"/>
        <v>Centre</v>
      </c>
      <c r="E149">
        <f t="shared" si="10"/>
        <v>1</v>
      </c>
      <c r="F149" t="str">
        <f>IF(A149&lt;DATE(2026,9,1),'Fiche formation'!$C$25,'Fiche formation'!$D$25)</f>
        <v>mickael.montassier@umontpellier.fr</v>
      </c>
      <c r="G149">
        <f>Salle!$B$1</f>
        <v>0</v>
      </c>
      <c r="H149" t="str">
        <f>CONCATENATE('Fiche formation'!$C$14," ",IF(A149&lt;DATE(2026,9,1),"2A","3A"))</f>
        <v>M ALGO 2A</v>
      </c>
      <c r="K149" t="str">
        <f>VLOOKUP(A149,'Calendrier 2025-2026'!$J$7:$K$37,2,FALSE)</f>
        <v>Centre</v>
      </c>
    </row>
    <row r="150" spans="1:11">
      <c r="A150" s="10">
        <f t="shared" si="12"/>
        <v>45944</v>
      </c>
      <c r="B150" t="str">
        <f t="shared" si="13"/>
        <v>08:00</v>
      </c>
      <c r="C150" t="str">
        <f t="shared" si="14"/>
        <v>12:00</v>
      </c>
      <c r="D150" t="str">
        <f t="shared" si="11"/>
        <v>Centre</v>
      </c>
      <c r="E150">
        <f t="shared" si="10"/>
        <v>1</v>
      </c>
      <c r="F150" t="str">
        <f>IF(A150&lt;DATE(2026,9,1),'Fiche formation'!$C$25,'Fiche formation'!$D$25)</f>
        <v>mickael.montassier@umontpellier.fr</v>
      </c>
      <c r="G150">
        <f>Salle!$B$1</f>
        <v>0</v>
      </c>
      <c r="H150" t="str">
        <f>CONCATENATE('Fiche formation'!$C$14," ",IF(A150&lt;DATE(2026,9,1),"2A","3A"))</f>
        <v>M ALGO 2A</v>
      </c>
      <c r="K150" t="str">
        <f>VLOOKUP(A150,'Calendrier 2025-2026'!$J$7:$K$37,2,FALSE)</f>
        <v>Centre</v>
      </c>
    </row>
    <row r="151" spans="1:11">
      <c r="A151" s="10">
        <f t="shared" si="12"/>
        <v>45944</v>
      </c>
      <c r="B151" t="str">
        <f t="shared" si="13"/>
        <v>14:00</v>
      </c>
      <c r="C151" t="str">
        <f t="shared" si="14"/>
        <v>17:00</v>
      </c>
      <c r="D151" t="str">
        <f t="shared" si="11"/>
        <v>Centre</v>
      </c>
      <c r="E151">
        <f t="shared" si="10"/>
        <v>1</v>
      </c>
      <c r="F151" t="str">
        <f>IF(A151&lt;DATE(2026,9,1),'Fiche formation'!$C$25,'Fiche formation'!$D$25)</f>
        <v>mickael.montassier@umontpellier.fr</v>
      </c>
      <c r="G151">
        <f>Salle!$B$1</f>
        <v>0</v>
      </c>
      <c r="H151" t="str">
        <f>CONCATENATE('Fiche formation'!$C$14," ",IF(A151&lt;DATE(2026,9,1),"2A","3A"))</f>
        <v>M ALGO 2A</v>
      </c>
      <c r="K151" t="str">
        <f>VLOOKUP(A151,'Calendrier 2025-2026'!$J$7:$K$37,2,FALSE)</f>
        <v>Centre</v>
      </c>
    </row>
    <row r="152" spans="1:11">
      <c r="A152" s="10">
        <f t="shared" si="12"/>
        <v>45945</v>
      </c>
      <c r="B152" t="str">
        <f t="shared" si="13"/>
        <v>08:00</v>
      </c>
      <c r="C152" t="str">
        <f t="shared" si="14"/>
        <v>12:00</v>
      </c>
      <c r="D152" t="str">
        <f t="shared" si="11"/>
        <v>Centre</v>
      </c>
      <c r="E152">
        <f t="shared" si="10"/>
        <v>1</v>
      </c>
      <c r="F152" t="str">
        <f>IF(A152&lt;DATE(2026,9,1),'Fiche formation'!$C$25,'Fiche formation'!$D$25)</f>
        <v>mickael.montassier@umontpellier.fr</v>
      </c>
      <c r="G152">
        <f>Salle!$B$1</f>
        <v>0</v>
      </c>
      <c r="H152" t="str">
        <f>CONCATENATE('Fiche formation'!$C$14," ",IF(A152&lt;DATE(2026,9,1),"2A","3A"))</f>
        <v>M ALGO 2A</v>
      </c>
      <c r="K152" t="str">
        <f>VLOOKUP(A152,'Calendrier 2025-2026'!$J$7:$K$37,2,FALSE)</f>
        <v>Centre</v>
      </c>
    </row>
    <row r="153" spans="1:11">
      <c r="A153" s="10">
        <f t="shared" si="12"/>
        <v>45945</v>
      </c>
      <c r="B153" t="str">
        <f t="shared" si="13"/>
        <v>14:00</v>
      </c>
      <c r="C153" t="str">
        <f t="shared" si="14"/>
        <v>17:00</v>
      </c>
      <c r="D153" t="str">
        <f t="shared" si="11"/>
        <v>Centre</v>
      </c>
      <c r="E153">
        <f t="shared" si="10"/>
        <v>1</v>
      </c>
      <c r="F153" t="str">
        <f>IF(A153&lt;DATE(2026,9,1),'Fiche formation'!$C$25,'Fiche formation'!$D$25)</f>
        <v>mickael.montassier@umontpellier.fr</v>
      </c>
      <c r="G153">
        <f>Salle!$B$1</f>
        <v>0</v>
      </c>
      <c r="H153" t="str">
        <f>CONCATENATE('Fiche formation'!$C$14," ",IF(A153&lt;DATE(2026,9,1),"2A","3A"))</f>
        <v>M ALGO 2A</v>
      </c>
      <c r="K153" t="str">
        <f>VLOOKUP(A153,'Calendrier 2025-2026'!$J$7:$K$37,2,FALSE)</f>
        <v>Centre</v>
      </c>
    </row>
    <row r="154" spans="1:11">
      <c r="A154" s="10">
        <f t="shared" si="12"/>
        <v>45946</v>
      </c>
      <c r="B154" t="str">
        <f t="shared" si="13"/>
        <v>08:00</v>
      </c>
      <c r="C154" t="str">
        <f t="shared" si="14"/>
        <v>12:00</v>
      </c>
      <c r="D154" t="str">
        <f t="shared" si="11"/>
        <v>Centre</v>
      </c>
      <c r="E154">
        <f t="shared" si="10"/>
        <v>1</v>
      </c>
      <c r="F154" t="str">
        <f>IF(A154&lt;DATE(2026,9,1),'Fiche formation'!$C$25,'Fiche formation'!$D$25)</f>
        <v>mickael.montassier@umontpellier.fr</v>
      </c>
      <c r="G154">
        <f>Salle!$B$1</f>
        <v>0</v>
      </c>
      <c r="H154" t="str">
        <f>CONCATENATE('Fiche formation'!$C$14," ",IF(A154&lt;DATE(2026,9,1),"2A","3A"))</f>
        <v>M ALGO 2A</v>
      </c>
      <c r="K154" t="str">
        <f>VLOOKUP(A154,'Calendrier 2025-2026'!$J$7:$K$37,2,FALSE)</f>
        <v>Centre</v>
      </c>
    </row>
    <row r="155" spans="1:11">
      <c r="A155" s="10">
        <f t="shared" si="12"/>
        <v>45946</v>
      </c>
      <c r="B155" t="str">
        <f t="shared" si="13"/>
        <v>14:00</v>
      </c>
      <c r="C155" t="str">
        <f t="shared" si="14"/>
        <v>17:00</v>
      </c>
      <c r="D155" t="str">
        <f t="shared" si="11"/>
        <v>Centre</v>
      </c>
      <c r="E155">
        <f t="shared" si="10"/>
        <v>1</v>
      </c>
      <c r="F155" t="str">
        <f>IF(A155&lt;DATE(2026,9,1),'Fiche formation'!$C$25,'Fiche formation'!$D$25)</f>
        <v>mickael.montassier@umontpellier.fr</v>
      </c>
      <c r="G155">
        <f>Salle!$B$1</f>
        <v>0</v>
      </c>
      <c r="H155" t="str">
        <f>CONCATENATE('Fiche formation'!$C$14," ",IF(A155&lt;DATE(2026,9,1),"2A","3A"))</f>
        <v>M ALGO 2A</v>
      </c>
      <c r="K155" t="str">
        <f>VLOOKUP(A155,'Calendrier 2025-2026'!$J$7:$K$37,2,FALSE)</f>
        <v>Centre</v>
      </c>
    </row>
    <row r="156" spans="1:11">
      <c r="A156" s="10">
        <f t="shared" si="12"/>
        <v>45947</v>
      </c>
      <c r="B156" t="str">
        <f t="shared" si="13"/>
        <v>08:00</v>
      </c>
      <c r="C156" t="str">
        <f t="shared" si="14"/>
        <v>12:00</v>
      </c>
      <c r="D156" t="str">
        <f t="shared" si="11"/>
        <v>Centre</v>
      </c>
      <c r="E156">
        <f t="shared" si="10"/>
        <v>1</v>
      </c>
      <c r="F156" t="str">
        <f>IF(A156&lt;DATE(2026,9,1),'Fiche formation'!$C$25,'Fiche formation'!$D$25)</f>
        <v>mickael.montassier@umontpellier.fr</v>
      </c>
      <c r="G156">
        <f>Salle!$B$1</f>
        <v>0</v>
      </c>
      <c r="H156" t="str">
        <f>CONCATENATE('Fiche formation'!$C$14," ",IF(A156&lt;DATE(2026,9,1),"2A","3A"))</f>
        <v>M ALGO 2A</v>
      </c>
      <c r="K156" t="str">
        <f>VLOOKUP(A156,'Calendrier 2025-2026'!$J$7:$K$37,2,FALSE)</f>
        <v>Centre</v>
      </c>
    </row>
    <row r="157" spans="1:11">
      <c r="A157" s="10">
        <f t="shared" si="12"/>
        <v>45947</v>
      </c>
      <c r="B157" t="str">
        <f t="shared" si="13"/>
        <v>14:00</v>
      </c>
      <c r="C157" t="str">
        <f t="shared" si="14"/>
        <v>17:00</v>
      </c>
      <c r="D157" t="str">
        <f t="shared" si="11"/>
        <v>Centre</v>
      </c>
      <c r="E157">
        <f t="shared" si="10"/>
        <v>1</v>
      </c>
      <c r="F157" t="str">
        <f>IF(A157&lt;DATE(2026,9,1),'Fiche formation'!$C$25,'Fiche formation'!$D$25)</f>
        <v>mickael.montassier@umontpellier.fr</v>
      </c>
      <c r="G157">
        <f>Salle!$B$1</f>
        <v>0</v>
      </c>
      <c r="H157" t="str">
        <f>CONCATENATE('Fiche formation'!$C$14," ",IF(A157&lt;DATE(2026,9,1),"2A","3A"))</f>
        <v>M ALGO 2A</v>
      </c>
      <c r="K157" t="str">
        <f>VLOOKUP(A157,'Calendrier 2025-2026'!$J$7:$K$37,2,FALSE)</f>
        <v>Centre</v>
      </c>
    </row>
    <row r="158" spans="1:11">
      <c r="A158" s="10">
        <f t="shared" si="12"/>
        <v>45948</v>
      </c>
      <c r="B158" t="str">
        <f t="shared" si="13"/>
        <v/>
      </c>
      <c r="C158" t="str">
        <f t="shared" si="14"/>
        <v/>
      </c>
      <c r="D158">
        <f t="shared" si="11"/>
        <v>0</v>
      </c>
      <c r="E158" t="str">
        <f t="shared" si="10"/>
        <v/>
      </c>
      <c r="F158" t="str">
        <f>IF(A158&lt;DATE(2026,9,1),'Fiche formation'!$C$25,'Fiche formation'!$D$25)</f>
        <v>mickael.montassier@umontpellier.fr</v>
      </c>
      <c r="G158">
        <f>Salle!$B$1</f>
        <v>0</v>
      </c>
      <c r="H158" t="str">
        <f>CONCATENATE('Fiche formation'!$C$14," ",IF(A158&lt;DATE(2026,9,1),"2A","3A"))</f>
        <v>M ALGO 2A</v>
      </c>
      <c r="K158">
        <f>VLOOKUP(A158,'Calendrier 2025-2026'!$J$7:$K$37,2,FALSE)</f>
        <v>0</v>
      </c>
    </row>
    <row r="159" spans="1:11">
      <c r="A159" s="10">
        <f t="shared" si="12"/>
        <v>45948</v>
      </c>
      <c r="B159" t="str">
        <f t="shared" si="13"/>
        <v/>
      </c>
      <c r="C159" t="str">
        <f t="shared" si="14"/>
        <v/>
      </c>
      <c r="D159">
        <f t="shared" si="11"/>
        <v>0</v>
      </c>
      <c r="E159" t="str">
        <f t="shared" si="10"/>
        <v/>
      </c>
      <c r="F159" t="str">
        <f>IF(A159&lt;DATE(2026,9,1),'Fiche formation'!$C$25,'Fiche formation'!$D$25)</f>
        <v>mickael.montassier@umontpellier.fr</v>
      </c>
      <c r="G159">
        <f>Salle!$B$1</f>
        <v>0</v>
      </c>
      <c r="H159" t="str">
        <f>CONCATENATE('Fiche formation'!$C$14," ",IF(A159&lt;DATE(2026,9,1),"2A","3A"))</f>
        <v>M ALGO 2A</v>
      </c>
      <c r="K159">
        <f>VLOOKUP(A159,'Calendrier 2025-2026'!$J$7:$K$37,2,FALSE)</f>
        <v>0</v>
      </c>
    </row>
    <row r="160" spans="1:11">
      <c r="A160" s="10">
        <f t="shared" si="12"/>
        <v>45949</v>
      </c>
      <c r="B160" t="str">
        <f t="shared" si="13"/>
        <v/>
      </c>
      <c r="C160" t="str">
        <f t="shared" si="14"/>
        <v/>
      </c>
      <c r="D160">
        <f t="shared" si="11"/>
        <v>0</v>
      </c>
      <c r="E160" t="str">
        <f t="shared" si="10"/>
        <v/>
      </c>
      <c r="F160" t="str">
        <f>IF(A160&lt;DATE(2026,9,1),'Fiche formation'!$C$25,'Fiche formation'!$D$25)</f>
        <v>mickael.montassier@umontpellier.fr</v>
      </c>
      <c r="G160">
        <f>Salle!$B$1</f>
        <v>0</v>
      </c>
      <c r="H160" t="str">
        <f>CONCATENATE('Fiche formation'!$C$14," ",IF(A160&lt;DATE(2026,9,1),"2A","3A"))</f>
        <v>M ALGO 2A</v>
      </c>
      <c r="K160">
        <f>VLOOKUP(A160,'Calendrier 2025-2026'!$J$7:$K$37,2,FALSE)</f>
        <v>0</v>
      </c>
    </row>
    <row r="161" spans="1:11">
      <c r="A161" s="10">
        <f t="shared" si="12"/>
        <v>45949</v>
      </c>
      <c r="B161" t="str">
        <f t="shared" si="13"/>
        <v/>
      </c>
      <c r="C161" t="str">
        <f t="shared" si="14"/>
        <v/>
      </c>
      <c r="D161">
        <f t="shared" si="11"/>
        <v>0</v>
      </c>
      <c r="E161" t="str">
        <f t="shared" si="10"/>
        <v/>
      </c>
      <c r="F161" t="str">
        <f>IF(A161&lt;DATE(2026,9,1),'Fiche formation'!$C$25,'Fiche formation'!$D$25)</f>
        <v>mickael.montassier@umontpellier.fr</v>
      </c>
      <c r="G161">
        <f>Salle!$B$1</f>
        <v>0</v>
      </c>
      <c r="H161" t="str">
        <f>CONCATENATE('Fiche formation'!$C$14," ",IF(A161&lt;DATE(2026,9,1),"2A","3A"))</f>
        <v>M ALGO 2A</v>
      </c>
      <c r="K161">
        <f>VLOOKUP(A161,'Calendrier 2025-2026'!$J$7:$K$37,2,FALSE)</f>
        <v>0</v>
      </c>
    </row>
    <row r="162" spans="1:11">
      <c r="A162" s="10">
        <f t="shared" si="12"/>
        <v>45950</v>
      </c>
      <c r="B162" t="str">
        <f t="shared" si="13"/>
        <v>08:00</v>
      </c>
      <c r="C162" t="str">
        <f t="shared" si="14"/>
        <v>12:00</v>
      </c>
      <c r="D162" t="str">
        <f t="shared" si="11"/>
        <v>Entreprise</v>
      </c>
      <c r="E162">
        <f t="shared" si="10"/>
        <v>0</v>
      </c>
      <c r="F162" t="str">
        <f>IF(A162&lt;DATE(2026,9,1),'Fiche formation'!$C$25,'Fiche formation'!$D$25)</f>
        <v>mickael.montassier@umontpellier.fr</v>
      </c>
      <c r="G162">
        <f>Salle!$B$1</f>
        <v>0</v>
      </c>
      <c r="H162" t="str">
        <f>CONCATENATE('Fiche formation'!$C$14," ",IF(A162&lt;DATE(2026,9,1),"2A","3A"))</f>
        <v>M ALGO 2A</v>
      </c>
      <c r="K162" t="str">
        <f>VLOOKUP(A162,'Calendrier 2025-2026'!$J$7:$K$37,2,FALSE)</f>
        <v>Entreprise</v>
      </c>
    </row>
    <row r="163" spans="1:11">
      <c r="A163" s="10">
        <f t="shared" si="12"/>
        <v>45950</v>
      </c>
      <c r="B163" t="str">
        <f t="shared" si="13"/>
        <v>14:00</v>
      </c>
      <c r="C163" t="str">
        <f t="shared" si="14"/>
        <v>17:00</v>
      </c>
      <c r="D163" t="str">
        <f t="shared" si="11"/>
        <v>Entreprise</v>
      </c>
      <c r="E163">
        <f t="shared" si="10"/>
        <v>0</v>
      </c>
      <c r="F163" t="str">
        <f>IF(A163&lt;DATE(2026,9,1),'Fiche formation'!$C$25,'Fiche formation'!$D$25)</f>
        <v>mickael.montassier@umontpellier.fr</v>
      </c>
      <c r="G163">
        <f>Salle!$B$1</f>
        <v>0</v>
      </c>
      <c r="H163" t="str">
        <f>CONCATENATE('Fiche formation'!$C$14," ",IF(A163&lt;DATE(2026,9,1),"2A","3A"))</f>
        <v>M ALGO 2A</v>
      </c>
      <c r="K163" t="str">
        <f>VLOOKUP(A163,'Calendrier 2025-2026'!$J$7:$K$37,2,FALSE)</f>
        <v>Entreprise</v>
      </c>
    </row>
    <row r="164" spans="1:11">
      <c r="A164" s="10">
        <f t="shared" si="12"/>
        <v>45951</v>
      </c>
      <c r="B164" t="str">
        <f t="shared" si="13"/>
        <v>08:00</v>
      </c>
      <c r="C164" t="str">
        <f t="shared" si="14"/>
        <v>12:00</v>
      </c>
      <c r="D164" t="str">
        <f t="shared" si="11"/>
        <v>Entreprise</v>
      </c>
      <c r="E164">
        <f t="shared" si="10"/>
        <v>0</v>
      </c>
      <c r="F164" t="str">
        <f>IF(A164&lt;DATE(2026,9,1),'Fiche formation'!$C$25,'Fiche formation'!$D$25)</f>
        <v>mickael.montassier@umontpellier.fr</v>
      </c>
      <c r="G164">
        <f>Salle!$B$1</f>
        <v>0</v>
      </c>
      <c r="H164" t="str">
        <f>CONCATENATE('Fiche formation'!$C$14," ",IF(A164&lt;DATE(2026,9,1),"2A","3A"))</f>
        <v>M ALGO 2A</v>
      </c>
      <c r="K164" t="str">
        <f>VLOOKUP(A164,'Calendrier 2025-2026'!$J$7:$K$37,2,FALSE)</f>
        <v>Entreprise</v>
      </c>
    </row>
    <row r="165" spans="1:11">
      <c r="A165" s="10">
        <f t="shared" si="12"/>
        <v>45951</v>
      </c>
      <c r="B165" t="str">
        <f t="shared" si="13"/>
        <v>14:00</v>
      </c>
      <c r="C165" t="str">
        <f t="shared" si="14"/>
        <v>17:00</v>
      </c>
      <c r="D165" t="str">
        <f t="shared" si="11"/>
        <v>Entreprise</v>
      </c>
      <c r="E165">
        <f t="shared" si="10"/>
        <v>0</v>
      </c>
      <c r="F165" t="str">
        <f>IF(A165&lt;DATE(2026,9,1),'Fiche formation'!$C$25,'Fiche formation'!$D$25)</f>
        <v>mickael.montassier@umontpellier.fr</v>
      </c>
      <c r="G165">
        <f>Salle!$B$1</f>
        <v>0</v>
      </c>
      <c r="H165" t="str">
        <f>CONCATENATE('Fiche formation'!$C$14," ",IF(A165&lt;DATE(2026,9,1),"2A","3A"))</f>
        <v>M ALGO 2A</v>
      </c>
      <c r="K165" t="str">
        <f>VLOOKUP(A165,'Calendrier 2025-2026'!$J$7:$K$37,2,FALSE)</f>
        <v>Entreprise</v>
      </c>
    </row>
    <row r="166" spans="1:11">
      <c r="A166" s="10">
        <f t="shared" si="12"/>
        <v>45952</v>
      </c>
      <c r="B166" t="str">
        <f t="shared" si="13"/>
        <v>08:00</v>
      </c>
      <c r="C166" t="str">
        <f t="shared" si="14"/>
        <v>12:00</v>
      </c>
      <c r="D166" t="str">
        <f t="shared" si="11"/>
        <v>Entreprise</v>
      </c>
      <c r="E166">
        <f t="shared" si="10"/>
        <v>0</v>
      </c>
      <c r="F166" t="str">
        <f>IF(A166&lt;DATE(2026,9,1),'Fiche formation'!$C$25,'Fiche formation'!$D$25)</f>
        <v>mickael.montassier@umontpellier.fr</v>
      </c>
      <c r="G166">
        <f>Salle!$B$1</f>
        <v>0</v>
      </c>
      <c r="H166" t="str">
        <f>CONCATENATE('Fiche formation'!$C$14," ",IF(A166&lt;DATE(2026,9,1),"2A","3A"))</f>
        <v>M ALGO 2A</v>
      </c>
      <c r="K166" t="str">
        <f>VLOOKUP(A166,'Calendrier 2025-2026'!$J$7:$K$37,2,FALSE)</f>
        <v>Entreprise</v>
      </c>
    </row>
    <row r="167" spans="1:11">
      <c r="A167" s="10">
        <f t="shared" si="12"/>
        <v>45952</v>
      </c>
      <c r="B167" t="str">
        <f t="shared" si="13"/>
        <v>14:00</v>
      </c>
      <c r="C167" t="str">
        <f t="shared" si="14"/>
        <v>17:00</v>
      </c>
      <c r="D167" t="str">
        <f t="shared" si="11"/>
        <v>Entreprise</v>
      </c>
      <c r="E167">
        <f t="shared" si="10"/>
        <v>0</v>
      </c>
      <c r="F167" t="str">
        <f>IF(A167&lt;DATE(2026,9,1),'Fiche formation'!$C$25,'Fiche formation'!$D$25)</f>
        <v>mickael.montassier@umontpellier.fr</v>
      </c>
      <c r="G167">
        <f>Salle!$B$1</f>
        <v>0</v>
      </c>
      <c r="H167" t="str">
        <f>CONCATENATE('Fiche formation'!$C$14," ",IF(A167&lt;DATE(2026,9,1),"2A","3A"))</f>
        <v>M ALGO 2A</v>
      </c>
      <c r="K167" t="str">
        <f>VLOOKUP(A167,'Calendrier 2025-2026'!$J$7:$K$37,2,FALSE)</f>
        <v>Entreprise</v>
      </c>
    </row>
    <row r="168" spans="1:11">
      <c r="A168" s="10">
        <f t="shared" si="12"/>
        <v>45953</v>
      </c>
      <c r="B168" t="str">
        <f t="shared" si="13"/>
        <v>08:00</v>
      </c>
      <c r="C168" t="str">
        <f t="shared" si="14"/>
        <v>12:00</v>
      </c>
      <c r="D168" t="str">
        <f t="shared" si="11"/>
        <v>Entreprise</v>
      </c>
      <c r="E168">
        <f t="shared" si="10"/>
        <v>0</v>
      </c>
      <c r="F168" t="str">
        <f>IF(A168&lt;DATE(2026,9,1),'Fiche formation'!$C$25,'Fiche formation'!$D$25)</f>
        <v>mickael.montassier@umontpellier.fr</v>
      </c>
      <c r="G168">
        <f>Salle!$B$1</f>
        <v>0</v>
      </c>
      <c r="H168" t="str">
        <f>CONCATENATE('Fiche formation'!$C$14," ",IF(A168&lt;DATE(2026,9,1),"2A","3A"))</f>
        <v>M ALGO 2A</v>
      </c>
      <c r="K168" t="str">
        <f>VLOOKUP(A168,'Calendrier 2025-2026'!$J$7:$K$37,2,FALSE)</f>
        <v>Entreprise</v>
      </c>
    </row>
    <row r="169" spans="1:11">
      <c r="A169" s="10">
        <f t="shared" si="12"/>
        <v>45953</v>
      </c>
      <c r="B169" t="str">
        <f t="shared" si="13"/>
        <v>14:00</v>
      </c>
      <c r="C169" t="str">
        <f t="shared" si="14"/>
        <v>17:00</v>
      </c>
      <c r="D169" t="str">
        <f t="shared" si="11"/>
        <v>Entreprise</v>
      </c>
      <c r="E169">
        <f t="shared" si="10"/>
        <v>0</v>
      </c>
      <c r="F169" t="str">
        <f>IF(A169&lt;DATE(2026,9,1),'Fiche formation'!$C$25,'Fiche formation'!$D$25)</f>
        <v>mickael.montassier@umontpellier.fr</v>
      </c>
      <c r="G169">
        <f>Salle!$B$1</f>
        <v>0</v>
      </c>
      <c r="H169" t="str">
        <f>CONCATENATE('Fiche formation'!$C$14," ",IF(A169&lt;DATE(2026,9,1),"2A","3A"))</f>
        <v>M ALGO 2A</v>
      </c>
      <c r="K169" t="str">
        <f>VLOOKUP(A169,'Calendrier 2025-2026'!$J$7:$K$37,2,FALSE)</f>
        <v>Entreprise</v>
      </c>
    </row>
    <row r="170" spans="1:11">
      <c r="A170" s="10">
        <f t="shared" si="12"/>
        <v>45954</v>
      </c>
      <c r="B170" t="str">
        <f t="shared" si="13"/>
        <v>08:00</v>
      </c>
      <c r="C170" t="str">
        <f t="shared" si="14"/>
        <v>12:00</v>
      </c>
      <c r="D170" t="str">
        <f t="shared" si="11"/>
        <v>Entreprise</v>
      </c>
      <c r="E170">
        <f t="shared" si="10"/>
        <v>0</v>
      </c>
      <c r="F170" t="str">
        <f>IF(A170&lt;DATE(2026,9,1),'Fiche formation'!$C$25,'Fiche formation'!$D$25)</f>
        <v>mickael.montassier@umontpellier.fr</v>
      </c>
      <c r="G170">
        <f>Salle!$B$1</f>
        <v>0</v>
      </c>
      <c r="H170" t="str">
        <f>CONCATENATE('Fiche formation'!$C$14," ",IF(A170&lt;DATE(2026,9,1),"2A","3A"))</f>
        <v>M ALGO 2A</v>
      </c>
      <c r="K170" t="str">
        <f>VLOOKUP(A170,'Calendrier 2025-2026'!$J$7:$K$37,2,FALSE)</f>
        <v>Entreprise</v>
      </c>
    </row>
    <row r="171" spans="1:11">
      <c r="A171" s="10">
        <f t="shared" si="12"/>
        <v>45954</v>
      </c>
      <c r="B171" t="str">
        <f t="shared" si="13"/>
        <v>14:00</v>
      </c>
      <c r="C171" t="str">
        <f t="shared" si="14"/>
        <v>17:00</v>
      </c>
      <c r="D171" t="str">
        <f t="shared" si="11"/>
        <v>Entreprise</v>
      </c>
      <c r="E171">
        <f t="shared" si="10"/>
        <v>0</v>
      </c>
      <c r="F171" t="str">
        <f>IF(A171&lt;DATE(2026,9,1),'Fiche formation'!$C$25,'Fiche formation'!$D$25)</f>
        <v>mickael.montassier@umontpellier.fr</v>
      </c>
      <c r="G171">
        <f>Salle!$B$1</f>
        <v>0</v>
      </c>
      <c r="H171" t="str">
        <f>CONCATENATE('Fiche formation'!$C$14," ",IF(A171&lt;DATE(2026,9,1),"2A","3A"))</f>
        <v>M ALGO 2A</v>
      </c>
      <c r="K171" t="str">
        <f>VLOOKUP(A171,'Calendrier 2025-2026'!$J$7:$K$37,2,FALSE)</f>
        <v>Entreprise</v>
      </c>
    </row>
    <row r="172" spans="1:11">
      <c r="A172" s="10">
        <f t="shared" si="12"/>
        <v>45955</v>
      </c>
      <c r="B172" t="str">
        <f t="shared" si="13"/>
        <v/>
      </c>
      <c r="C172" t="str">
        <f t="shared" si="14"/>
        <v/>
      </c>
      <c r="D172">
        <f t="shared" si="11"/>
        <v>0</v>
      </c>
      <c r="E172" t="str">
        <f t="shared" si="10"/>
        <v/>
      </c>
      <c r="F172" t="str">
        <f>IF(A172&lt;DATE(2026,9,1),'Fiche formation'!$C$25,'Fiche formation'!$D$25)</f>
        <v>mickael.montassier@umontpellier.fr</v>
      </c>
      <c r="G172">
        <f>Salle!$B$1</f>
        <v>0</v>
      </c>
      <c r="H172" t="str">
        <f>CONCATENATE('Fiche formation'!$C$14," ",IF(A172&lt;DATE(2026,9,1),"2A","3A"))</f>
        <v>M ALGO 2A</v>
      </c>
      <c r="K172">
        <f>VLOOKUP(A172,'Calendrier 2025-2026'!$J$7:$K$37,2,FALSE)</f>
        <v>0</v>
      </c>
    </row>
    <row r="173" spans="1:11">
      <c r="A173" s="10">
        <f t="shared" si="12"/>
        <v>45955</v>
      </c>
      <c r="B173" t="str">
        <f t="shared" si="13"/>
        <v/>
      </c>
      <c r="C173" t="str">
        <f t="shared" si="14"/>
        <v/>
      </c>
      <c r="D173">
        <f t="shared" si="11"/>
        <v>0</v>
      </c>
      <c r="E173" t="str">
        <f t="shared" si="10"/>
        <v/>
      </c>
      <c r="F173" t="str">
        <f>IF(A173&lt;DATE(2026,9,1),'Fiche formation'!$C$25,'Fiche formation'!$D$25)</f>
        <v>mickael.montassier@umontpellier.fr</v>
      </c>
      <c r="G173">
        <f>Salle!$B$1</f>
        <v>0</v>
      </c>
      <c r="H173" t="str">
        <f>CONCATENATE('Fiche formation'!$C$14," ",IF(A173&lt;DATE(2026,9,1),"2A","3A"))</f>
        <v>M ALGO 2A</v>
      </c>
      <c r="K173">
        <f>VLOOKUP(A173,'Calendrier 2025-2026'!$J$7:$K$37,2,FALSE)</f>
        <v>0</v>
      </c>
    </row>
    <row r="174" spans="1:11">
      <c r="A174" s="10">
        <f t="shared" si="12"/>
        <v>45956</v>
      </c>
      <c r="B174" t="str">
        <f t="shared" si="13"/>
        <v/>
      </c>
      <c r="C174" t="str">
        <f t="shared" si="14"/>
        <v/>
      </c>
      <c r="D174">
        <f t="shared" si="11"/>
        <v>0</v>
      </c>
      <c r="E174" t="str">
        <f t="shared" si="10"/>
        <v/>
      </c>
      <c r="F174" t="str">
        <f>IF(A174&lt;DATE(2026,9,1),'Fiche formation'!$C$25,'Fiche formation'!$D$25)</f>
        <v>mickael.montassier@umontpellier.fr</v>
      </c>
      <c r="G174">
        <f>Salle!$B$1</f>
        <v>0</v>
      </c>
      <c r="H174" t="str">
        <f>CONCATENATE('Fiche formation'!$C$14," ",IF(A174&lt;DATE(2026,9,1),"2A","3A"))</f>
        <v>M ALGO 2A</v>
      </c>
      <c r="K174">
        <f>VLOOKUP(A174,'Calendrier 2025-2026'!$J$7:$K$37,2,FALSE)</f>
        <v>0</v>
      </c>
    </row>
    <row r="175" spans="1:11">
      <c r="A175" s="10">
        <f t="shared" si="12"/>
        <v>45956</v>
      </c>
      <c r="B175" t="str">
        <f t="shared" si="13"/>
        <v/>
      </c>
      <c r="C175" t="str">
        <f t="shared" si="14"/>
        <v/>
      </c>
      <c r="D175">
        <f t="shared" si="11"/>
        <v>0</v>
      </c>
      <c r="E175" t="str">
        <f t="shared" si="10"/>
        <v/>
      </c>
      <c r="F175" t="str">
        <f>IF(A175&lt;DATE(2026,9,1),'Fiche formation'!$C$25,'Fiche formation'!$D$25)</f>
        <v>mickael.montassier@umontpellier.fr</v>
      </c>
      <c r="G175">
        <f>Salle!$B$1</f>
        <v>0</v>
      </c>
      <c r="H175" t="str">
        <f>CONCATENATE('Fiche formation'!$C$14," ",IF(A175&lt;DATE(2026,9,1),"2A","3A"))</f>
        <v>M ALGO 2A</v>
      </c>
      <c r="K175">
        <f>VLOOKUP(A175,'Calendrier 2025-2026'!$J$7:$K$37,2,FALSE)</f>
        <v>0</v>
      </c>
    </row>
    <row r="176" spans="1:11">
      <c r="A176" s="10">
        <f t="shared" si="12"/>
        <v>45957</v>
      </c>
      <c r="B176" t="str">
        <f t="shared" si="13"/>
        <v>08:00</v>
      </c>
      <c r="C176" t="str">
        <f t="shared" si="14"/>
        <v>12:00</v>
      </c>
      <c r="D176" t="str">
        <f t="shared" si="11"/>
        <v>Entreprise</v>
      </c>
      <c r="E176">
        <f t="shared" si="10"/>
        <v>0</v>
      </c>
      <c r="F176" t="str">
        <f>IF(A176&lt;DATE(2026,9,1),'Fiche formation'!$C$25,'Fiche formation'!$D$25)</f>
        <v>mickael.montassier@umontpellier.fr</v>
      </c>
      <c r="G176">
        <f>Salle!$B$1</f>
        <v>0</v>
      </c>
      <c r="H176" t="str">
        <f>CONCATENATE('Fiche formation'!$C$14," ",IF(A176&lt;DATE(2026,9,1),"2A","3A"))</f>
        <v>M ALGO 2A</v>
      </c>
      <c r="K176" t="str">
        <f>VLOOKUP(A176,'Calendrier 2025-2026'!$J$7:$K$37,2,FALSE)</f>
        <v>Entreprise</v>
      </c>
    </row>
    <row r="177" spans="1:11">
      <c r="A177" s="10">
        <f t="shared" si="12"/>
        <v>45957</v>
      </c>
      <c r="B177" t="str">
        <f t="shared" si="13"/>
        <v>14:00</v>
      </c>
      <c r="C177" t="str">
        <f t="shared" si="14"/>
        <v>17:00</v>
      </c>
      <c r="D177" t="str">
        <f t="shared" si="11"/>
        <v>Entreprise</v>
      </c>
      <c r="E177">
        <f t="shared" si="10"/>
        <v>0</v>
      </c>
      <c r="F177" t="str">
        <f>IF(A177&lt;DATE(2026,9,1),'Fiche formation'!$C$25,'Fiche formation'!$D$25)</f>
        <v>mickael.montassier@umontpellier.fr</v>
      </c>
      <c r="G177">
        <f>Salle!$B$1</f>
        <v>0</v>
      </c>
      <c r="H177" t="str">
        <f>CONCATENATE('Fiche formation'!$C$14," ",IF(A177&lt;DATE(2026,9,1),"2A","3A"))</f>
        <v>M ALGO 2A</v>
      </c>
      <c r="K177" t="str">
        <f>VLOOKUP(A177,'Calendrier 2025-2026'!$J$7:$K$37,2,FALSE)</f>
        <v>Entreprise</v>
      </c>
    </row>
    <row r="178" spans="1:11">
      <c r="A178" s="10">
        <f t="shared" si="12"/>
        <v>45958</v>
      </c>
      <c r="B178" t="str">
        <f t="shared" si="13"/>
        <v>08:00</v>
      </c>
      <c r="C178" t="str">
        <f t="shared" si="14"/>
        <v>12:00</v>
      </c>
      <c r="D178" t="str">
        <f t="shared" si="11"/>
        <v>Entreprise</v>
      </c>
      <c r="E178">
        <f t="shared" si="10"/>
        <v>0</v>
      </c>
      <c r="F178" t="str">
        <f>IF(A178&lt;DATE(2026,9,1),'Fiche formation'!$C$25,'Fiche formation'!$D$25)</f>
        <v>mickael.montassier@umontpellier.fr</v>
      </c>
      <c r="G178">
        <f>Salle!$B$1</f>
        <v>0</v>
      </c>
      <c r="H178" t="str">
        <f>CONCATENATE('Fiche formation'!$C$14," ",IF(A178&lt;DATE(2026,9,1),"2A","3A"))</f>
        <v>M ALGO 2A</v>
      </c>
      <c r="K178" t="str">
        <f>VLOOKUP(A178,'Calendrier 2025-2026'!$J$7:$K$37,2,FALSE)</f>
        <v>Entreprise</v>
      </c>
    </row>
    <row r="179" spans="1:11">
      <c r="A179" s="10">
        <f t="shared" si="12"/>
        <v>45958</v>
      </c>
      <c r="B179" t="str">
        <f t="shared" si="13"/>
        <v>14:00</v>
      </c>
      <c r="C179" t="str">
        <f t="shared" si="14"/>
        <v>17:00</v>
      </c>
      <c r="D179" t="str">
        <f t="shared" si="11"/>
        <v>Entreprise</v>
      </c>
      <c r="E179">
        <f t="shared" si="10"/>
        <v>0</v>
      </c>
      <c r="F179" t="str">
        <f>IF(A179&lt;DATE(2026,9,1),'Fiche formation'!$C$25,'Fiche formation'!$D$25)</f>
        <v>mickael.montassier@umontpellier.fr</v>
      </c>
      <c r="G179">
        <f>Salle!$B$1</f>
        <v>0</v>
      </c>
      <c r="H179" t="str">
        <f>CONCATENATE('Fiche formation'!$C$14," ",IF(A179&lt;DATE(2026,9,1),"2A","3A"))</f>
        <v>M ALGO 2A</v>
      </c>
      <c r="K179" t="str">
        <f>VLOOKUP(A179,'Calendrier 2025-2026'!$J$7:$K$37,2,FALSE)</f>
        <v>Entreprise</v>
      </c>
    </row>
    <row r="180" spans="1:11">
      <c r="A180" s="10">
        <f t="shared" si="12"/>
        <v>45959</v>
      </c>
      <c r="B180" t="str">
        <f t="shared" si="13"/>
        <v>08:00</v>
      </c>
      <c r="C180" t="str">
        <f t="shared" si="14"/>
        <v>12:00</v>
      </c>
      <c r="D180" t="str">
        <f t="shared" si="11"/>
        <v>Entreprise</v>
      </c>
      <c r="E180">
        <f t="shared" si="10"/>
        <v>0</v>
      </c>
      <c r="F180" t="str">
        <f>IF(A180&lt;DATE(2026,9,1),'Fiche formation'!$C$25,'Fiche formation'!$D$25)</f>
        <v>mickael.montassier@umontpellier.fr</v>
      </c>
      <c r="G180">
        <f>Salle!$B$1</f>
        <v>0</v>
      </c>
      <c r="H180" t="str">
        <f>CONCATENATE('Fiche formation'!$C$14," ",IF(A180&lt;DATE(2026,9,1),"2A","3A"))</f>
        <v>M ALGO 2A</v>
      </c>
      <c r="K180" t="str">
        <f>VLOOKUP(A180,'Calendrier 2025-2026'!$J$7:$K$37,2,FALSE)</f>
        <v>Entreprise</v>
      </c>
    </row>
    <row r="181" spans="1:11">
      <c r="A181" s="10">
        <f t="shared" si="12"/>
        <v>45959</v>
      </c>
      <c r="B181" t="str">
        <f t="shared" si="13"/>
        <v>14:00</v>
      </c>
      <c r="C181" t="str">
        <f t="shared" si="14"/>
        <v>17:00</v>
      </c>
      <c r="D181" t="str">
        <f t="shared" si="11"/>
        <v>Entreprise</v>
      </c>
      <c r="E181">
        <f t="shared" si="10"/>
        <v>0</v>
      </c>
      <c r="F181" t="str">
        <f>IF(A181&lt;DATE(2026,9,1),'Fiche formation'!$C$25,'Fiche formation'!$D$25)</f>
        <v>mickael.montassier@umontpellier.fr</v>
      </c>
      <c r="G181">
        <f>Salle!$B$1</f>
        <v>0</v>
      </c>
      <c r="H181" t="str">
        <f>CONCATENATE('Fiche formation'!$C$14," ",IF(A181&lt;DATE(2026,9,1),"2A","3A"))</f>
        <v>M ALGO 2A</v>
      </c>
      <c r="K181" t="str">
        <f>VLOOKUP(A181,'Calendrier 2025-2026'!$J$7:$K$37,2,FALSE)</f>
        <v>Entreprise</v>
      </c>
    </row>
    <row r="182" spans="1:11">
      <c r="A182" s="10">
        <f t="shared" si="12"/>
        <v>45960</v>
      </c>
      <c r="B182" t="str">
        <f t="shared" si="13"/>
        <v>08:00</v>
      </c>
      <c r="C182" t="str">
        <f t="shared" si="14"/>
        <v>12:00</v>
      </c>
      <c r="D182" t="str">
        <f t="shared" si="11"/>
        <v>Entreprise</v>
      </c>
      <c r="E182">
        <f t="shared" si="10"/>
        <v>0</v>
      </c>
      <c r="F182" t="str">
        <f>IF(A182&lt;DATE(2026,9,1),'Fiche formation'!$C$25,'Fiche formation'!$D$25)</f>
        <v>mickael.montassier@umontpellier.fr</v>
      </c>
      <c r="G182">
        <f>Salle!$B$1</f>
        <v>0</v>
      </c>
      <c r="H182" t="str">
        <f>CONCATENATE('Fiche formation'!$C$14," ",IF(A182&lt;DATE(2026,9,1),"2A","3A"))</f>
        <v>M ALGO 2A</v>
      </c>
      <c r="K182" t="str">
        <f>VLOOKUP(A182,'Calendrier 2025-2026'!$J$7:$K$37,2,FALSE)</f>
        <v>Entreprise</v>
      </c>
    </row>
    <row r="183" spans="1:11">
      <c r="A183" s="10">
        <f t="shared" si="12"/>
        <v>45960</v>
      </c>
      <c r="B183" t="str">
        <f t="shared" si="13"/>
        <v>14:00</v>
      </c>
      <c r="C183" t="str">
        <f t="shared" si="14"/>
        <v>17:00</v>
      </c>
      <c r="D183" t="str">
        <f t="shared" si="11"/>
        <v>Entreprise</v>
      </c>
      <c r="E183">
        <f t="shared" si="10"/>
        <v>0</v>
      </c>
      <c r="F183" t="str">
        <f>IF(A183&lt;DATE(2026,9,1),'Fiche formation'!$C$25,'Fiche formation'!$D$25)</f>
        <v>mickael.montassier@umontpellier.fr</v>
      </c>
      <c r="G183">
        <f>Salle!$B$1</f>
        <v>0</v>
      </c>
      <c r="H183" t="str">
        <f>CONCATENATE('Fiche formation'!$C$14," ",IF(A183&lt;DATE(2026,9,1),"2A","3A"))</f>
        <v>M ALGO 2A</v>
      </c>
      <c r="K183" t="str">
        <f>VLOOKUP(A183,'Calendrier 2025-2026'!$J$7:$K$37,2,FALSE)</f>
        <v>Entreprise</v>
      </c>
    </row>
    <row r="184" spans="1:11">
      <c r="A184" s="10">
        <f t="shared" si="12"/>
        <v>45961</v>
      </c>
      <c r="B184" t="str">
        <f t="shared" si="13"/>
        <v>08:00</v>
      </c>
      <c r="C184" t="str">
        <f t="shared" si="14"/>
        <v>12:00</v>
      </c>
      <c r="D184" t="str">
        <f t="shared" si="11"/>
        <v>Entreprise</v>
      </c>
      <c r="E184">
        <f t="shared" si="10"/>
        <v>0</v>
      </c>
      <c r="F184" t="str">
        <f>IF(A184&lt;DATE(2026,9,1),'Fiche formation'!$C$25,'Fiche formation'!$D$25)</f>
        <v>mickael.montassier@umontpellier.fr</v>
      </c>
      <c r="G184">
        <f>Salle!$B$1</f>
        <v>0</v>
      </c>
      <c r="H184" t="str">
        <f>CONCATENATE('Fiche formation'!$C$14," ",IF(A184&lt;DATE(2026,9,1),"2A","3A"))</f>
        <v>M ALGO 2A</v>
      </c>
      <c r="K184" t="str">
        <f>VLOOKUP(A184,'Calendrier 2025-2026'!$J$7:$K$37,2,FALSE)</f>
        <v>Entreprise</v>
      </c>
    </row>
    <row r="185" spans="1:11">
      <c r="A185" s="10">
        <f t="shared" si="12"/>
        <v>45961</v>
      </c>
      <c r="B185" t="str">
        <f t="shared" si="13"/>
        <v>14:00</v>
      </c>
      <c r="C185" t="str">
        <f t="shared" si="14"/>
        <v>17:00</v>
      </c>
      <c r="D185" t="str">
        <f t="shared" si="11"/>
        <v>Entreprise</v>
      </c>
      <c r="E185">
        <f t="shared" si="10"/>
        <v>0</v>
      </c>
      <c r="F185" t="str">
        <f>IF(A185&lt;DATE(2026,9,1),'Fiche formation'!$C$25,'Fiche formation'!$D$25)</f>
        <v>mickael.montassier@umontpellier.fr</v>
      </c>
      <c r="G185">
        <f>Salle!$B$1</f>
        <v>0</v>
      </c>
      <c r="H185" t="str">
        <f>CONCATENATE('Fiche formation'!$C$14," ",IF(A185&lt;DATE(2026,9,1),"2A","3A"))</f>
        <v>M ALGO 2A</v>
      </c>
      <c r="K185" t="str">
        <f>VLOOKUP(A185,'Calendrier 2025-2026'!$J$7:$K$37,2,FALSE)</f>
        <v>Entreprise</v>
      </c>
    </row>
    <row r="186" spans="1:11">
      <c r="A186" s="10">
        <f t="shared" si="12"/>
        <v>45962</v>
      </c>
      <c r="B186" t="str">
        <f t="shared" si="13"/>
        <v/>
      </c>
      <c r="C186" t="str">
        <f t="shared" si="14"/>
        <v/>
      </c>
      <c r="D186">
        <f t="shared" si="11"/>
        <v>0</v>
      </c>
      <c r="E186" t="str">
        <f t="shared" si="10"/>
        <v/>
      </c>
      <c r="F186" t="str">
        <f>IF(A186&lt;DATE(2026,9,1),'Fiche formation'!$C$25,'Fiche formation'!$D$25)</f>
        <v>mickael.montassier@umontpellier.fr</v>
      </c>
      <c r="G186">
        <f>Salle!$B$1</f>
        <v>0</v>
      </c>
      <c r="H186" t="str">
        <f>CONCATENATE('Fiche formation'!$C$14," ",IF(A186&lt;DATE(2026,9,1),"2A","3A"))</f>
        <v>M ALGO 2A</v>
      </c>
      <c r="K186">
        <f>VLOOKUP(A186,'Calendrier 2025-2026'!$M$7:$N$37,2,FALSE)</f>
        <v>0</v>
      </c>
    </row>
    <row r="187" spans="1:11">
      <c r="A187" s="10">
        <f t="shared" si="12"/>
        <v>45962</v>
      </c>
      <c r="B187" t="str">
        <f t="shared" si="13"/>
        <v/>
      </c>
      <c r="C187" t="str">
        <f t="shared" si="14"/>
        <v/>
      </c>
      <c r="D187">
        <f t="shared" si="11"/>
        <v>0</v>
      </c>
      <c r="E187" t="str">
        <f t="shared" si="10"/>
        <v/>
      </c>
      <c r="F187" t="str">
        <f>IF(A187&lt;DATE(2026,9,1),'Fiche formation'!$C$25,'Fiche formation'!$D$25)</f>
        <v>mickael.montassier@umontpellier.fr</v>
      </c>
      <c r="G187">
        <f>Salle!$B$1</f>
        <v>0</v>
      </c>
      <c r="H187" t="str">
        <f>CONCATENATE('Fiche formation'!$C$14," ",IF(A187&lt;DATE(2026,9,1),"2A","3A"))</f>
        <v>M ALGO 2A</v>
      </c>
      <c r="K187">
        <f>VLOOKUP(A187,'Calendrier 2025-2026'!$M$7:$N$37,2,FALSE)</f>
        <v>0</v>
      </c>
    </row>
    <row r="188" spans="1:11">
      <c r="A188" s="10">
        <f t="shared" si="12"/>
        <v>45963</v>
      </c>
      <c r="B188" t="str">
        <f t="shared" si="13"/>
        <v/>
      </c>
      <c r="C188" t="str">
        <f t="shared" si="14"/>
        <v/>
      </c>
      <c r="D188">
        <f t="shared" si="11"/>
        <v>0</v>
      </c>
      <c r="E188" t="str">
        <f t="shared" si="10"/>
        <v/>
      </c>
      <c r="F188" t="str">
        <f>IF(A188&lt;DATE(2026,9,1),'Fiche formation'!$C$25,'Fiche formation'!$D$25)</f>
        <v>mickael.montassier@umontpellier.fr</v>
      </c>
      <c r="G188">
        <f>Salle!$B$1</f>
        <v>0</v>
      </c>
      <c r="H188" t="str">
        <f>CONCATENATE('Fiche formation'!$C$14," ",IF(A188&lt;DATE(2026,9,1),"2A","3A"))</f>
        <v>M ALGO 2A</v>
      </c>
      <c r="K188">
        <f>VLOOKUP(A188,'Calendrier 2025-2026'!$M$7:$N$37,2,FALSE)</f>
        <v>0</v>
      </c>
    </row>
    <row r="189" spans="1:11">
      <c r="A189" s="10">
        <f t="shared" si="12"/>
        <v>45963</v>
      </c>
      <c r="B189" t="str">
        <f t="shared" si="13"/>
        <v/>
      </c>
      <c r="C189" t="str">
        <f t="shared" si="14"/>
        <v/>
      </c>
      <c r="D189">
        <f t="shared" si="11"/>
        <v>0</v>
      </c>
      <c r="E189" t="str">
        <f t="shared" si="10"/>
        <v/>
      </c>
      <c r="F189" t="str">
        <f>IF(A189&lt;DATE(2026,9,1),'Fiche formation'!$C$25,'Fiche formation'!$D$25)</f>
        <v>mickael.montassier@umontpellier.fr</v>
      </c>
      <c r="G189">
        <f>Salle!$B$1</f>
        <v>0</v>
      </c>
      <c r="H189" t="str">
        <f>CONCATENATE('Fiche formation'!$C$14," ",IF(A189&lt;DATE(2026,9,1),"2A","3A"))</f>
        <v>M ALGO 2A</v>
      </c>
      <c r="K189">
        <f>VLOOKUP(A189,'Calendrier 2025-2026'!$M$7:$N$37,2,FALSE)</f>
        <v>0</v>
      </c>
    </row>
    <row r="190" spans="1:11">
      <c r="A190" s="10">
        <f t="shared" si="12"/>
        <v>45964</v>
      </c>
      <c r="B190" t="str">
        <f t="shared" si="13"/>
        <v>08:00</v>
      </c>
      <c r="C190" t="str">
        <f t="shared" si="14"/>
        <v>12:00</v>
      </c>
      <c r="D190" t="str">
        <f t="shared" si="11"/>
        <v>Centre</v>
      </c>
      <c r="E190">
        <f t="shared" si="10"/>
        <v>1</v>
      </c>
      <c r="F190" t="str">
        <f>IF(A190&lt;DATE(2026,9,1),'Fiche formation'!$C$25,'Fiche formation'!$D$25)</f>
        <v>mickael.montassier@umontpellier.fr</v>
      </c>
      <c r="G190">
        <f>Salle!$B$1</f>
        <v>0</v>
      </c>
      <c r="H190" t="str">
        <f>CONCATENATE('Fiche formation'!$C$14," ",IF(A190&lt;DATE(2026,9,1),"2A","3A"))</f>
        <v>M ALGO 2A</v>
      </c>
      <c r="K190" t="str">
        <f>VLOOKUP(A190,'Calendrier 2025-2026'!$M$7:$N$37,2,FALSE)</f>
        <v>Centre</v>
      </c>
    </row>
    <row r="191" spans="1:11">
      <c r="A191" s="10">
        <f t="shared" si="12"/>
        <v>45964</v>
      </c>
      <c r="B191" t="str">
        <f t="shared" si="13"/>
        <v>14:00</v>
      </c>
      <c r="C191" t="str">
        <f t="shared" si="14"/>
        <v>17:00</v>
      </c>
      <c r="D191" t="str">
        <f t="shared" si="11"/>
        <v>Centre</v>
      </c>
      <c r="E191">
        <f t="shared" ref="E191:E254" si="15">IF(K191=0,"",IF(OR(K191="Entreprise",K191="Révisions"),0,1))</f>
        <v>1</v>
      </c>
      <c r="F191" t="str">
        <f>IF(A191&lt;DATE(2026,9,1),'Fiche formation'!$C$25,'Fiche formation'!$D$25)</f>
        <v>mickael.montassier@umontpellier.fr</v>
      </c>
      <c r="G191">
        <f>Salle!$B$1</f>
        <v>0</v>
      </c>
      <c r="H191" t="str">
        <f>CONCATENATE('Fiche formation'!$C$14," ",IF(A191&lt;DATE(2026,9,1),"2A","3A"))</f>
        <v>M ALGO 2A</v>
      </c>
      <c r="K191" t="str">
        <f>VLOOKUP(A191,'Calendrier 2025-2026'!$M$7:$N$37,2,FALSE)</f>
        <v>Centre</v>
      </c>
    </row>
    <row r="192" spans="1:11">
      <c r="A192" s="10">
        <f t="shared" si="12"/>
        <v>45965</v>
      </c>
      <c r="B192" t="str">
        <f t="shared" si="13"/>
        <v>08:00</v>
      </c>
      <c r="C192" t="str">
        <f t="shared" si="14"/>
        <v>12:00</v>
      </c>
      <c r="D192" t="str">
        <f t="shared" ref="D192:D255" si="16">K192</f>
        <v>Centre</v>
      </c>
      <c r="E192">
        <f t="shared" si="15"/>
        <v>1</v>
      </c>
      <c r="F192" t="str">
        <f>IF(A192&lt;DATE(2026,9,1),'Fiche formation'!$C$25,'Fiche formation'!$D$25)</f>
        <v>mickael.montassier@umontpellier.fr</v>
      </c>
      <c r="G192">
        <f>Salle!$B$1</f>
        <v>0</v>
      </c>
      <c r="H192" t="str">
        <f>CONCATENATE('Fiche formation'!$C$14," ",IF(A192&lt;DATE(2026,9,1),"2A","3A"))</f>
        <v>M ALGO 2A</v>
      </c>
      <c r="K192" t="str">
        <f>VLOOKUP(A192,'Calendrier 2025-2026'!$M$7:$N$37,2,FALSE)</f>
        <v>Centre</v>
      </c>
    </row>
    <row r="193" spans="1:11">
      <c r="A193" s="10">
        <f t="shared" ref="A193:A256" si="17">IF(A192=A191,A192+1,A192)</f>
        <v>45965</v>
      </c>
      <c r="B193" t="str">
        <f t="shared" si="13"/>
        <v>14:00</v>
      </c>
      <c r="C193" t="str">
        <f t="shared" si="14"/>
        <v>17:00</v>
      </c>
      <c r="D193" t="str">
        <f t="shared" si="16"/>
        <v>Centre</v>
      </c>
      <c r="E193">
        <f t="shared" si="15"/>
        <v>1</v>
      </c>
      <c r="F193" t="str">
        <f>IF(A193&lt;DATE(2026,9,1),'Fiche formation'!$C$25,'Fiche formation'!$D$25)</f>
        <v>mickael.montassier@umontpellier.fr</v>
      </c>
      <c r="G193">
        <f>Salle!$B$1</f>
        <v>0</v>
      </c>
      <c r="H193" t="str">
        <f>CONCATENATE('Fiche formation'!$C$14," ",IF(A193&lt;DATE(2026,9,1),"2A","3A"))</f>
        <v>M ALGO 2A</v>
      </c>
      <c r="K193" t="str">
        <f>VLOOKUP(A193,'Calendrier 2025-2026'!$M$7:$N$37,2,FALSE)</f>
        <v>Centre</v>
      </c>
    </row>
    <row r="194" spans="1:11">
      <c r="A194" s="10">
        <f t="shared" si="17"/>
        <v>45966</v>
      </c>
      <c r="B194" t="str">
        <f t="shared" si="13"/>
        <v>08:00</v>
      </c>
      <c r="C194" t="str">
        <f t="shared" si="14"/>
        <v>12:00</v>
      </c>
      <c r="D194" t="str">
        <f t="shared" si="16"/>
        <v>Centre</v>
      </c>
      <c r="E194">
        <f t="shared" si="15"/>
        <v>1</v>
      </c>
      <c r="F194" t="str">
        <f>IF(A194&lt;DATE(2026,9,1),'Fiche formation'!$C$25,'Fiche formation'!$D$25)</f>
        <v>mickael.montassier@umontpellier.fr</v>
      </c>
      <c r="G194">
        <f>Salle!$B$1</f>
        <v>0</v>
      </c>
      <c r="H194" t="str">
        <f>CONCATENATE('Fiche formation'!$C$14," ",IF(A194&lt;DATE(2026,9,1),"2A","3A"))</f>
        <v>M ALGO 2A</v>
      </c>
      <c r="K194" t="str">
        <f>VLOOKUP(A194,'Calendrier 2025-2026'!$M$7:$N$37,2,FALSE)</f>
        <v>Centre</v>
      </c>
    </row>
    <row r="195" spans="1:11">
      <c r="A195" s="10">
        <f t="shared" si="17"/>
        <v>45966</v>
      </c>
      <c r="B195" t="str">
        <f t="shared" ref="B195:B258" si="18">IF(K195=0,"",IF($A195=$A194,"14:00","08:00"))</f>
        <v>14:00</v>
      </c>
      <c r="C195" t="str">
        <f t="shared" ref="C195:C258" si="19">IF(K195=0,"",IF($A195=$A194,"17:00","12:00"))</f>
        <v>17:00</v>
      </c>
      <c r="D195" t="str">
        <f t="shared" si="16"/>
        <v>Centre</v>
      </c>
      <c r="E195">
        <f t="shared" si="15"/>
        <v>1</v>
      </c>
      <c r="F195" t="str">
        <f>IF(A195&lt;DATE(2026,9,1),'Fiche formation'!$C$25,'Fiche formation'!$D$25)</f>
        <v>mickael.montassier@umontpellier.fr</v>
      </c>
      <c r="G195">
        <f>Salle!$B$1</f>
        <v>0</v>
      </c>
      <c r="H195" t="str">
        <f>CONCATENATE('Fiche formation'!$C$14," ",IF(A195&lt;DATE(2026,9,1),"2A","3A"))</f>
        <v>M ALGO 2A</v>
      </c>
      <c r="K195" t="str">
        <f>VLOOKUP(A195,'Calendrier 2025-2026'!$M$7:$N$37,2,FALSE)</f>
        <v>Centre</v>
      </c>
    </row>
    <row r="196" spans="1:11">
      <c r="A196" s="10">
        <f t="shared" si="17"/>
        <v>45967</v>
      </c>
      <c r="B196" t="str">
        <f t="shared" si="18"/>
        <v>08:00</v>
      </c>
      <c r="C196" t="str">
        <f t="shared" si="19"/>
        <v>12:00</v>
      </c>
      <c r="D196" t="str">
        <f t="shared" si="16"/>
        <v>Centre</v>
      </c>
      <c r="E196">
        <f t="shared" si="15"/>
        <v>1</v>
      </c>
      <c r="F196" t="str">
        <f>IF(A196&lt;DATE(2026,9,1),'Fiche formation'!$C$25,'Fiche formation'!$D$25)</f>
        <v>mickael.montassier@umontpellier.fr</v>
      </c>
      <c r="G196">
        <f>Salle!$B$1</f>
        <v>0</v>
      </c>
      <c r="H196" t="str">
        <f>CONCATENATE('Fiche formation'!$C$14," ",IF(A196&lt;DATE(2026,9,1),"2A","3A"))</f>
        <v>M ALGO 2A</v>
      </c>
      <c r="K196" t="str">
        <f>VLOOKUP(A196,'Calendrier 2025-2026'!$M$7:$N$37,2,FALSE)</f>
        <v>Centre</v>
      </c>
    </row>
    <row r="197" spans="1:11">
      <c r="A197" s="10">
        <f t="shared" si="17"/>
        <v>45967</v>
      </c>
      <c r="B197" t="str">
        <f t="shared" si="18"/>
        <v>14:00</v>
      </c>
      <c r="C197" t="str">
        <f t="shared" si="19"/>
        <v>17:00</v>
      </c>
      <c r="D197" t="str">
        <f t="shared" si="16"/>
        <v>Centre</v>
      </c>
      <c r="E197">
        <f t="shared" si="15"/>
        <v>1</v>
      </c>
      <c r="F197" t="str">
        <f>IF(A197&lt;DATE(2026,9,1),'Fiche formation'!$C$25,'Fiche formation'!$D$25)</f>
        <v>mickael.montassier@umontpellier.fr</v>
      </c>
      <c r="G197">
        <f>Salle!$B$1</f>
        <v>0</v>
      </c>
      <c r="H197" t="str">
        <f>CONCATENATE('Fiche formation'!$C$14," ",IF(A197&lt;DATE(2026,9,1),"2A","3A"))</f>
        <v>M ALGO 2A</v>
      </c>
      <c r="K197" t="str">
        <f>VLOOKUP(A197,'Calendrier 2025-2026'!$M$7:$N$37,2,FALSE)</f>
        <v>Centre</v>
      </c>
    </row>
    <row r="198" spans="1:11">
      <c r="A198" s="10">
        <f t="shared" si="17"/>
        <v>45968</v>
      </c>
      <c r="B198" t="str">
        <f t="shared" si="18"/>
        <v>08:00</v>
      </c>
      <c r="C198" t="str">
        <f t="shared" si="19"/>
        <v>12:00</v>
      </c>
      <c r="D198" t="str">
        <f t="shared" si="16"/>
        <v>Centre</v>
      </c>
      <c r="E198">
        <f t="shared" si="15"/>
        <v>1</v>
      </c>
      <c r="F198" t="str">
        <f>IF(A198&lt;DATE(2026,9,1),'Fiche formation'!$C$25,'Fiche formation'!$D$25)</f>
        <v>mickael.montassier@umontpellier.fr</v>
      </c>
      <c r="G198">
        <f>Salle!$B$1</f>
        <v>0</v>
      </c>
      <c r="H198" t="str">
        <f>CONCATENATE('Fiche formation'!$C$14," ",IF(A198&lt;DATE(2026,9,1),"2A","3A"))</f>
        <v>M ALGO 2A</v>
      </c>
      <c r="K198" t="str">
        <f>VLOOKUP(A198,'Calendrier 2025-2026'!$M$7:$N$37,2,FALSE)</f>
        <v>Centre</v>
      </c>
    </row>
    <row r="199" spans="1:11">
      <c r="A199" s="10">
        <f t="shared" si="17"/>
        <v>45968</v>
      </c>
      <c r="B199" t="str">
        <f t="shared" si="18"/>
        <v>14:00</v>
      </c>
      <c r="C199" t="str">
        <f t="shared" si="19"/>
        <v>17:00</v>
      </c>
      <c r="D199" t="str">
        <f t="shared" si="16"/>
        <v>Centre</v>
      </c>
      <c r="E199">
        <f t="shared" si="15"/>
        <v>1</v>
      </c>
      <c r="F199" t="str">
        <f>IF(A199&lt;DATE(2026,9,1),'Fiche formation'!$C$25,'Fiche formation'!$D$25)</f>
        <v>mickael.montassier@umontpellier.fr</v>
      </c>
      <c r="G199">
        <f>Salle!$B$1</f>
        <v>0</v>
      </c>
      <c r="H199" t="str">
        <f>CONCATENATE('Fiche formation'!$C$14," ",IF(A199&lt;DATE(2026,9,1),"2A","3A"))</f>
        <v>M ALGO 2A</v>
      </c>
      <c r="K199" t="str">
        <f>VLOOKUP(A199,'Calendrier 2025-2026'!$M$7:$N$37,2,FALSE)</f>
        <v>Centre</v>
      </c>
    </row>
    <row r="200" spans="1:11">
      <c r="A200" s="10">
        <f t="shared" si="17"/>
        <v>45969</v>
      </c>
      <c r="B200" t="str">
        <f t="shared" si="18"/>
        <v/>
      </c>
      <c r="C200" t="str">
        <f t="shared" si="19"/>
        <v/>
      </c>
      <c r="D200">
        <f t="shared" si="16"/>
        <v>0</v>
      </c>
      <c r="E200" t="str">
        <f t="shared" si="15"/>
        <v/>
      </c>
      <c r="F200" t="str">
        <f>IF(A200&lt;DATE(2026,9,1),'Fiche formation'!$C$25,'Fiche formation'!$D$25)</f>
        <v>mickael.montassier@umontpellier.fr</v>
      </c>
      <c r="G200">
        <f>Salle!$B$1</f>
        <v>0</v>
      </c>
      <c r="H200" t="str">
        <f>CONCATENATE('Fiche formation'!$C$14," ",IF(A200&lt;DATE(2026,9,1),"2A","3A"))</f>
        <v>M ALGO 2A</v>
      </c>
      <c r="K200">
        <f>VLOOKUP(A200,'Calendrier 2025-2026'!$M$7:$N$37,2,FALSE)</f>
        <v>0</v>
      </c>
    </row>
    <row r="201" spans="1:11">
      <c r="A201" s="10">
        <f t="shared" si="17"/>
        <v>45969</v>
      </c>
      <c r="B201" t="str">
        <f t="shared" si="18"/>
        <v/>
      </c>
      <c r="C201" t="str">
        <f t="shared" si="19"/>
        <v/>
      </c>
      <c r="D201">
        <f t="shared" si="16"/>
        <v>0</v>
      </c>
      <c r="E201" t="str">
        <f t="shared" si="15"/>
        <v/>
      </c>
      <c r="F201" t="str">
        <f>IF(A201&lt;DATE(2026,9,1),'Fiche formation'!$C$25,'Fiche formation'!$D$25)</f>
        <v>mickael.montassier@umontpellier.fr</v>
      </c>
      <c r="G201">
        <f>Salle!$B$1</f>
        <v>0</v>
      </c>
      <c r="H201" t="str">
        <f>CONCATENATE('Fiche formation'!$C$14," ",IF(A201&lt;DATE(2026,9,1),"2A","3A"))</f>
        <v>M ALGO 2A</v>
      </c>
      <c r="K201">
        <f>VLOOKUP(A201,'Calendrier 2025-2026'!$M$7:$N$37,2,FALSE)</f>
        <v>0</v>
      </c>
    </row>
    <row r="202" spans="1:11">
      <c r="A202" s="10">
        <f t="shared" si="17"/>
        <v>45970</v>
      </c>
      <c r="B202" t="str">
        <f t="shared" si="18"/>
        <v/>
      </c>
      <c r="C202" t="str">
        <f t="shared" si="19"/>
        <v/>
      </c>
      <c r="D202">
        <f t="shared" si="16"/>
        <v>0</v>
      </c>
      <c r="E202" t="str">
        <f t="shared" si="15"/>
        <v/>
      </c>
      <c r="F202" t="str">
        <f>IF(A202&lt;DATE(2026,9,1),'Fiche formation'!$C$25,'Fiche formation'!$D$25)</f>
        <v>mickael.montassier@umontpellier.fr</v>
      </c>
      <c r="G202">
        <f>Salle!$B$1</f>
        <v>0</v>
      </c>
      <c r="H202" t="str">
        <f>CONCATENATE('Fiche formation'!$C$14," ",IF(A202&lt;DATE(2026,9,1),"2A","3A"))</f>
        <v>M ALGO 2A</v>
      </c>
      <c r="K202">
        <f>VLOOKUP(A202,'Calendrier 2025-2026'!$M$7:$N$37,2,FALSE)</f>
        <v>0</v>
      </c>
    </row>
    <row r="203" spans="1:11">
      <c r="A203" s="10">
        <f t="shared" si="17"/>
        <v>45970</v>
      </c>
      <c r="B203" t="str">
        <f t="shared" si="18"/>
        <v/>
      </c>
      <c r="C203" t="str">
        <f t="shared" si="19"/>
        <v/>
      </c>
      <c r="D203">
        <f t="shared" si="16"/>
        <v>0</v>
      </c>
      <c r="E203" t="str">
        <f t="shared" si="15"/>
        <v/>
      </c>
      <c r="F203" t="str">
        <f>IF(A203&lt;DATE(2026,9,1),'Fiche formation'!$C$25,'Fiche formation'!$D$25)</f>
        <v>mickael.montassier@umontpellier.fr</v>
      </c>
      <c r="G203">
        <f>Salle!$B$1</f>
        <v>0</v>
      </c>
      <c r="H203" t="str">
        <f>CONCATENATE('Fiche formation'!$C$14," ",IF(A203&lt;DATE(2026,9,1),"2A","3A"))</f>
        <v>M ALGO 2A</v>
      </c>
      <c r="K203">
        <f>VLOOKUP(A203,'Calendrier 2025-2026'!$M$7:$N$37,2,FALSE)</f>
        <v>0</v>
      </c>
    </row>
    <row r="204" spans="1:11">
      <c r="A204" s="10">
        <f t="shared" si="17"/>
        <v>45971</v>
      </c>
      <c r="B204" t="str">
        <f t="shared" si="18"/>
        <v>08:00</v>
      </c>
      <c r="C204" t="str">
        <f t="shared" si="19"/>
        <v>12:00</v>
      </c>
      <c r="D204" t="str">
        <f t="shared" si="16"/>
        <v>Centre</v>
      </c>
      <c r="E204">
        <f t="shared" si="15"/>
        <v>1</v>
      </c>
      <c r="F204" t="str">
        <f>IF(A204&lt;DATE(2026,9,1),'Fiche formation'!$C$25,'Fiche formation'!$D$25)</f>
        <v>mickael.montassier@umontpellier.fr</v>
      </c>
      <c r="G204">
        <f>Salle!$B$1</f>
        <v>0</v>
      </c>
      <c r="H204" t="str">
        <f>CONCATENATE('Fiche formation'!$C$14," ",IF(A204&lt;DATE(2026,9,1),"2A","3A"))</f>
        <v>M ALGO 2A</v>
      </c>
      <c r="K204" t="str">
        <f>VLOOKUP(A204,'Calendrier 2025-2026'!$M$7:$N$37,2,FALSE)</f>
        <v>Centre</v>
      </c>
    </row>
    <row r="205" spans="1:11">
      <c r="A205" s="10">
        <f t="shared" si="17"/>
        <v>45971</v>
      </c>
      <c r="B205" t="str">
        <f t="shared" si="18"/>
        <v>14:00</v>
      </c>
      <c r="C205" t="str">
        <f t="shared" si="19"/>
        <v>17:00</v>
      </c>
      <c r="D205" t="str">
        <f t="shared" si="16"/>
        <v>Centre</v>
      </c>
      <c r="E205">
        <f t="shared" si="15"/>
        <v>1</v>
      </c>
      <c r="F205" t="str">
        <f>IF(A205&lt;DATE(2026,9,1),'Fiche formation'!$C$25,'Fiche formation'!$D$25)</f>
        <v>mickael.montassier@umontpellier.fr</v>
      </c>
      <c r="G205">
        <f>Salle!$B$1</f>
        <v>0</v>
      </c>
      <c r="H205" t="str">
        <f>CONCATENATE('Fiche formation'!$C$14," ",IF(A205&lt;DATE(2026,9,1),"2A","3A"))</f>
        <v>M ALGO 2A</v>
      </c>
      <c r="K205" t="str">
        <f>VLOOKUP(A205,'Calendrier 2025-2026'!$M$7:$N$37,2,FALSE)</f>
        <v>Centre</v>
      </c>
    </row>
    <row r="206" spans="1:11">
      <c r="A206" s="10">
        <f t="shared" si="17"/>
        <v>45972</v>
      </c>
      <c r="B206" t="str">
        <f t="shared" si="18"/>
        <v/>
      </c>
      <c r="C206" t="str">
        <f t="shared" si="19"/>
        <v/>
      </c>
      <c r="D206">
        <f t="shared" si="16"/>
        <v>0</v>
      </c>
      <c r="E206" t="str">
        <f t="shared" si="15"/>
        <v/>
      </c>
      <c r="F206" t="str">
        <f>IF(A206&lt;DATE(2026,9,1),'Fiche formation'!$C$25,'Fiche formation'!$D$25)</f>
        <v>mickael.montassier@umontpellier.fr</v>
      </c>
      <c r="G206">
        <f>Salle!$B$1</f>
        <v>0</v>
      </c>
      <c r="H206" t="str">
        <f>CONCATENATE('Fiche formation'!$C$14," ",IF(A206&lt;DATE(2026,9,1),"2A","3A"))</f>
        <v>M ALGO 2A</v>
      </c>
      <c r="K206">
        <f>VLOOKUP(A206,'Calendrier 2025-2026'!$M$7:$N$37,2,FALSE)</f>
        <v>0</v>
      </c>
    </row>
    <row r="207" spans="1:11">
      <c r="A207" s="10">
        <f t="shared" si="17"/>
        <v>45972</v>
      </c>
      <c r="B207" t="str">
        <f t="shared" si="18"/>
        <v/>
      </c>
      <c r="C207" t="str">
        <f t="shared" si="19"/>
        <v/>
      </c>
      <c r="D207">
        <f t="shared" si="16"/>
        <v>0</v>
      </c>
      <c r="E207" t="str">
        <f t="shared" si="15"/>
        <v/>
      </c>
      <c r="F207" t="str">
        <f>IF(A207&lt;DATE(2026,9,1),'Fiche formation'!$C$25,'Fiche formation'!$D$25)</f>
        <v>mickael.montassier@umontpellier.fr</v>
      </c>
      <c r="G207">
        <f>Salle!$B$1</f>
        <v>0</v>
      </c>
      <c r="H207" t="str">
        <f>CONCATENATE('Fiche formation'!$C$14," ",IF(A207&lt;DATE(2026,9,1),"2A","3A"))</f>
        <v>M ALGO 2A</v>
      </c>
      <c r="K207">
        <f>VLOOKUP(A207,'Calendrier 2025-2026'!$M$7:$N$37,2,FALSE)</f>
        <v>0</v>
      </c>
    </row>
    <row r="208" spans="1:11">
      <c r="A208" s="10">
        <f t="shared" si="17"/>
        <v>45973</v>
      </c>
      <c r="B208" t="str">
        <f t="shared" si="18"/>
        <v>08:00</v>
      </c>
      <c r="C208" t="str">
        <f t="shared" si="19"/>
        <v>12:00</v>
      </c>
      <c r="D208" t="str">
        <f t="shared" si="16"/>
        <v>Centre</v>
      </c>
      <c r="E208">
        <f t="shared" si="15"/>
        <v>1</v>
      </c>
      <c r="F208" t="str">
        <f>IF(A208&lt;DATE(2026,9,1),'Fiche formation'!$C$25,'Fiche formation'!$D$25)</f>
        <v>mickael.montassier@umontpellier.fr</v>
      </c>
      <c r="G208">
        <f>Salle!$B$1</f>
        <v>0</v>
      </c>
      <c r="H208" t="str">
        <f>CONCATENATE('Fiche formation'!$C$14," ",IF(A208&lt;DATE(2026,9,1),"2A","3A"))</f>
        <v>M ALGO 2A</v>
      </c>
      <c r="K208" t="str">
        <f>VLOOKUP(A208,'Calendrier 2025-2026'!$M$7:$N$37,2,FALSE)</f>
        <v>Centre</v>
      </c>
    </row>
    <row r="209" spans="1:11">
      <c r="A209" s="10">
        <f t="shared" si="17"/>
        <v>45973</v>
      </c>
      <c r="B209" t="str">
        <f t="shared" si="18"/>
        <v>14:00</v>
      </c>
      <c r="C209" t="str">
        <f t="shared" si="19"/>
        <v>17:00</v>
      </c>
      <c r="D209" t="str">
        <f t="shared" si="16"/>
        <v>Centre</v>
      </c>
      <c r="E209">
        <f t="shared" si="15"/>
        <v>1</v>
      </c>
      <c r="F209" t="str">
        <f>IF(A209&lt;DATE(2026,9,1),'Fiche formation'!$C$25,'Fiche formation'!$D$25)</f>
        <v>mickael.montassier@umontpellier.fr</v>
      </c>
      <c r="G209">
        <f>Salle!$B$1</f>
        <v>0</v>
      </c>
      <c r="H209" t="str">
        <f>CONCATENATE('Fiche formation'!$C$14," ",IF(A209&lt;DATE(2026,9,1),"2A","3A"))</f>
        <v>M ALGO 2A</v>
      </c>
      <c r="K209" t="str">
        <f>VLOOKUP(A209,'Calendrier 2025-2026'!$M$7:$N$37,2,FALSE)</f>
        <v>Centre</v>
      </c>
    </row>
    <row r="210" spans="1:11">
      <c r="A210" s="10">
        <f t="shared" si="17"/>
        <v>45974</v>
      </c>
      <c r="B210" t="str">
        <f t="shared" si="18"/>
        <v>08:00</v>
      </c>
      <c r="C210" t="str">
        <f t="shared" si="19"/>
        <v>12:00</v>
      </c>
      <c r="D210" t="str">
        <f t="shared" si="16"/>
        <v>Centre</v>
      </c>
      <c r="E210">
        <f t="shared" si="15"/>
        <v>1</v>
      </c>
      <c r="F210" t="str">
        <f>IF(A210&lt;DATE(2026,9,1),'Fiche formation'!$C$25,'Fiche formation'!$D$25)</f>
        <v>mickael.montassier@umontpellier.fr</v>
      </c>
      <c r="G210">
        <f>Salle!$B$1</f>
        <v>0</v>
      </c>
      <c r="H210" t="str">
        <f>CONCATENATE('Fiche formation'!$C$14," ",IF(A210&lt;DATE(2026,9,1),"2A","3A"))</f>
        <v>M ALGO 2A</v>
      </c>
      <c r="K210" t="str">
        <f>VLOOKUP(A210,'Calendrier 2025-2026'!$M$7:$N$37,2,FALSE)</f>
        <v>Centre</v>
      </c>
    </row>
    <row r="211" spans="1:11">
      <c r="A211" s="10">
        <f t="shared" si="17"/>
        <v>45974</v>
      </c>
      <c r="B211" t="str">
        <f t="shared" si="18"/>
        <v>14:00</v>
      </c>
      <c r="C211" t="str">
        <f t="shared" si="19"/>
        <v>17:00</v>
      </c>
      <c r="D211" t="str">
        <f t="shared" si="16"/>
        <v>Centre</v>
      </c>
      <c r="E211">
        <f t="shared" si="15"/>
        <v>1</v>
      </c>
      <c r="F211" t="str">
        <f>IF(A211&lt;DATE(2026,9,1),'Fiche formation'!$C$25,'Fiche formation'!$D$25)</f>
        <v>mickael.montassier@umontpellier.fr</v>
      </c>
      <c r="G211">
        <f>Salle!$B$1</f>
        <v>0</v>
      </c>
      <c r="H211" t="str">
        <f>CONCATENATE('Fiche formation'!$C$14," ",IF(A211&lt;DATE(2026,9,1),"2A","3A"))</f>
        <v>M ALGO 2A</v>
      </c>
      <c r="K211" t="str">
        <f>VLOOKUP(A211,'Calendrier 2025-2026'!$M$7:$N$37,2,FALSE)</f>
        <v>Centre</v>
      </c>
    </row>
    <row r="212" spans="1:11">
      <c r="A212" s="10">
        <f t="shared" si="17"/>
        <v>45975</v>
      </c>
      <c r="B212" t="str">
        <f t="shared" si="18"/>
        <v>08:00</v>
      </c>
      <c r="C212" t="str">
        <f t="shared" si="19"/>
        <v>12:00</v>
      </c>
      <c r="D212" t="str">
        <f t="shared" si="16"/>
        <v>Centre</v>
      </c>
      <c r="E212">
        <f t="shared" si="15"/>
        <v>1</v>
      </c>
      <c r="F212" t="str">
        <f>IF(A212&lt;DATE(2026,9,1),'Fiche formation'!$C$25,'Fiche formation'!$D$25)</f>
        <v>mickael.montassier@umontpellier.fr</v>
      </c>
      <c r="G212">
        <f>Salle!$B$1</f>
        <v>0</v>
      </c>
      <c r="H212" t="str">
        <f>CONCATENATE('Fiche formation'!$C$14," ",IF(A212&lt;DATE(2026,9,1),"2A","3A"))</f>
        <v>M ALGO 2A</v>
      </c>
      <c r="K212" t="str">
        <f>VLOOKUP(A212,'Calendrier 2025-2026'!$M$7:$N$37,2,FALSE)</f>
        <v>Centre</v>
      </c>
    </row>
    <row r="213" spans="1:11">
      <c r="A213" s="10">
        <f t="shared" si="17"/>
        <v>45975</v>
      </c>
      <c r="B213" t="str">
        <f t="shared" si="18"/>
        <v>14:00</v>
      </c>
      <c r="C213" t="str">
        <f t="shared" si="19"/>
        <v>17:00</v>
      </c>
      <c r="D213" t="str">
        <f t="shared" si="16"/>
        <v>Centre</v>
      </c>
      <c r="E213">
        <f t="shared" si="15"/>
        <v>1</v>
      </c>
      <c r="F213" t="str">
        <f>IF(A213&lt;DATE(2026,9,1),'Fiche formation'!$C$25,'Fiche formation'!$D$25)</f>
        <v>mickael.montassier@umontpellier.fr</v>
      </c>
      <c r="G213">
        <f>Salle!$B$1</f>
        <v>0</v>
      </c>
      <c r="H213" t="str">
        <f>CONCATENATE('Fiche formation'!$C$14," ",IF(A213&lt;DATE(2026,9,1),"2A","3A"))</f>
        <v>M ALGO 2A</v>
      </c>
      <c r="K213" t="str">
        <f>VLOOKUP(A213,'Calendrier 2025-2026'!$M$7:$N$37,2,FALSE)</f>
        <v>Centre</v>
      </c>
    </row>
    <row r="214" spans="1:11">
      <c r="A214" s="10">
        <f t="shared" si="17"/>
        <v>45976</v>
      </c>
      <c r="B214" t="str">
        <f t="shared" si="18"/>
        <v/>
      </c>
      <c r="C214" t="str">
        <f t="shared" si="19"/>
        <v/>
      </c>
      <c r="D214">
        <f t="shared" si="16"/>
        <v>0</v>
      </c>
      <c r="E214" t="str">
        <f t="shared" si="15"/>
        <v/>
      </c>
      <c r="F214" t="str">
        <f>IF(A214&lt;DATE(2026,9,1),'Fiche formation'!$C$25,'Fiche formation'!$D$25)</f>
        <v>mickael.montassier@umontpellier.fr</v>
      </c>
      <c r="G214">
        <f>Salle!$B$1</f>
        <v>0</v>
      </c>
      <c r="H214" t="str">
        <f>CONCATENATE('Fiche formation'!$C$14," ",IF(A214&lt;DATE(2026,9,1),"2A","3A"))</f>
        <v>M ALGO 2A</v>
      </c>
      <c r="K214">
        <f>VLOOKUP(A214,'Calendrier 2025-2026'!$M$7:$N$37,2,FALSE)</f>
        <v>0</v>
      </c>
    </row>
    <row r="215" spans="1:11">
      <c r="A215" s="10">
        <f t="shared" si="17"/>
        <v>45976</v>
      </c>
      <c r="B215" t="str">
        <f t="shared" si="18"/>
        <v/>
      </c>
      <c r="C215" t="str">
        <f t="shared" si="19"/>
        <v/>
      </c>
      <c r="D215">
        <f t="shared" si="16"/>
        <v>0</v>
      </c>
      <c r="E215" t="str">
        <f t="shared" si="15"/>
        <v/>
      </c>
      <c r="F215" t="str">
        <f>IF(A215&lt;DATE(2026,9,1),'Fiche formation'!$C$25,'Fiche formation'!$D$25)</f>
        <v>mickael.montassier@umontpellier.fr</v>
      </c>
      <c r="G215">
        <f>Salle!$B$1</f>
        <v>0</v>
      </c>
      <c r="H215" t="str">
        <f>CONCATENATE('Fiche formation'!$C$14," ",IF(A215&lt;DATE(2026,9,1),"2A","3A"))</f>
        <v>M ALGO 2A</v>
      </c>
      <c r="K215">
        <f>VLOOKUP(A215,'Calendrier 2025-2026'!$M$7:$N$37,2,FALSE)</f>
        <v>0</v>
      </c>
    </row>
    <row r="216" spans="1:11">
      <c r="A216" s="10">
        <f t="shared" si="17"/>
        <v>45977</v>
      </c>
      <c r="B216" t="str">
        <f t="shared" si="18"/>
        <v/>
      </c>
      <c r="C216" t="str">
        <f t="shared" si="19"/>
        <v/>
      </c>
      <c r="D216">
        <f t="shared" si="16"/>
        <v>0</v>
      </c>
      <c r="E216" t="str">
        <f t="shared" si="15"/>
        <v/>
      </c>
      <c r="F216" t="str">
        <f>IF(A216&lt;DATE(2026,9,1),'Fiche formation'!$C$25,'Fiche formation'!$D$25)</f>
        <v>mickael.montassier@umontpellier.fr</v>
      </c>
      <c r="G216">
        <f>Salle!$B$1</f>
        <v>0</v>
      </c>
      <c r="H216" t="str">
        <f>CONCATENATE('Fiche formation'!$C$14," ",IF(A216&lt;DATE(2026,9,1),"2A","3A"))</f>
        <v>M ALGO 2A</v>
      </c>
      <c r="K216">
        <f>VLOOKUP(A216,'Calendrier 2025-2026'!$M$7:$N$37,2,FALSE)</f>
        <v>0</v>
      </c>
    </row>
    <row r="217" spans="1:11">
      <c r="A217" s="10">
        <f t="shared" si="17"/>
        <v>45977</v>
      </c>
      <c r="B217" t="str">
        <f t="shared" si="18"/>
        <v/>
      </c>
      <c r="C217" t="str">
        <f t="shared" si="19"/>
        <v/>
      </c>
      <c r="D217">
        <f t="shared" si="16"/>
        <v>0</v>
      </c>
      <c r="E217" t="str">
        <f t="shared" si="15"/>
        <v/>
      </c>
      <c r="F217" t="str">
        <f>IF(A217&lt;DATE(2026,9,1),'Fiche formation'!$C$25,'Fiche formation'!$D$25)</f>
        <v>mickael.montassier@umontpellier.fr</v>
      </c>
      <c r="G217">
        <f>Salle!$B$1</f>
        <v>0</v>
      </c>
      <c r="H217" t="str">
        <f>CONCATENATE('Fiche formation'!$C$14," ",IF(A217&lt;DATE(2026,9,1),"2A","3A"))</f>
        <v>M ALGO 2A</v>
      </c>
      <c r="K217">
        <f>VLOOKUP(A217,'Calendrier 2025-2026'!$M$7:$N$37,2,FALSE)</f>
        <v>0</v>
      </c>
    </row>
    <row r="218" spans="1:11">
      <c r="A218" s="10">
        <f t="shared" si="17"/>
        <v>45978</v>
      </c>
      <c r="B218" t="str">
        <f t="shared" si="18"/>
        <v>08:00</v>
      </c>
      <c r="C218" t="str">
        <f t="shared" si="19"/>
        <v>12:00</v>
      </c>
      <c r="D218" t="str">
        <f t="shared" si="16"/>
        <v>Centre</v>
      </c>
      <c r="E218">
        <f t="shared" si="15"/>
        <v>1</v>
      </c>
      <c r="F218" t="str">
        <f>IF(A218&lt;DATE(2026,9,1),'Fiche formation'!$C$25,'Fiche formation'!$D$25)</f>
        <v>mickael.montassier@umontpellier.fr</v>
      </c>
      <c r="G218">
        <f>Salle!$B$1</f>
        <v>0</v>
      </c>
      <c r="H218" t="str">
        <f>CONCATENATE('Fiche formation'!$C$14," ",IF(A218&lt;DATE(2026,9,1),"2A","3A"))</f>
        <v>M ALGO 2A</v>
      </c>
      <c r="K218" t="str">
        <f>VLOOKUP(A218,'Calendrier 2025-2026'!$M$7:$N$37,2,FALSE)</f>
        <v>Centre</v>
      </c>
    </row>
    <row r="219" spans="1:11">
      <c r="A219" s="10">
        <f t="shared" si="17"/>
        <v>45978</v>
      </c>
      <c r="B219" t="str">
        <f t="shared" si="18"/>
        <v>14:00</v>
      </c>
      <c r="C219" t="str">
        <f t="shared" si="19"/>
        <v>17:00</v>
      </c>
      <c r="D219" t="str">
        <f t="shared" si="16"/>
        <v>Centre</v>
      </c>
      <c r="E219">
        <f t="shared" si="15"/>
        <v>1</v>
      </c>
      <c r="F219" t="str">
        <f>IF(A219&lt;DATE(2026,9,1),'Fiche formation'!$C$25,'Fiche formation'!$D$25)</f>
        <v>mickael.montassier@umontpellier.fr</v>
      </c>
      <c r="G219">
        <f>Salle!$B$1</f>
        <v>0</v>
      </c>
      <c r="H219" t="str">
        <f>CONCATENATE('Fiche formation'!$C$14," ",IF(A219&lt;DATE(2026,9,1),"2A","3A"))</f>
        <v>M ALGO 2A</v>
      </c>
      <c r="K219" t="str">
        <f>VLOOKUP(A219,'Calendrier 2025-2026'!$M$7:$N$37,2,FALSE)</f>
        <v>Centre</v>
      </c>
    </row>
    <row r="220" spans="1:11">
      <c r="A220" s="10">
        <f t="shared" si="17"/>
        <v>45979</v>
      </c>
      <c r="B220" t="str">
        <f t="shared" si="18"/>
        <v>08:00</v>
      </c>
      <c r="C220" t="str">
        <f t="shared" si="19"/>
        <v>12:00</v>
      </c>
      <c r="D220" t="str">
        <f t="shared" si="16"/>
        <v>Centre</v>
      </c>
      <c r="E220">
        <f t="shared" si="15"/>
        <v>1</v>
      </c>
      <c r="F220" t="str">
        <f>IF(A220&lt;DATE(2026,9,1),'Fiche formation'!$C$25,'Fiche formation'!$D$25)</f>
        <v>mickael.montassier@umontpellier.fr</v>
      </c>
      <c r="G220">
        <f>Salle!$B$1</f>
        <v>0</v>
      </c>
      <c r="H220" t="str">
        <f>CONCATENATE('Fiche formation'!$C$14," ",IF(A220&lt;DATE(2026,9,1),"2A","3A"))</f>
        <v>M ALGO 2A</v>
      </c>
      <c r="K220" t="str">
        <f>VLOOKUP(A220,'Calendrier 2025-2026'!$M$7:$N$37,2,FALSE)</f>
        <v>Centre</v>
      </c>
    </row>
    <row r="221" spans="1:11">
      <c r="A221" s="10">
        <f t="shared" si="17"/>
        <v>45979</v>
      </c>
      <c r="B221" t="str">
        <f t="shared" si="18"/>
        <v>14:00</v>
      </c>
      <c r="C221" t="str">
        <f t="shared" si="19"/>
        <v>17:00</v>
      </c>
      <c r="D221" t="str">
        <f t="shared" si="16"/>
        <v>Centre</v>
      </c>
      <c r="E221">
        <f t="shared" si="15"/>
        <v>1</v>
      </c>
      <c r="F221" t="str">
        <f>IF(A221&lt;DATE(2026,9,1),'Fiche formation'!$C$25,'Fiche formation'!$D$25)</f>
        <v>mickael.montassier@umontpellier.fr</v>
      </c>
      <c r="G221">
        <f>Salle!$B$1</f>
        <v>0</v>
      </c>
      <c r="H221" t="str">
        <f>CONCATENATE('Fiche formation'!$C$14," ",IF(A221&lt;DATE(2026,9,1),"2A","3A"))</f>
        <v>M ALGO 2A</v>
      </c>
      <c r="K221" t="str">
        <f>VLOOKUP(A221,'Calendrier 2025-2026'!$M$7:$N$37,2,FALSE)</f>
        <v>Centre</v>
      </c>
    </row>
    <row r="222" spans="1:11">
      <c r="A222" s="10">
        <f t="shared" si="17"/>
        <v>45980</v>
      </c>
      <c r="B222" t="str">
        <f t="shared" si="18"/>
        <v>08:00</v>
      </c>
      <c r="C222" t="str">
        <f t="shared" si="19"/>
        <v>12:00</v>
      </c>
      <c r="D222" t="str">
        <f t="shared" si="16"/>
        <v>Centre</v>
      </c>
      <c r="E222">
        <f t="shared" si="15"/>
        <v>1</v>
      </c>
      <c r="F222" t="str">
        <f>IF(A222&lt;DATE(2026,9,1),'Fiche formation'!$C$25,'Fiche formation'!$D$25)</f>
        <v>mickael.montassier@umontpellier.fr</v>
      </c>
      <c r="G222">
        <f>Salle!$B$1</f>
        <v>0</v>
      </c>
      <c r="H222" t="str">
        <f>CONCATENATE('Fiche formation'!$C$14," ",IF(A222&lt;DATE(2026,9,1),"2A","3A"))</f>
        <v>M ALGO 2A</v>
      </c>
      <c r="K222" t="str">
        <f>VLOOKUP(A222,'Calendrier 2025-2026'!$M$7:$N$37,2,FALSE)</f>
        <v>Centre</v>
      </c>
    </row>
    <row r="223" spans="1:11">
      <c r="A223" s="10">
        <f t="shared" si="17"/>
        <v>45980</v>
      </c>
      <c r="B223" t="str">
        <f t="shared" si="18"/>
        <v>14:00</v>
      </c>
      <c r="C223" t="str">
        <f t="shared" si="19"/>
        <v>17:00</v>
      </c>
      <c r="D223" t="str">
        <f t="shared" si="16"/>
        <v>Centre</v>
      </c>
      <c r="E223">
        <f t="shared" si="15"/>
        <v>1</v>
      </c>
      <c r="F223" t="str">
        <f>IF(A223&lt;DATE(2026,9,1),'Fiche formation'!$C$25,'Fiche formation'!$D$25)</f>
        <v>mickael.montassier@umontpellier.fr</v>
      </c>
      <c r="G223">
        <f>Salle!$B$1</f>
        <v>0</v>
      </c>
      <c r="H223" t="str">
        <f>CONCATENATE('Fiche formation'!$C$14," ",IF(A223&lt;DATE(2026,9,1),"2A","3A"))</f>
        <v>M ALGO 2A</v>
      </c>
      <c r="K223" t="str">
        <f>VLOOKUP(A223,'Calendrier 2025-2026'!$M$7:$N$37,2,FALSE)</f>
        <v>Centre</v>
      </c>
    </row>
    <row r="224" spans="1:11">
      <c r="A224" s="10">
        <f t="shared" si="17"/>
        <v>45981</v>
      </c>
      <c r="B224" t="str">
        <f t="shared" si="18"/>
        <v>08:00</v>
      </c>
      <c r="C224" t="str">
        <f t="shared" si="19"/>
        <v>12:00</v>
      </c>
      <c r="D224" t="str">
        <f t="shared" si="16"/>
        <v>Centre</v>
      </c>
      <c r="E224">
        <f t="shared" si="15"/>
        <v>1</v>
      </c>
      <c r="F224" t="str">
        <f>IF(A224&lt;DATE(2026,9,1),'Fiche formation'!$C$25,'Fiche formation'!$D$25)</f>
        <v>mickael.montassier@umontpellier.fr</v>
      </c>
      <c r="G224">
        <f>Salle!$B$1</f>
        <v>0</v>
      </c>
      <c r="H224" t="str">
        <f>CONCATENATE('Fiche formation'!$C$14," ",IF(A224&lt;DATE(2026,9,1),"2A","3A"))</f>
        <v>M ALGO 2A</v>
      </c>
      <c r="K224" t="str">
        <f>VLOOKUP(A224,'Calendrier 2025-2026'!$M$7:$N$37,2,FALSE)</f>
        <v>Centre</v>
      </c>
    </row>
    <row r="225" spans="1:11">
      <c r="A225" s="10">
        <f t="shared" si="17"/>
        <v>45981</v>
      </c>
      <c r="B225" t="str">
        <f t="shared" si="18"/>
        <v>14:00</v>
      </c>
      <c r="C225" t="str">
        <f t="shared" si="19"/>
        <v>17:00</v>
      </c>
      <c r="D225" t="str">
        <f t="shared" si="16"/>
        <v>Centre</v>
      </c>
      <c r="E225">
        <f t="shared" si="15"/>
        <v>1</v>
      </c>
      <c r="F225" t="str">
        <f>IF(A225&lt;DATE(2026,9,1),'Fiche formation'!$C$25,'Fiche formation'!$D$25)</f>
        <v>mickael.montassier@umontpellier.fr</v>
      </c>
      <c r="G225">
        <f>Salle!$B$1</f>
        <v>0</v>
      </c>
      <c r="H225" t="str">
        <f>CONCATENATE('Fiche formation'!$C$14," ",IF(A225&lt;DATE(2026,9,1),"2A","3A"))</f>
        <v>M ALGO 2A</v>
      </c>
      <c r="K225" t="str">
        <f>VLOOKUP(A225,'Calendrier 2025-2026'!$M$7:$N$37,2,FALSE)</f>
        <v>Centre</v>
      </c>
    </row>
    <row r="226" spans="1:11">
      <c r="A226" s="10">
        <f t="shared" si="17"/>
        <v>45982</v>
      </c>
      <c r="B226" t="str">
        <f t="shared" si="18"/>
        <v>08:00</v>
      </c>
      <c r="C226" t="str">
        <f t="shared" si="19"/>
        <v>12:00</v>
      </c>
      <c r="D226" t="str">
        <f t="shared" si="16"/>
        <v>Centre</v>
      </c>
      <c r="E226">
        <f t="shared" si="15"/>
        <v>1</v>
      </c>
      <c r="F226" t="str">
        <f>IF(A226&lt;DATE(2026,9,1),'Fiche formation'!$C$25,'Fiche formation'!$D$25)</f>
        <v>mickael.montassier@umontpellier.fr</v>
      </c>
      <c r="G226">
        <f>Salle!$B$1</f>
        <v>0</v>
      </c>
      <c r="H226" t="str">
        <f>CONCATENATE('Fiche formation'!$C$14," ",IF(A226&lt;DATE(2026,9,1),"2A","3A"))</f>
        <v>M ALGO 2A</v>
      </c>
      <c r="K226" t="str">
        <f>VLOOKUP(A226,'Calendrier 2025-2026'!$M$7:$N$37,2,FALSE)</f>
        <v>Centre</v>
      </c>
    </row>
    <row r="227" spans="1:11">
      <c r="A227" s="10">
        <f t="shared" si="17"/>
        <v>45982</v>
      </c>
      <c r="B227" t="str">
        <f t="shared" si="18"/>
        <v>14:00</v>
      </c>
      <c r="C227" t="str">
        <f t="shared" si="19"/>
        <v>17:00</v>
      </c>
      <c r="D227" t="str">
        <f t="shared" si="16"/>
        <v>Centre</v>
      </c>
      <c r="E227">
        <f t="shared" si="15"/>
        <v>1</v>
      </c>
      <c r="F227" t="str">
        <f>IF(A227&lt;DATE(2026,9,1),'Fiche formation'!$C$25,'Fiche formation'!$D$25)</f>
        <v>mickael.montassier@umontpellier.fr</v>
      </c>
      <c r="G227">
        <f>Salle!$B$1</f>
        <v>0</v>
      </c>
      <c r="H227" t="str">
        <f>CONCATENATE('Fiche formation'!$C$14," ",IF(A227&lt;DATE(2026,9,1),"2A","3A"))</f>
        <v>M ALGO 2A</v>
      </c>
      <c r="K227" t="str">
        <f>VLOOKUP(A227,'Calendrier 2025-2026'!$M$7:$N$37,2,FALSE)</f>
        <v>Centre</v>
      </c>
    </row>
    <row r="228" spans="1:11">
      <c r="A228" s="10">
        <f t="shared" si="17"/>
        <v>45983</v>
      </c>
      <c r="B228" t="str">
        <f t="shared" si="18"/>
        <v/>
      </c>
      <c r="C228" t="str">
        <f t="shared" si="19"/>
        <v/>
      </c>
      <c r="D228">
        <f t="shared" si="16"/>
        <v>0</v>
      </c>
      <c r="E228" t="str">
        <f t="shared" si="15"/>
        <v/>
      </c>
      <c r="F228" t="str">
        <f>IF(A228&lt;DATE(2026,9,1),'Fiche formation'!$C$25,'Fiche formation'!$D$25)</f>
        <v>mickael.montassier@umontpellier.fr</v>
      </c>
      <c r="G228">
        <f>Salle!$B$1</f>
        <v>0</v>
      </c>
      <c r="H228" t="str">
        <f>CONCATENATE('Fiche formation'!$C$14," ",IF(A228&lt;DATE(2026,9,1),"2A","3A"))</f>
        <v>M ALGO 2A</v>
      </c>
      <c r="K228">
        <f>VLOOKUP(A228,'Calendrier 2025-2026'!$M$7:$N$37,2,FALSE)</f>
        <v>0</v>
      </c>
    </row>
    <row r="229" spans="1:11">
      <c r="A229" s="10">
        <f t="shared" si="17"/>
        <v>45983</v>
      </c>
      <c r="B229" t="str">
        <f t="shared" si="18"/>
        <v/>
      </c>
      <c r="C229" t="str">
        <f t="shared" si="19"/>
        <v/>
      </c>
      <c r="D229">
        <f t="shared" si="16"/>
        <v>0</v>
      </c>
      <c r="E229" t="str">
        <f t="shared" si="15"/>
        <v/>
      </c>
      <c r="F229" t="str">
        <f>IF(A229&lt;DATE(2026,9,1),'Fiche formation'!$C$25,'Fiche formation'!$D$25)</f>
        <v>mickael.montassier@umontpellier.fr</v>
      </c>
      <c r="G229">
        <f>Salle!$B$1</f>
        <v>0</v>
      </c>
      <c r="H229" t="str">
        <f>CONCATENATE('Fiche formation'!$C$14," ",IF(A229&lt;DATE(2026,9,1),"2A","3A"))</f>
        <v>M ALGO 2A</v>
      </c>
      <c r="K229">
        <f>VLOOKUP(A229,'Calendrier 2025-2026'!$M$7:$N$37,2,FALSE)</f>
        <v>0</v>
      </c>
    </row>
    <row r="230" spans="1:11">
      <c r="A230" s="10">
        <f t="shared" si="17"/>
        <v>45984</v>
      </c>
      <c r="B230" t="str">
        <f t="shared" si="18"/>
        <v/>
      </c>
      <c r="C230" t="str">
        <f t="shared" si="19"/>
        <v/>
      </c>
      <c r="D230">
        <f t="shared" si="16"/>
        <v>0</v>
      </c>
      <c r="E230" t="str">
        <f t="shared" si="15"/>
        <v/>
      </c>
      <c r="F230" t="str">
        <f>IF(A230&lt;DATE(2026,9,1),'Fiche formation'!$C$25,'Fiche formation'!$D$25)</f>
        <v>mickael.montassier@umontpellier.fr</v>
      </c>
      <c r="G230">
        <f>Salle!$B$1</f>
        <v>0</v>
      </c>
      <c r="H230" t="str">
        <f>CONCATENATE('Fiche formation'!$C$14," ",IF(A230&lt;DATE(2026,9,1),"2A","3A"))</f>
        <v>M ALGO 2A</v>
      </c>
      <c r="K230">
        <f>VLOOKUP(A230,'Calendrier 2025-2026'!$M$7:$N$37,2,FALSE)</f>
        <v>0</v>
      </c>
    </row>
    <row r="231" spans="1:11">
      <c r="A231" s="10">
        <f t="shared" si="17"/>
        <v>45984</v>
      </c>
      <c r="B231" t="str">
        <f t="shared" si="18"/>
        <v/>
      </c>
      <c r="C231" t="str">
        <f t="shared" si="19"/>
        <v/>
      </c>
      <c r="D231">
        <f t="shared" si="16"/>
        <v>0</v>
      </c>
      <c r="E231" t="str">
        <f t="shared" si="15"/>
        <v/>
      </c>
      <c r="F231" t="str">
        <f>IF(A231&lt;DATE(2026,9,1),'Fiche formation'!$C$25,'Fiche formation'!$D$25)</f>
        <v>mickael.montassier@umontpellier.fr</v>
      </c>
      <c r="G231">
        <f>Salle!$B$1</f>
        <v>0</v>
      </c>
      <c r="H231" t="str">
        <f>CONCATENATE('Fiche formation'!$C$14," ",IF(A231&lt;DATE(2026,9,1),"2A","3A"))</f>
        <v>M ALGO 2A</v>
      </c>
      <c r="K231">
        <f>VLOOKUP(A231,'Calendrier 2025-2026'!$M$7:$N$37,2,FALSE)</f>
        <v>0</v>
      </c>
    </row>
    <row r="232" spans="1:11">
      <c r="A232" s="10">
        <f t="shared" si="17"/>
        <v>45985</v>
      </c>
      <c r="B232" t="str">
        <f t="shared" si="18"/>
        <v>08:00</v>
      </c>
      <c r="C232" t="str">
        <f t="shared" si="19"/>
        <v>12:00</v>
      </c>
      <c r="D232" t="str">
        <f t="shared" si="16"/>
        <v>Centre</v>
      </c>
      <c r="E232">
        <f t="shared" si="15"/>
        <v>1</v>
      </c>
      <c r="F232" t="str">
        <f>IF(A232&lt;DATE(2026,9,1),'Fiche formation'!$C$25,'Fiche formation'!$D$25)</f>
        <v>mickael.montassier@umontpellier.fr</v>
      </c>
      <c r="G232">
        <f>Salle!$B$1</f>
        <v>0</v>
      </c>
      <c r="H232" t="str">
        <f>CONCATENATE('Fiche formation'!$C$14," ",IF(A232&lt;DATE(2026,9,1),"2A","3A"))</f>
        <v>M ALGO 2A</v>
      </c>
      <c r="K232" t="str">
        <f>VLOOKUP(A232,'Calendrier 2025-2026'!$M$7:$N$37,2,FALSE)</f>
        <v>Centre</v>
      </c>
    </row>
    <row r="233" spans="1:11">
      <c r="A233" s="10">
        <f t="shared" si="17"/>
        <v>45985</v>
      </c>
      <c r="B233" t="str">
        <f t="shared" si="18"/>
        <v>14:00</v>
      </c>
      <c r="C233" t="str">
        <f t="shared" si="19"/>
        <v>17:00</v>
      </c>
      <c r="D233" t="str">
        <f t="shared" si="16"/>
        <v>Centre</v>
      </c>
      <c r="E233">
        <f t="shared" si="15"/>
        <v>1</v>
      </c>
      <c r="F233" t="str">
        <f>IF(A233&lt;DATE(2026,9,1),'Fiche formation'!$C$25,'Fiche formation'!$D$25)</f>
        <v>mickael.montassier@umontpellier.fr</v>
      </c>
      <c r="G233">
        <f>Salle!$B$1</f>
        <v>0</v>
      </c>
      <c r="H233" t="str">
        <f>CONCATENATE('Fiche formation'!$C$14," ",IF(A233&lt;DATE(2026,9,1),"2A","3A"))</f>
        <v>M ALGO 2A</v>
      </c>
      <c r="K233" t="str">
        <f>VLOOKUP(A233,'Calendrier 2025-2026'!$M$7:$N$37,2,FALSE)</f>
        <v>Centre</v>
      </c>
    </row>
    <row r="234" spans="1:11">
      <c r="A234" s="10">
        <f t="shared" si="17"/>
        <v>45986</v>
      </c>
      <c r="B234" t="str">
        <f t="shared" si="18"/>
        <v>08:00</v>
      </c>
      <c r="C234" t="str">
        <f t="shared" si="19"/>
        <v>12:00</v>
      </c>
      <c r="D234" t="str">
        <f t="shared" si="16"/>
        <v>Centre</v>
      </c>
      <c r="E234">
        <f t="shared" si="15"/>
        <v>1</v>
      </c>
      <c r="F234" t="str">
        <f>IF(A234&lt;DATE(2026,9,1),'Fiche formation'!$C$25,'Fiche formation'!$D$25)</f>
        <v>mickael.montassier@umontpellier.fr</v>
      </c>
      <c r="G234">
        <f>Salle!$B$1</f>
        <v>0</v>
      </c>
      <c r="H234" t="str">
        <f>CONCATENATE('Fiche formation'!$C$14," ",IF(A234&lt;DATE(2026,9,1),"2A","3A"))</f>
        <v>M ALGO 2A</v>
      </c>
      <c r="K234" t="str">
        <f>VLOOKUP(A234,'Calendrier 2025-2026'!$M$7:$N$37,2,FALSE)</f>
        <v>Centre</v>
      </c>
    </row>
    <row r="235" spans="1:11">
      <c r="A235" s="10">
        <f t="shared" si="17"/>
        <v>45986</v>
      </c>
      <c r="B235" t="str">
        <f t="shared" si="18"/>
        <v>14:00</v>
      </c>
      <c r="C235" t="str">
        <f t="shared" si="19"/>
        <v>17:00</v>
      </c>
      <c r="D235" t="str">
        <f t="shared" si="16"/>
        <v>Centre</v>
      </c>
      <c r="E235">
        <f t="shared" si="15"/>
        <v>1</v>
      </c>
      <c r="F235" t="str">
        <f>IF(A235&lt;DATE(2026,9,1),'Fiche formation'!$C$25,'Fiche formation'!$D$25)</f>
        <v>mickael.montassier@umontpellier.fr</v>
      </c>
      <c r="G235">
        <f>Salle!$B$1</f>
        <v>0</v>
      </c>
      <c r="H235" t="str">
        <f>CONCATENATE('Fiche formation'!$C$14," ",IF(A235&lt;DATE(2026,9,1),"2A","3A"))</f>
        <v>M ALGO 2A</v>
      </c>
      <c r="K235" t="str">
        <f>VLOOKUP(A235,'Calendrier 2025-2026'!$M$7:$N$37,2,FALSE)</f>
        <v>Centre</v>
      </c>
    </row>
    <row r="236" spans="1:11">
      <c r="A236" s="10">
        <f t="shared" si="17"/>
        <v>45987</v>
      </c>
      <c r="B236" t="str">
        <f t="shared" si="18"/>
        <v>08:00</v>
      </c>
      <c r="C236" t="str">
        <f t="shared" si="19"/>
        <v>12:00</v>
      </c>
      <c r="D236" t="str">
        <f t="shared" si="16"/>
        <v>Centre</v>
      </c>
      <c r="E236">
        <f t="shared" si="15"/>
        <v>1</v>
      </c>
      <c r="F236" t="str">
        <f>IF(A236&lt;DATE(2026,9,1),'Fiche formation'!$C$25,'Fiche formation'!$D$25)</f>
        <v>mickael.montassier@umontpellier.fr</v>
      </c>
      <c r="G236">
        <f>Salle!$B$1</f>
        <v>0</v>
      </c>
      <c r="H236" t="str">
        <f>CONCATENATE('Fiche formation'!$C$14," ",IF(A236&lt;DATE(2026,9,1),"2A","3A"))</f>
        <v>M ALGO 2A</v>
      </c>
      <c r="K236" t="str">
        <f>VLOOKUP(A236,'Calendrier 2025-2026'!$M$7:$N$37,2,FALSE)</f>
        <v>Centre</v>
      </c>
    </row>
    <row r="237" spans="1:11">
      <c r="A237" s="10">
        <f t="shared" si="17"/>
        <v>45987</v>
      </c>
      <c r="B237" t="str">
        <f t="shared" si="18"/>
        <v>14:00</v>
      </c>
      <c r="C237" t="str">
        <f t="shared" si="19"/>
        <v>17:00</v>
      </c>
      <c r="D237" t="str">
        <f t="shared" si="16"/>
        <v>Centre</v>
      </c>
      <c r="E237">
        <f t="shared" si="15"/>
        <v>1</v>
      </c>
      <c r="F237" t="str">
        <f>IF(A237&lt;DATE(2026,9,1),'Fiche formation'!$C$25,'Fiche formation'!$D$25)</f>
        <v>mickael.montassier@umontpellier.fr</v>
      </c>
      <c r="G237">
        <f>Salle!$B$1</f>
        <v>0</v>
      </c>
      <c r="H237" t="str">
        <f>CONCATENATE('Fiche formation'!$C$14," ",IF(A237&lt;DATE(2026,9,1),"2A","3A"))</f>
        <v>M ALGO 2A</v>
      </c>
      <c r="K237" t="str">
        <f>VLOOKUP(A237,'Calendrier 2025-2026'!$M$7:$N$37,2,FALSE)</f>
        <v>Centre</v>
      </c>
    </row>
    <row r="238" spans="1:11">
      <c r="A238" s="10">
        <f t="shared" si="17"/>
        <v>45988</v>
      </c>
      <c r="B238" t="str">
        <f t="shared" si="18"/>
        <v>08:00</v>
      </c>
      <c r="C238" t="str">
        <f t="shared" si="19"/>
        <v>12:00</v>
      </c>
      <c r="D238" t="str">
        <f t="shared" si="16"/>
        <v>Centre</v>
      </c>
      <c r="E238">
        <f t="shared" si="15"/>
        <v>1</v>
      </c>
      <c r="F238" t="str">
        <f>IF(A238&lt;DATE(2026,9,1),'Fiche formation'!$C$25,'Fiche formation'!$D$25)</f>
        <v>mickael.montassier@umontpellier.fr</v>
      </c>
      <c r="G238">
        <f>Salle!$B$1</f>
        <v>0</v>
      </c>
      <c r="H238" t="str">
        <f>CONCATENATE('Fiche formation'!$C$14," ",IF(A238&lt;DATE(2026,9,1),"2A","3A"))</f>
        <v>M ALGO 2A</v>
      </c>
      <c r="K238" t="str">
        <f>VLOOKUP(A238,'Calendrier 2025-2026'!$M$7:$N$37,2,FALSE)</f>
        <v>Centre</v>
      </c>
    </row>
    <row r="239" spans="1:11">
      <c r="A239" s="10">
        <f t="shared" si="17"/>
        <v>45988</v>
      </c>
      <c r="B239" t="str">
        <f t="shared" si="18"/>
        <v>14:00</v>
      </c>
      <c r="C239" t="str">
        <f t="shared" si="19"/>
        <v>17:00</v>
      </c>
      <c r="D239" t="str">
        <f t="shared" si="16"/>
        <v>Centre</v>
      </c>
      <c r="E239">
        <f t="shared" si="15"/>
        <v>1</v>
      </c>
      <c r="F239" t="str">
        <f>IF(A239&lt;DATE(2026,9,1),'Fiche formation'!$C$25,'Fiche formation'!$D$25)</f>
        <v>mickael.montassier@umontpellier.fr</v>
      </c>
      <c r="G239">
        <f>Salle!$B$1</f>
        <v>0</v>
      </c>
      <c r="H239" t="str">
        <f>CONCATENATE('Fiche formation'!$C$14," ",IF(A239&lt;DATE(2026,9,1),"2A","3A"))</f>
        <v>M ALGO 2A</v>
      </c>
      <c r="K239" t="str">
        <f>VLOOKUP(A239,'Calendrier 2025-2026'!$M$7:$N$37,2,FALSE)</f>
        <v>Centre</v>
      </c>
    </row>
    <row r="240" spans="1:11">
      <c r="A240" s="10">
        <f t="shared" si="17"/>
        <v>45989</v>
      </c>
      <c r="B240" t="str">
        <f t="shared" si="18"/>
        <v>08:00</v>
      </c>
      <c r="C240" t="str">
        <f t="shared" si="19"/>
        <v>12:00</v>
      </c>
      <c r="D240" t="str">
        <f t="shared" si="16"/>
        <v>Centre</v>
      </c>
      <c r="E240">
        <f t="shared" si="15"/>
        <v>1</v>
      </c>
      <c r="F240" t="str">
        <f>IF(A240&lt;DATE(2026,9,1),'Fiche formation'!$C$25,'Fiche formation'!$D$25)</f>
        <v>mickael.montassier@umontpellier.fr</v>
      </c>
      <c r="G240">
        <f>Salle!$B$1</f>
        <v>0</v>
      </c>
      <c r="H240" t="str">
        <f>CONCATENATE('Fiche formation'!$C$14," ",IF(A240&lt;DATE(2026,9,1),"2A","3A"))</f>
        <v>M ALGO 2A</v>
      </c>
      <c r="K240" t="str">
        <f>VLOOKUP(A240,'Calendrier 2025-2026'!$M$7:$N$37,2,FALSE)</f>
        <v>Centre</v>
      </c>
    </row>
    <row r="241" spans="1:11">
      <c r="A241" s="10">
        <f t="shared" si="17"/>
        <v>45989</v>
      </c>
      <c r="B241" t="str">
        <f t="shared" si="18"/>
        <v>14:00</v>
      </c>
      <c r="C241" t="str">
        <f t="shared" si="19"/>
        <v>17:00</v>
      </c>
      <c r="D241" t="str">
        <f t="shared" si="16"/>
        <v>Centre</v>
      </c>
      <c r="E241">
        <f t="shared" si="15"/>
        <v>1</v>
      </c>
      <c r="F241" t="str">
        <f>IF(A241&lt;DATE(2026,9,1),'Fiche formation'!$C$25,'Fiche formation'!$D$25)</f>
        <v>mickael.montassier@umontpellier.fr</v>
      </c>
      <c r="G241">
        <f>Salle!$B$1</f>
        <v>0</v>
      </c>
      <c r="H241" t="str">
        <f>CONCATENATE('Fiche formation'!$C$14," ",IF(A241&lt;DATE(2026,9,1),"2A","3A"))</f>
        <v>M ALGO 2A</v>
      </c>
      <c r="K241" t="str">
        <f>VLOOKUP(A241,'Calendrier 2025-2026'!$M$7:$N$37,2,FALSE)</f>
        <v>Centre</v>
      </c>
    </row>
    <row r="242" spans="1:11">
      <c r="A242" s="10">
        <f t="shared" si="17"/>
        <v>45990</v>
      </c>
      <c r="B242" t="str">
        <f t="shared" si="18"/>
        <v/>
      </c>
      <c r="C242" t="str">
        <f t="shared" si="19"/>
        <v/>
      </c>
      <c r="D242">
        <f t="shared" si="16"/>
        <v>0</v>
      </c>
      <c r="E242" t="str">
        <f t="shared" si="15"/>
        <v/>
      </c>
      <c r="F242" t="str">
        <f>IF(A242&lt;DATE(2026,9,1),'Fiche formation'!$C$25,'Fiche formation'!$D$25)</f>
        <v>mickael.montassier@umontpellier.fr</v>
      </c>
      <c r="G242">
        <f>Salle!$B$1</f>
        <v>0</v>
      </c>
      <c r="H242" t="str">
        <f>CONCATENATE('Fiche formation'!$C$14," ",IF(A242&lt;DATE(2026,9,1),"2A","3A"))</f>
        <v>M ALGO 2A</v>
      </c>
      <c r="K242">
        <f>VLOOKUP(A242,'Calendrier 2025-2026'!$M$7:$N$37,2,FALSE)</f>
        <v>0</v>
      </c>
    </row>
    <row r="243" spans="1:11">
      <c r="A243" s="10">
        <f t="shared" si="17"/>
        <v>45990</v>
      </c>
      <c r="B243" t="str">
        <f t="shared" si="18"/>
        <v/>
      </c>
      <c r="C243" t="str">
        <f t="shared" si="19"/>
        <v/>
      </c>
      <c r="D243">
        <f t="shared" si="16"/>
        <v>0</v>
      </c>
      <c r="E243" t="str">
        <f t="shared" si="15"/>
        <v/>
      </c>
      <c r="F243" t="str">
        <f>IF(A243&lt;DATE(2026,9,1),'Fiche formation'!$C$25,'Fiche formation'!$D$25)</f>
        <v>mickael.montassier@umontpellier.fr</v>
      </c>
      <c r="G243">
        <f>Salle!$B$1</f>
        <v>0</v>
      </c>
      <c r="H243" t="str">
        <f>CONCATENATE('Fiche formation'!$C$14," ",IF(A243&lt;DATE(2026,9,1),"2A","3A"))</f>
        <v>M ALGO 2A</v>
      </c>
      <c r="K243">
        <f>VLOOKUP(A243,'Calendrier 2025-2026'!$M$7:$N$37,2,FALSE)</f>
        <v>0</v>
      </c>
    </row>
    <row r="244" spans="1:11">
      <c r="A244" s="10">
        <f t="shared" si="17"/>
        <v>45991</v>
      </c>
      <c r="B244" t="str">
        <f t="shared" si="18"/>
        <v/>
      </c>
      <c r="C244" t="str">
        <f t="shared" si="19"/>
        <v/>
      </c>
      <c r="D244">
        <f t="shared" si="16"/>
        <v>0</v>
      </c>
      <c r="E244" t="str">
        <f t="shared" si="15"/>
        <v/>
      </c>
      <c r="F244" t="str">
        <f>IF(A244&lt;DATE(2026,9,1),'Fiche formation'!$C$25,'Fiche formation'!$D$25)</f>
        <v>mickael.montassier@umontpellier.fr</v>
      </c>
      <c r="G244">
        <f>Salle!$B$1</f>
        <v>0</v>
      </c>
      <c r="H244" t="str">
        <f>CONCATENATE('Fiche formation'!$C$14," ",IF(A244&lt;DATE(2026,9,1),"2A","3A"))</f>
        <v>M ALGO 2A</v>
      </c>
      <c r="K244">
        <f>VLOOKUP(A244,'Calendrier 2025-2026'!$M$7:$N$37,2,FALSE)</f>
        <v>0</v>
      </c>
    </row>
    <row r="245" spans="1:11">
      <c r="A245" s="10">
        <f t="shared" si="17"/>
        <v>45991</v>
      </c>
      <c r="B245" t="str">
        <f t="shared" si="18"/>
        <v/>
      </c>
      <c r="C245" t="str">
        <f t="shared" si="19"/>
        <v/>
      </c>
      <c r="D245">
        <f t="shared" si="16"/>
        <v>0</v>
      </c>
      <c r="E245" t="str">
        <f t="shared" si="15"/>
        <v/>
      </c>
      <c r="F245" t="str">
        <f>IF(A245&lt;DATE(2026,9,1),'Fiche formation'!$C$25,'Fiche formation'!$D$25)</f>
        <v>mickael.montassier@umontpellier.fr</v>
      </c>
      <c r="G245">
        <f>Salle!$B$1</f>
        <v>0</v>
      </c>
      <c r="H245" t="str">
        <f>CONCATENATE('Fiche formation'!$C$14," ",IF(A245&lt;DATE(2026,9,1),"2A","3A"))</f>
        <v>M ALGO 2A</v>
      </c>
      <c r="K245">
        <f>VLOOKUP(A245,'Calendrier 2025-2026'!$M$7:$N$37,2,FALSE)</f>
        <v>0</v>
      </c>
    </row>
    <row r="246" spans="1:11">
      <c r="A246" s="10">
        <f t="shared" si="17"/>
        <v>45992</v>
      </c>
      <c r="B246" t="str">
        <f t="shared" si="18"/>
        <v>08:00</v>
      </c>
      <c r="C246" t="str">
        <f t="shared" si="19"/>
        <v>12:00</v>
      </c>
      <c r="D246" t="str">
        <f t="shared" si="16"/>
        <v>Centre</v>
      </c>
      <c r="E246">
        <f t="shared" si="15"/>
        <v>1</v>
      </c>
      <c r="F246" t="str">
        <f>IF(A246&lt;DATE(2026,9,1),'Fiche formation'!$C$25,'Fiche formation'!$D$25)</f>
        <v>mickael.montassier@umontpellier.fr</v>
      </c>
      <c r="G246">
        <f>Salle!$B$1</f>
        <v>0</v>
      </c>
      <c r="H246" t="str">
        <f>CONCATENATE('Fiche formation'!$C$14," ",IF(A246&lt;DATE(2026,9,1),"2A","3A"))</f>
        <v>M ALGO 2A</v>
      </c>
      <c r="K246" t="str">
        <f>VLOOKUP(A246,'Calendrier 2025-2026'!$P$7:$Q$37,2,FALSE)</f>
        <v>Centre</v>
      </c>
    </row>
    <row r="247" spans="1:11">
      <c r="A247" s="10">
        <f t="shared" si="17"/>
        <v>45992</v>
      </c>
      <c r="B247" t="str">
        <f t="shared" si="18"/>
        <v>14:00</v>
      </c>
      <c r="C247" t="str">
        <f t="shared" si="19"/>
        <v>17:00</v>
      </c>
      <c r="D247" t="str">
        <f t="shared" si="16"/>
        <v>Centre</v>
      </c>
      <c r="E247">
        <f t="shared" si="15"/>
        <v>1</v>
      </c>
      <c r="F247" t="str">
        <f>IF(A247&lt;DATE(2026,9,1),'Fiche formation'!$C$25,'Fiche formation'!$D$25)</f>
        <v>mickael.montassier@umontpellier.fr</v>
      </c>
      <c r="G247">
        <f>Salle!$B$1</f>
        <v>0</v>
      </c>
      <c r="H247" t="str">
        <f>CONCATENATE('Fiche formation'!$C$14," ",IF(A247&lt;DATE(2026,9,1),"2A","3A"))</f>
        <v>M ALGO 2A</v>
      </c>
      <c r="K247" t="str">
        <f>VLOOKUP(A247,'Calendrier 2025-2026'!$P$7:$Q$37,2,FALSE)</f>
        <v>Centre</v>
      </c>
    </row>
    <row r="248" spans="1:11">
      <c r="A248" s="10">
        <f t="shared" si="17"/>
        <v>45993</v>
      </c>
      <c r="B248" t="str">
        <f t="shared" si="18"/>
        <v>08:00</v>
      </c>
      <c r="C248" t="str">
        <f t="shared" si="19"/>
        <v>12:00</v>
      </c>
      <c r="D248" t="str">
        <f t="shared" si="16"/>
        <v>Centre</v>
      </c>
      <c r="E248">
        <f t="shared" si="15"/>
        <v>1</v>
      </c>
      <c r="F248" t="str">
        <f>IF(A248&lt;DATE(2026,9,1),'Fiche formation'!$C$25,'Fiche formation'!$D$25)</f>
        <v>mickael.montassier@umontpellier.fr</v>
      </c>
      <c r="G248">
        <f>Salle!$B$1</f>
        <v>0</v>
      </c>
      <c r="H248" t="str">
        <f>CONCATENATE('Fiche formation'!$C$14," ",IF(A248&lt;DATE(2026,9,1),"2A","3A"))</f>
        <v>M ALGO 2A</v>
      </c>
      <c r="K248" t="str">
        <f>VLOOKUP(A248,'Calendrier 2025-2026'!$P$7:$Q$37,2,FALSE)</f>
        <v>Centre</v>
      </c>
    </row>
    <row r="249" spans="1:11">
      <c r="A249" s="10">
        <f t="shared" si="17"/>
        <v>45993</v>
      </c>
      <c r="B249" t="str">
        <f t="shared" si="18"/>
        <v>14:00</v>
      </c>
      <c r="C249" t="str">
        <f t="shared" si="19"/>
        <v>17:00</v>
      </c>
      <c r="D249" t="str">
        <f t="shared" si="16"/>
        <v>Centre</v>
      </c>
      <c r="E249">
        <f t="shared" si="15"/>
        <v>1</v>
      </c>
      <c r="F249" t="str">
        <f>IF(A249&lt;DATE(2026,9,1),'Fiche formation'!$C$25,'Fiche formation'!$D$25)</f>
        <v>mickael.montassier@umontpellier.fr</v>
      </c>
      <c r="G249">
        <f>Salle!$B$1</f>
        <v>0</v>
      </c>
      <c r="H249" t="str">
        <f>CONCATENATE('Fiche formation'!$C$14," ",IF(A249&lt;DATE(2026,9,1),"2A","3A"))</f>
        <v>M ALGO 2A</v>
      </c>
      <c r="K249" t="str">
        <f>VLOOKUP(A249,'Calendrier 2025-2026'!$P$7:$Q$37,2,FALSE)</f>
        <v>Centre</v>
      </c>
    </row>
    <row r="250" spans="1:11">
      <c r="A250" s="10">
        <f t="shared" si="17"/>
        <v>45994</v>
      </c>
      <c r="B250" t="str">
        <f t="shared" si="18"/>
        <v>08:00</v>
      </c>
      <c r="C250" t="str">
        <f t="shared" si="19"/>
        <v>12:00</v>
      </c>
      <c r="D250" t="str">
        <f t="shared" si="16"/>
        <v>Centre</v>
      </c>
      <c r="E250">
        <f t="shared" si="15"/>
        <v>1</v>
      </c>
      <c r="F250" t="str">
        <f>IF(A250&lt;DATE(2026,9,1),'Fiche formation'!$C$25,'Fiche formation'!$D$25)</f>
        <v>mickael.montassier@umontpellier.fr</v>
      </c>
      <c r="G250">
        <f>Salle!$B$1</f>
        <v>0</v>
      </c>
      <c r="H250" t="str">
        <f>CONCATENATE('Fiche formation'!$C$14," ",IF(A250&lt;DATE(2026,9,1),"2A","3A"))</f>
        <v>M ALGO 2A</v>
      </c>
      <c r="K250" t="str">
        <f>VLOOKUP(A250,'Calendrier 2025-2026'!$P$7:$Q$37,2,FALSE)</f>
        <v>Centre</v>
      </c>
    </row>
    <row r="251" spans="1:11">
      <c r="A251" s="10">
        <f t="shared" si="17"/>
        <v>45994</v>
      </c>
      <c r="B251" t="str">
        <f t="shared" si="18"/>
        <v>14:00</v>
      </c>
      <c r="C251" t="str">
        <f t="shared" si="19"/>
        <v>17:00</v>
      </c>
      <c r="D251" t="str">
        <f t="shared" si="16"/>
        <v>Centre</v>
      </c>
      <c r="E251">
        <f t="shared" si="15"/>
        <v>1</v>
      </c>
      <c r="F251" t="str">
        <f>IF(A251&lt;DATE(2026,9,1),'Fiche formation'!$C$25,'Fiche formation'!$D$25)</f>
        <v>mickael.montassier@umontpellier.fr</v>
      </c>
      <c r="G251">
        <f>Salle!$B$1</f>
        <v>0</v>
      </c>
      <c r="H251" t="str">
        <f>CONCATENATE('Fiche formation'!$C$14," ",IF(A251&lt;DATE(2026,9,1),"2A","3A"))</f>
        <v>M ALGO 2A</v>
      </c>
      <c r="K251" t="str">
        <f>VLOOKUP(A251,'Calendrier 2025-2026'!$P$7:$Q$37,2,FALSE)</f>
        <v>Centre</v>
      </c>
    </row>
    <row r="252" spans="1:11">
      <c r="A252" s="10">
        <f t="shared" si="17"/>
        <v>45995</v>
      </c>
      <c r="B252" t="str">
        <f t="shared" si="18"/>
        <v>08:00</v>
      </c>
      <c r="C252" t="str">
        <f t="shared" si="19"/>
        <v>12:00</v>
      </c>
      <c r="D252" t="str">
        <f t="shared" si="16"/>
        <v>Centre</v>
      </c>
      <c r="E252">
        <f t="shared" si="15"/>
        <v>1</v>
      </c>
      <c r="F252" t="str">
        <f>IF(A252&lt;DATE(2026,9,1),'Fiche formation'!$C$25,'Fiche formation'!$D$25)</f>
        <v>mickael.montassier@umontpellier.fr</v>
      </c>
      <c r="G252">
        <f>Salle!$B$1</f>
        <v>0</v>
      </c>
      <c r="H252" t="str">
        <f>CONCATENATE('Fiche formation'!$C$14," ",IF(A252&lt;DATE(2026,9,1),"2A","3A"))</f>
        <v>M ALGO 2A</v>
      </c>
      <c r="K252" t="str">
        <f>VLOOKUP(A252,'Calendrier 2025-2026'!$P$7:$Q$37,2,FALSE)</f>
        <v>Centre</v>
      </c>
    </row>
    <row r="253" spans="1:11">
      <c r="A253" s="10">
        <f t="shared" si="17"/>
        <v>45995</v>
      </c>
      <c r="B253" t="str">
        <f t="shared" si="18"/>
        <v>14:00</v>
      </c>
      <c r="C253" t="str">
        <f t="shared" si="19"/>
        <v>17:00</v>
      </c>
      <c r="D253" t="str">
        <f t="shared" si="16"/>
        <v>Centre</v>
      </c>
      <c r="E253">
        <f t="shared" si="15"/>
        <v>1</v>
      </c>
      <c r="F253" t="str">
        <f>IF(A253&lt;DATE(2026,9,1),'Fiche formation'!$C$25,'Fiche formation'!$D$25)</f>
        <v>mickael.montassier@umontpellier.fr</v>
      </c>
      <c r="G253">
        <f>Salle!$B$1</f>
        <v>0</v>
      </c>
      <c r="H253" t="str">
        <f>CONCATENATE('Fiche formation'!$C$14," ",IF(A253&lt;DATE(2026,9,1),"2A","3A"))</f>
        <v>M ALGO 2A</v>
      </c>
      <c r="K253" t="str">
        <f>VLOOKUP(A253,'Calendrier 2025-2026'!$P$7:$Q$37,2,FALSE)</f>
        <v>Centre</v>
      </c>
    </row>
    <row r="254" spans="1:11">
      <c r="A254" s="10">
        <f t="shared" si="17"/>
        <v>45996</v>
      </c>
      <c r="B254" t="str">
        <f t="shared" si="18"/>
        <v>08:00</v>
      </c>
      <c r="C254" t="str">
        <f t="shared" si="19"/>
        <v>12:00</v>
      </c>
      <c r="D254" t="str">
        <f t="shared" si="16"/>
        <v>Centre</v>
      </c>
      <c r="E254">
        <f t="shared" si="15"/>
        <v>1</v>
      </c>
      <c r="F254" t="str">
        <f>IF(A254&lt;DATE(2026,9,1),'Fiche formation'!$C$25,'Fiche formation'!$D$25)</f>
        <v>mickael.montassier@umontpellier.fr</v>
      </c>
      <c r="G254">
        <f>Salle!$B$1</f>
        <v>0</v>
      </c>
      <c r="H254" t="str">
        <f>CONCATENATE('Fiche formation'!$C$14," ",IF(A254&lt;DATE(2026,9,1),"2A","3A"))</f>
        <v>M ALGO 2A</v>
      </c>
      <c r="K254" t="str">
        <f>VLOOKUP(A254,'Calendrier 2025-2026'!$P$7:$Q$37,2,FALSE)</f>
        <v>Centre</v>
      </c>
    </row>
    <row r="255" spans="1:11">
      <c r="A255" s="10">
        <f t="shared" si="17"/>
        <v>45996</v>
      </c>
      <c r="B255" t="str">
        <f t="shared" si="18"/>
        <v>14:00</v>
      </c>
      <c r="C255" t="str">
        <f t="shared" si="19"/>
        <v>17:00</v>
      </c>
      <c r="D255" t="str">
        <f t="shared" si="16"/>
        <v>Centre</v>
      </c>
      <c r="E255">
        <f t="shared" ref="E255:E318" si="20">IF(K255=0,"",IF(OR(K255="Entreprise",K255="Révisions"),0,1))</f>
        <v>1</v>
      </c>
      <c r="F255" t="str">
        <f>IF(A255&lt;DATE(2026,9,1),'Fiche formation'!$C$25,'Fiche formation'!$D$25)</f>
        <v>mickael.montassier@umontpellier.fr</v>
      </c>
      <c r="G255">
        <f>Salle!$B$1</f>
        <v>0</v>
      </c>
      <c r="H255" t="str">
        <f>CONCATENATE('Fiche formation'!$C$14," ",IF(A255&lt;DATE(2026,9,1),"2A","3A"))</f>
        <v>M ALGO 2A</v>
      </c>
      <c r="K255" t="str">
        <f>VLOOKUP(A255,'Calendrier 2025-2026'!$P$7:$Q$37,2,FALSE)</f>
        <v>Centre</v>
      </c>
    </row>
    <row r="256" spans="1:11">
      <c r="A256" s="10">
        <f t="shared" si="17"/>
        <v>45997</v>
      </c>
      <c r="B256" t="str">
        <f t="shared" si="18"/>
        <v/>
      </c>
      <c r="C256" t="str">
        <f t="shared" si="19"/>
        <v/>
      </c>
      <c r="D256">
        <f t="shared" ref="D256:D319" si="21">K256</f>
        <v>0</v>
      </c>
      <c r="E256" t="str">
        <f t="shared" si="20"/>
        <v/>
      </c>
      <c r="F256" t="str">
        <f>IF(A256&lt;DATE(2026,9,1),'Fiche formation'!$C$25,'Fiche formation'!$D$25)</f>
        <v>mickael.montassier@umontpellier.fr</v>
      </c>
      <c r="G256">
        <f>Salle!$B$1</f>
        <v>0</v>
      </c>
      <c r="H256" t="str">
        <f>CONCATENATE('Fiche formation'!$C$14," ",IF(A256&lt;DATE(2026,9,1),"2A","3A"))</f>
        <v>M ALGO 2A</v>
      </c>
      <c r="K256">
        <f>VLOOKUP(A256,'Calendrier 2025-2026'!$P$7:$Q$37,2,FALSE)</f>
        <v>0</v>
      </c>
    </row>
    <row r="257" spans="1:11">
      <c r="A257" s="10">
        <f t="shared" ref="A257:A320" si="22">IF(A256=A255,A256+1,A256)</f>
        <v>45997</v>
      </c>
      <c r="B257" t="str">
        <f t="shared" si="18"/>
        <v/>
      </c>
      <c r="C257" t="str">
        <f t="shared" si="19"/>
        <v/>
      </c>
      <c r="D257">
        <f t="shared" si="21"/>
        <v>0</v>
      </c>
      <c r="E257" t="str">
        <f t="shared" si="20"/>
        <v/>
      </c>
      <c r="F257" t="str">
        <f>IF(A257&lt;DATE(2026,9,1),'Fiche formation'!$C$25,'Fiche formation'!$D$25)</f>
        <v>mickael.montassier@umontpellier.fr</v>
      </c>
      <c r="G257">
        <f>Salle!$B$1</f>
        <v>0</v>
      </c>
      <c r="H257" t="str">
        <f>CONCATENATE('Fiche formation'!$C$14," ",IF(A257&lt;DATE(2026,9,1),"2A","3A"))</f>
        <v>M ALGO 2A</v>
      </c>
      <c r="K257">
        <f>VLOOKUP(A257,'Calendrier 2025-2026'!$P$7:$Q$37,2,FALSE)</f>
        <v>0</v>
      </c>
    </row>
    <row r="258" spans="1:11">
      <c r="A258" s="10">
        <f t="shared" si="22"/>
        <v>45998</v>
      </c>
      <c r="B258" t="str">
        <f t="shared" si="18"/>
        <v/>
      </c>
      <c r="C258" t="str">
        <f t="shared" si="19"/>
        <v/>
      </c>
      <c r="D258">
        <f t="shared" si="21"/>
        <v>0</v>
      </c>
      <c r="E258" t="str">
        <f t="shared" si="20"/>
        <v/>
      </c>
      <c r="F258" t="str">
        <f>IF(A258&lt;DATE(2026,9,1),'Fiche formation'!$C$25,'Fiche formation'!$D$25)</f>
        <v>mickael.montassier@umontpellier.fr</v>
      </c>
      <c r="G258">
        <f>Salle!$B$1</f>
        <v>0</v>
      </c>
      <c r="H258" t="str">
        <f>CONCATENATE('Fiche formation'!$C$14," ",IF(A258&lt;DATE(2026,9,1),"2A","3A"))</f>
        <v>M ALGO 2A</v>
      </c>
      <c r="K258">
        <f>VLOOKUP(A258,'Calendrier 2025-2026'!$P$7:$Q$37,2,FALSE)</f>
        <v>0</v>
      </c>
    </row>
    <row r="259" spans="1:11">
      <c r="A259" s="10">
        <f t="shared" si="22"/>
        <v>45998</v>
      </c>
      <c r="B259" t="str">
        <f t="shared" ref="B259:B322" si="23">IF(K259=0,"",IF($A259=$A258,"14:00","08:00"))</f>
        <v/>
      </c>
      <c r="C259" t="str">
        <f t="shared" ref="C259:C322" si="24">IF(K259=0,"",IF($A259=$A258,"17:00","12:00"))</f>
        <v/>
      </c>
      <c r="D259">
        <f t="shared" si="21"/>
        <v>0</v>
      </c>
      <c r="E259" t="str">
        <f t="shared" si="20"/>
        <v/>
      </c>
      <c r="F259" t="str">
        <f>IF(A259&lt;DATE(2026,9,1),'Fiche formation'!$C$25,'Fiche formation'!$D$25)</f>
        <v>mickael.montassier@umontpellier.fr</v>
      </c>
      <c r="G259">
        <f>Salle!$B$1</f>
        <v>0</v>
      </c>
      <c r="H259" t="str">
        <f>CONCATENATE('Fiche formation'!$C$14," ",IF(A259&lt;DATE(2026,9,1),"2A","3A"))</f>
        <v>M ALGO 2A</v>
      </c>
      <c r="K259">
        <f>VLOOKUP(A259,'Calendrier 2025-2026'!$P$7:$Q$37,2,FALSE)</f>
        <v>0</v>
      </c>
    </row>
    <row r="260" spans="1:11">
      <c r="A260" s="10">
        <f t="shared" si="22"/>
        <v>45999</v>
      </c>
      <c r="B260" t="str">
        <f t="shared" si="23"/>
        <v>08:00</v>
      </c>
      <c r="C260" t="str">
        <f t="shared" si="24"/>
        <v>12:00</v>
      </c>
      <c r="D260" t="str">
        <f t="shared" si="21"/>
        <v>Centre</v>
      </c>
      <c r="E260">
        <f t="shared" si="20"/>
        <v>1</v>
      </c>
      <c r="F260" t="str">
        <f>IF(A260&lt;DATE(2026,9,1),'Fiche formation'!$C$25,'Fiche formation'!$D$25)</f>
        <v>mickael.montassier@umontpellier.fr</v>
      </c>
      <c r="G260">
        <f>Salle!$B$1</f>
        <v>0</v>
      </c>
      <c r="H260" t="str">
        <f>CONCATENATE('Fiche formation'!$C$14," ",IF(A260&lt;DATE(2026,9,1),"2A","3A"))</f>
        <v>M ALGO 2A</v>
      </c>
      <c r="K260" t="str">
        <f>VLOOKUP(A260,'Calendrier 2025-2026'!$P$7:$Q$37,2,FALSE)</f>
        <v>Centre</v>
      </c>
    </row>
    <row r="261" spans="1:11">
      <c r="A261" s="10">
        <f t="shared" si="22"/>
        <v>45999</v>
      </c>
      <c r="B261" t="str">
        <f t="shared" si="23"/>
        <v>14:00</v>
      </c>
      <c r="C261" t="str">
        <f t="shared" si="24"/>
        <v>17:00</v>
      </c>
      <c r="D261" t="str">
        <f t="shared" si="21"/>
        <v>Centre</v>
      </c>
      <c r="E261">
        <f t="shared" si="20"/>
        <v>1</v>
      </c>
      <c r="F261" t="str">
        <f>IF(A261&lt;DATE(2026,9,1),'Fiche formation'!$C$25,'Fiche formation'!$D$25)</f>
        <v>mickael.montassier@umontpellier.fr</v>
      </c>
      <c r="G261">
        <f>Salle!$B$1</f>
        <v>0</v>
      </c>
      <c r="H261" t="str">
        <f>CONCATENATE('Fiche formation'!$C$14," ",IF(A261&lt;DATE(2026,9,1),"2A","3A"))</f>
        <v>M ALGO 2A</v>
      </c>
      <c r="K261" t="str">
        <f>VLOOKUP(A261,'Calendrier 2025-2026'!$P$7:$Q$37,2,FALSE)</f>
        <v>Centre</v>
      </c>
    </row>
    <row r="262" spans="1:11">
      <c r="A262" s="10">
        <f t="shared" si="22"/>
        <v>46000</v>
      </c>
      <c r="B262" t="str">
        <f t="shared" si="23"/>
        <v>08:00</v>
      </c>
      <c r="C262" t="str">
        <f t="shared" si="24"/>
        <v>12:00</v>
      </c>
      <c r="D262" t="str">
        <f t="shared" si="21"/>
        <v>Centre</v>
      </c>
      <c r="E262">
        <f t="shared" si="20"/>
        <v>1</v>
      </c>
      <c r="F262" t="str">
        <f>IF(A262&lt;DATE(2026,9,1),'Fiche formation'!$C$25,'Fiche formation'!$D$25)</f>
        <v>mickael.montassier@umontpellier.fr</v>
      </c>
      <c r="G262">
        <f>Salle!$B$1</f>
        <v>0</v>
      </c>
      <c r="H262" t="str">
        <f>CONCATENATE('Fiche formation'!$C$14," ",IF(A262&lt;DATE(2026,9,1),"2A","3A"))</f>
        <v>M ALGO 2A</v>
      </c>
      <c r="K262" t="str">
        <f>VLOOKUP(A262,'Calendrier 2025-2026'!$P$7:$Q$37,2,FALSE)</f>
        <v>Centre</v>
      </c>
    </row>
    <row r="263" spans="1:11">
      <c r="A263" s="10">
        <f t="shared" si="22"/>
        <v>46000</v>
      </c>
      <c r="B263" t="str">
        <f t="shared" si="23"/>
        <v>14:00</v>
      </c>
      <c r="C263" t="str">
        <f t="shared" si="24"/>
        <v>17:00</v>
      </c>
      <c r="D263" t="str">
        <f t="shared" si="21"/>
        <v>Centre</v>
      </c>
      <c r="E263">
        <f t="shared" si="20"/>
        <v>1</v>
      </c>
      <c r="F263" t="str">
        <f>IF(A263&lt;DATE(2026,9,1),'Fiche formation'!$C$25,'Fiche formation'!$D$25)</f>
        <v>mickael.montassier@umontpellier.fr</v>
      </c>
      <c r="G263">
        <f>Salle!$B$1</f>
        <v>0</v>
      </c>
      <c r="H263" t="str">
        <f>CONCATENATE('Fiche formation'!$C$14," ",IF(A263&lt;DATE(2026,9,1),"2A","3A"))</f>
        <v>M ALGO 2A</v>
      </c>
      <c r="K263" t="str">
        <f>VLOOKUP(A263,'Calendrier 2025-2026'!$P$7:$Q$37,2,FALSE)</f>
        <v>Centre</v>
      </c>
    </row>
    <row r="264" spans="1:11">
      <c r="A264" s="10">
        <f t="shared" si="22"/>
        <v>46001</v>
      </c>
      <c r="B264" t="str">
        <f t="shared" si="23"/>
        <v>08:00</v>
      </c>
      <c r="C264" t="str">
        <f t="shared" si="24"/>
        <v>12:00</v>
      </c>
      <c r="D264" t="str">
        <f t="shared" si="21"/>
        <v>Centre</v>
      </c>
      <c r="E264">
        <f t="shared" si="20"/>
        <v>1</v>
      </c>
      <c r="F264" t="str">
        <f>IF(A264&lt;DATE(2026,9,1),'Fiche formation'!$C$25,'Fiche formation'!$D$25)</f>
        <v>mickael.montassier@umontpellier.fr</v>
      </c>
      <c r="G264">
        <f>Salle!$B$1</f>
        <v>0</v>
      </c>
      <c r="H264" t="str">
        <f>CONCATENATE('Fiche formation'!$C$14," ",IF(A264&lt;DATE(2026,9,1),"2A","3A"))</f>
        <v>M ALGO 2A</v>
      </c>
      <c r="K264" t="str">
        <f>VLOOKUP(A264,'Calendrier 2025-2026'!$P$7:$Q$37,2,FALSE)</f>
        <v>Centre</v>
      </c>
    </row>
    <row r="265" spans="1:11">
      <c r="A265" s="10">
        <f t="shared" si="22"/>
        <v>46001</v>
      </c>
      <c r="B265" t="str">
        <f t="shared" si="23"/>
        <v>14:00</v>
      </c>
      <c r="C265" t="str">
        <f t="shared" si="24"/>
        <v>17:00</v>
      </c>
      <c r="D265" t="str">
        <f t="shared" si="21"/>
        <v>Centre</v>
      </c>
      <c r="E265">
        <f t="shared" si="20"/>
        <v>1</v>
      </c>
      <c r="F265" t="str">
        <f>IF(A265&lt;DATE(2026,9,1),'Fiche formation'!$C$25,'Fiche formation'!$D$25)</f>
        <v>mickael.montassier@umontpellier.fr</v>
      </c>
      <c r="G265">
        <f>Salle!$B$1</f>
        <v>0</v>
      </c>
      <c r="H265" t="str">
        <f>CONCATENATE('Fiche formation'!$C$14," ",IF(A265&lt;DATE(2026,9,1),"2A","3A"))</f>
        <v>M ALGO 2A</v>
      </c>
      <c r="K265" t="str">
        <f>VLOOKUP(A265,'Calendrier 2025-2026'!$P$7:$Q$37,2,FALSE)</f>
        <v>Centre</v>
      </c>
    </row>
    <row r="266" spans="1:11">
      <c r="A266" s="10">
        <f t="shared" si="22"/>
        <v>46002</v>
      </c>
      <c r="B266" t="str">
        <f t="shared" si="23"/>
        <v>08:00</v>
      </c>
      <c r="C266" t="str">
        <f t="shared" si="24"/>
        <v>12:00</v>
      </c>
      <c r="D266" t="str">
        <f t="shared" si="21"/>
        <v>Centre</v>
      </c>
      <c r="E266">
        <f t="shared" si="20"/>
        <v>1</v>
      </c>
      <c r="F266" t="str">
        <f>IF(A266&lt;DATE(2026,9,1),'Fiche formation'!$C$25,'Fiche formation'!$D$25)</f>
        <v>mickael.montassier@umontpellier.fr</v>
      </c>
      <c r="G266">
        <f>Salle!$B$1</f>
        <v>0</v>
      </c>
      <c r="H266" t="str">
        <f>CONCATENATE('Fiche formation'!$C$14," ",IF(A266&lt;DATE(2026,9,1),"2A","3A"))</f>
        <v>M ALGO 2A</v>
      </c>
      <c r="K266" t="str">
        <f>VLOOKUP(A266,'Calendrier 2025-2026'!$P$7:$Q$37,2,FALSE)</f>
        <v>Centre</v>
      </c>
    </row>
    <row r="267" spans="1:11">
      <c r="A267" s="10">
        <f t="shared" si="22"/>
        <v>46002</v>
      </c>
      <c r="B267" t="str">
        <f t="shared" si="23"/>
        <v>14:00</v>
      </c>
      <c r="C267" t="str">
        <f t="shared" si="24"/>
        <v>17:00</v>
      </c>
      <c r="D267" t="str">
        <f t="shared" si="21"/>
        <v>Centre</v>
      </c>
      <c r="E267">
        <f t="shared" si="20"/>
        <v>1</v>
      </c>
      <c r="F267" t="str">
        <f>IF(A267&lt;DATE(2026,9,1),'Fiche formation'!$C$25,'Fiche formation'!$D$25)</f>
        <v>mickael.montassier@umontpellier.fr</v>
      </c>
      <c r="G267">
        <f>Salle!$B$1</f>
        <v>0</v>
      </c>
      <c r="H267" t="str">
        <f>CONCATENATE('Fiche formation'!$C$14," ",IF(A267&lt;DATE(2026,9,1),"2A","3A"))</f>
        <v>M ALGO 2A</v>
      </c>
      <c r="K267" t="str">
        <f>VLOOKUP(A267,'Calendrier 2025-2026'!$P$7:$Q$37,2,FALSE)</f>
        <v>Centre</v>
      </c>
    </row>
    <row r="268" spans="1:11">
      <c r="A268" s="10">
        <f t="shared" si="22"/>
        <v>46003</v>
      </c>
      <c r="B268" t="str">
        <f t="shared" si="23"/>
        <v>08:00</v>
      </c>
      <c r="C268" t="str">
        <f t="shared" si="24"/>
        <v>12:00</v>
      </c>
      <c r="D268" t="str">
        <f t="shared" si="21"/>
        <v>Centre</v>
      </c>
      <c r="E268">
        <f t="shared" si="20"/>
        <v>1</v>
      </c>
      <c r="F268" t="str">
        <f>IF(A268&lt;DATE(2026,9,1),'Fiche formation'!$C$25,'Fiche formation'!$D$25)</f>
        <v>mickael.montassier@umontpellier.fr</v>
      </c>
      <c r="G268">
        <f>Salle!$B$1</f>
        <v>0</v>
      </c>
      <c r="H268" t="str">
        <f>CONCATENATE('Fiche formation'!$C$14," ",IF(A268&lt;DATE(2026,9,1),"2A","3A"))</f>
        <v>M ALGO 2A</v>
      </c>
      <c r="K268" t="str">
        <f>VLOOKUP(A268,'Calendrier 2025-2026'!$P$7:$Q$37,2,FALSE)</f>
        <v>Centre</v>
      </c>
    </row>
    <row r="269" spans="1:11">
      <c r="A269" s="10">
        <f t="shared" si="22"/>
        <v>46003</v>
      </c>
      <c r="B269" t="str">
        <f t="shared" si="23"/>
        <v>14:00</v>
      </c>
      <c r="C269" t="str">
        <f t="shared" si="24"/>
        <v>17:00</v>
      </c>
      <c r="D269" t="str">
        <f t="shared" si="21"/>
        <v>Centre</v>
      </c>
      <c r="E269">
        <f t="shared" si="20"/>
        <v>1</v>
      </c>
      <c r="F269" t="str">
        <f>IF(A269&lt;DATE(2026,9,1),'Fiche formation'!$C$25,'Fiche formation'!$D$25)</f>
        <v>mickael.montassier@umontpellier.fr</v>
      </c>
      <c r="G269">
        <f>Salle!$B$1</f>
        <v>0</v>
      </c>
      <c r="H269" t="str">
        <f>CONCATENATE('Fiche formation'!$C$14," ",IF(A269&lt;DATE(2026,9,1),"2A","3A"))</f>
        <v>M ALGO 2A</v>
      </c>
      <c r="K269" t="str">
        <f>VLOOKUP(A269,'Calendrier 2025-2026'!$P$7:$Q$37,2,FALSE)</f>
        <v>Centre</v>
      </c>
    </row>
    <row r="270" spans="1:11">
      <c r="A270" s="10">
        <f t="shared" si="22"/>
        <v>46004</v>
      </c>
      <c r="B270" t="str">
        <f t="shared" si="23"/>
        <v/>
      </c>
      <c r="C270" t="str">
        <f t="shared" si="24"/>
        <v/>
      </c>
      <c r="D270">
        <f t="shared" si="21"/>
        <v>0</v>
      </c>
      <c r="E270" t="str">
        <f t="shared" si="20"/>
        <v/>
      </c>
      <c r="F270" t="str">
        <f>IF(A270&lt;DATE(2026,9,1),'Fiche formation'!$C$25,'Fiche formation'!$D$25)</f>
        <v>mickael.montassier@umontpellier.fr</v>
      </c>
      <c r="G270">
        <f>Salle!$B$1</f>
        <v>0</v>
      </c>
      <c r="H270" t="str">
        <f>CONCATENATE('Fiche formation'!$C$14," ",IF(A270&lt;DATE(2026,9,1),"2A","3A"))</f>
        <v>M ALGO 2A</v>
      </c>
      <c r="K270">
        <f>VLOOKUP(A270,'Calendrier 2025-2026'!$P$7:$Q$37,2,FALSE)</f>
        <v>0</v>
      </c>
    </row>
    <row r="271" spans="1:11">
      <c r="A271" s="10">
        <f t="shared" si="22"/>
        <v>46004</v>
      </c>
      <c r="B271" t="str">
        <f t="shared" si="23"/>
        <v/>
      </c>
      <c r="C271" t="str">
        <f t="shared" si="24"/>
        <v/>
      </c>
      <c r="D271">
        <f t="shared" si="21"/>
        <v>0</v>
      </c>
      <c r="E271" t="str">
        <f t="shared" si="20"/>
        <v/>
      </c>
      <c r="F271" t="str">
        <f>IF(A271&lt;DATE(2026,9,1),'Fiche formation'!$C$25,'Fiche formation'!$D$25)</f>
        <v>mickael.montassier@umontpellier.fr</v>
      </c>
      <c r="G271">
        <f>Salle!$B$1</f>
        <v>0</v>
      </c>
      <c r="H271" t="str">
        <f>CONCATENATE('Fiche formation'!$C$14," ",IF(A271&lt;DATE(2026,9,1),"2A","3A"))</f>
        <v>M ALGO 2A</v>
      </c>
      <c r="K271">
        <f>VLOOKUP(A271,'Calendrier 2025-2026'!$P$7:$Q$37,2,FALSE)</f>
        <v>0</v>
      </c>
    </row>
    <row r="272" spans="1:11">
      <c r="A272" s="10">
        <f t="shared" si="22"/>
        <v>46005</v>
      </c>
      <c r="B272" t="str">
        <f t="shared" si="23"/>
        <v/>
      </c>
      <c r="C272" t="str">
        <f t="shared" si="24"/>
        <v/>
      </c>
      <c r="D272">
        <f t="shared" si="21"/>
        <v>0</v>
      </c>
      <c r="E272" t="str">
        <f t="shared" si="20"/>
        <v/>
      </c>
      <c r="F272" t="str">
        <f>IF(A272&lt;DATE(2026,9,1),'Fiche formation'!$C$25,'Fiche formation'!$D$25)</f>
        <v>mickael.montassier@umontpellier.fr</v>
      </c>
      <c r="G272">
        <f>Salle!$B$1</f>
        <v>0</v>
      </c>
      <c r="H272" t="str">
        <f>CONCATENATE('Fiche formation'!$C$14," ",IF(A272&lt;DATE(2026,9,1),"2A","3A"))</f>
        <v>M ALGO 2A</v>
      </c>
      <c r="K272">
        <f>VLOOKUP(A272,'Calendrier 2025-2026'!$P$7:$Q$37,2,FALSE)</f>
        <v>0</v>
      </c>
    </row>
    <row r="273" spans="1:11">
      <c r="A273" s="10">
        <f t="shared" si="22"/>
        <v>46005</v>
      </c>
      <c r="B273" t="str">
        <f t="shared" si="23"/>
        <v/>
      </c>
      <c r="C273" t="str">
        <f t="shared" si="24"/>
        <v/>
      </c>
      <c r="D273">
        <f t="shared" si="21"/>
        <v>0</v>
      </c>
      <c r="E273" t="str">
        <f t="shared" si="20"/>
        <v/>
      </c>
      <c r="F273" t="str">
        <f>IF(A273&lt;DATE(2026,9,1),'Fiche formation'!$C$25,'Fiche formation'!$D$25)</f>
        <v>mickael.montassier@umontpellier.fr</v>
      </c>
      <c r="G273">
        <f>Salle!$B$1</f>
        <v>0</v>
      </c>
      <c r="H273" t="str">
        <f>CONCATENATE('Fiche formation'!$C$14," ",IF(A273&lt;DATE(2026,9,1),"2A","3A"))</f>
        <v>M ALGO 2A</v>
      </c>
      <c r="K273">
        <f>VLOOKUP(A273,'Calendrier 2025-2026'!$P$7:$Q$37,2,FALSE)</f>
        <v>0</v>
      </c>
    </row>
    <row r="274" spans="1:11">
      <c r="A274" s="10">
        <f t="shared" si="22"/>
        <v>46006</v>
      </c>
      <c r="B274" t="str">
        <f t="shared" si="23"/>
        <v>08:00</v>
      </c>
      <c r="C274" t="str">
        <f t="shared" si="24"/>
        <v>12:00</v>
      </c>
      <c r="D274" t="str">
        <f t="shared" si="21"/>
        <v>Entreprise</v>
      </c>
      <c r="E274">
        <f t="shared" si="20"/>
        <v>0</v>
      </c>
      <c r="F274" t="str">
        <f>IF(A274&lt;DATE(2026,9,1),'Fiche formation'!$C$25,'Fiche formation'!$D$25)</f>
        <v>mickael.montassier@umontpellier.fr</v>
      </c>
      <c r="G274">
        <f>Salle!$B$1</f>
        <v>0</v>
      </c>
      <c r="H274" t="str">
        <f>CONCATENATE('Fiche formation'!$C$14," ",IF(A274&lt;DATE(2026,9,1),"2A","3A"))</f>
        <v>M ALGO 2A</v>
      </c>
      <c r="K274" t="str">
        <f>VLOOKUP(A274,'Calendrier 2025-2026'!$P$7:$Q$37,2,FALSE)</f>
        <v>Entreprise</v>
      </c>
    </row>
    <row r="275" spans="1:11">
      <c r="A275" s="10">
        <f t="shared" si="22"/>
        <v>46006</v>
      </c>
      <c r="B275" t="str">
        <f t="shared" si="23"/>
        <v>14:00</v>
      </c>
      <c r="C275" t="str">
        <f t="shared" si="24"/>
        <v>17:00</v>
      </c>
      <c r="D275" t="str">
        <f t="shared" si="21"/>
        <v>Entreprise</v>
      </c>
      <c r="E275">
        <f t="shared" si="20"/>
        <v>0</v>
      </c>
      <c r="F275" t="str">
        <f>IF(A275&lt;DATE(2026,9,1),'Fiche formation'!$C$25,'Fiche formation'!$D$25)</f>
        <v>mickael.montassier@umontpellier.fr</v>
      </c>
      <c r="G275">
        <f>Salle!$B$1</f>
        <v>0</v>
      </c>
      <c r="H275" t="str">
        <f>CONCATENATE('Fiche formation'!$C$14," ",IF(A275&lt;DATE(2026,9,1),"2A","3A"))</f>
        <v>M ALGO 2A</v>
      </c>
      <c r="K275" t="str">
        <f>VLOOKUP(A275,'Calendrier 2025-2026'!$P$7:$Q$37,2,FALSE)</f>
        <v>Entreprise</v>
      </c>
    </row>
    <row r="276" spans="1:11">
      <c r="A276" s="10">
        <f t="shared" si="22"/>
        <v>46007</v>
      </c>
      <c r="B276" t="str">
        <f t="shared" si="23"/>
        <v>08:00</v>
      </c>
      <c r="C276" t="str">
        <f t="shared" si="24"/>
        <v>12:00</v>
      </c>
      <c r="D276" t="str">
        <f t="shared" si="21"/>
        <v>Entreprise</v>
      </c>
      <c r="E276">
        <f t="shared" si="20"/>
        <v>0</v>
      </c>
      <c r="F276" t="str">
        <f>IF(A276&lt;DATE(2026,9,1),'Fiche formation'!$C$25,'Fiche formation'!$D$25)</f>
        <v>mickael.montassier@umontpellier.fr</v>
      </c>
      <c r="G276">
        <f>Salle!$B$1</f>
        <v>0</v>
      </c>
      <c r="H276" t="str">
        <f>CONCATENATE('Fiche formation'!$C$14," ",IF(A276&lt;DATE(2026,9,1),"2A","3A"))</f>
        <v>M ALGO 2A</v>
      </c>
      <c r="K276" t="str">
        <f>VLOOKUP(A276,'Calendrier 2025-2026'!$P$7:$Q$37,2,FALSE)</f>
        <v>Entreprise</v>
      </c>
    </row>
    <row r="277" spans="1:11">
      <c r="A277" s="10">
        <f t="shared" si="22"/>
        <v>46007</v>
      </c>
      <c r="B277" t="str">
        <f t="shared" si="23"/>
        <v>14:00</v>
      </c>
      <c r="C277" t="str">
        <f t="shared" si="24"/>
        <v>17:00</v>
      </c>
      <c r="D277" t="str">
        <f t="shared" si="21"/>
        <v>Entreprise</v>
      </c>
      <c r="E277">
        <f t="shared" si="20"/>
        <v>0</v>
      </c>
      <c r="F277" t="str">
        <f>IF(A277&lt;DATE(2026,9,1),'Fiche formation'!$C$25,'Fiche formation'!$D$25)</f>
        <v>mickael.montassier@umontpellier.fr</v>
      </c>
      <c r="G277">
        <f>Salle!$B$1</f>
        <v>0</v>
      </c>
      <c r="H277" t="str">
        <f>CONCATENATE('Fiche formation'!$C$14," ",IF(A277&lt;DATE(2026,9,1),"2A","3A"))</f>
        <v>M ALGO 2A</v>
      </c>
      <c r="K277" t="str">
        <f>VLOOKUP(A277,'Calendrier 2025-2026'!$P$7:$Q$37,2,FALSE)</f>
        <v>Entreprise</v>
      </c>
    </row>
    <row r="278" spans="1:11">
      <c r="A278" s="10">
        <f t="shared" si="22"/>
        <v>46008</v>
      </c>
      <c r="B278" t="str">
        <f t="shared" si="23"/>
        <v>08:00</v>
      </c>
      <c r="C278" t="str">
        <f t="shared" si="24"/>
        <v>12:00</v>
      </c>
      <c r="D278" t="str">
        <f t="shared" si="21"/>
        <v>Entreprise</v>
      </c>
      <c r="E278">
        <f t="shared" si="20"/>
        <v>0</v>
      </c>
      <c r="F278" t="str">
        <f>IF(A278&lt;DATE(2026,9,1),'Fiche formation'!$C$25,'Fiche formation'!$D$25)</f>
        <v>mickael.montassier@umontpellier.fr</v>
      </c>
      <c r="G278">
        <f>Salle!$B$1</f>
        <v>0</v>
      </c>
      <c r="H278" t="str">
        <f>CONCATENATE('Fiche formation'!$C$14," ",IF(A278&lt;DATE(2026,9,1),"2A","3A"))</f>
        <v>M ALGO 2A</v>
      </c>
      <c r="K278" t="str">
        <f>VLOOKUP(A278,'Calendrier 2025-2026'!$P$7:$Q$37,2,FALSE)</f>
        <v>Entreprise</v>
      </c>
    </row>
    <row r="279" spans="1:11">
      <c r="A279" s="10">
        <f t="shared" si="22"/>
        <v>46008</v>
      </c>
      <c r="B279" t="str">
        <f t="shared" si="23"/>
        <v>14:00</v>
      </c>
      <c r="C279" t="str">
        <f t="shared" si="24"/>
        <v>17:00</v>
      </c>
      <c r="D279" t="str">
        <f t="shared" si="21"/>
        <v>Entreprise</v>
      </c>
      <c r="E279">
        <f t="shared" si="20"/>
        <v>0</v>
      </c>
      <c r="F279" t="str">
        <f>IF(A279&lt;DATE(2026,9,1),'Fiche formation'!$C$25,'Fiche formation'!$D$25)</f>
        <v>mickael.montassier@umontpellier.fr</v>
      </c>
      <c r="G279">
        <f>Salle!$B$1</f>
        <v>0</v>
      </c>
      <c r="H279" t="str">
        <f>CONCATENATE('Fiche formation'!$C$14," ",IF(A279&lt;DATE(2026,9,1),"2A","3A"))</f>
        <v>M ALGO 2A</v>
      </c>
      <c r="K279" t="str">
        <f>VLOOKUP(A279,'Calendrier 2025-2026'!$P$7:$Q$37,2,FALSE)</f>
        <v>Entreprise</v>
      </c>
    </row>
    <row r="280" spans="1:11">
      <c r="A280" s="10">
        <f t="shared" si="22"/>
        <v>46009</v>
      </c>
      <c r="B280" t="str">
        <f t="shared" si="23"/>
        <v>08:00</v>
      </c>
      <c r="C280" t="str">
        <f t="shared" si="24"/>
        <v>12:00</v>
      </c>
      <c r="D280" t="str">
        <f t="shared" si="21"/>
        <v>Entreprise</v>
      </c>
      <c r="E280">
        <f t="shared" si="20"/>
        <v>0</v>
      </c>
      <c r="F280" t="str">
        <f>IF(A280&lt;DATE(2026,9,1),'Fiche formation'!$C$25,'Fiche formation'!$D$25)</f>
        <v>mickael.montassier@umontpellier.fr</v>
      </c>
      <c r="G280">
        <f>Salle!$B$1</f>
        <v>0</v>
      </c>
      <c r="H280" t="str">
        <f>CONCATENATE('Fiche formation'!$C$14," ",IF(A280&lt;DATE(2026,9,1),"2A","3A"))</f>
        <v>M ALGO 2A</v>
      </c>
      <c r="K280" t="str">
        <f>VLOOKUP(A280,'Calendrier 2025-2026'!$P$7:$Q$37,2,FALSE)</f>
        <v>Entreprise</v>
      </c>
    </row>
    <row r="281" spans="1:11">
      <c r="A281" s="10">
        <f t="shared" si="22"/>
        <v>46009</v>
      </c>
      <c r="B281" t="str">
        <f t="shared" si="23"/>
        <v>14:00</v>
      </c>
      <c r="C281" t="str">
        <f t="shared" si="24"/>
        <v>17:00</v>
      </c>
      <c r="D281" t="str">
        <f t="shared" si="21"/>
        <v>Entreprise</v>
      </c>
      <c r="E281">
        <f t="shared" si="20"/>
        <v>0</v>
      </c>
      <c r="F281" t="str">
        <f>IF(A281&lt;DATE(2026,9,1),'Fiche formation'!$C$25,'Fiche formation'!$D$25)</f>
        <v>mickael.montassier@umontpellier.fr</v>
      </c>
      <c r="G281">
        <f>Salle!$B$1</f>
        <v>0</v>
      </c>
      <c r="H281" t="str">
        <f>CONCATENATE('Fiche formation'!$C$14," ",IF(A281&lt;DATE(2026,9,1),"2A","3A"))</f>
        <v>M ALGO 2A</v>
      </c>
      <c r="K281" t="str">
        <f>VLOOKUP(A281,'Calendrier 2025-2026'!$P$7:$Q$37,2,FALSE)</f>
        <v>Entreprise</v>
      </c>
    </row>
    <row r="282" spans="1:11">
      <c r="A282" s="10">
        <f t="shared" si="22"/>
        <v>46010</v>
      </c>
      <c r="B282" t="str">
        <f t="shared" si="23"/>
        <v>08:00</v>
      </c>
      <c r="C282" t="str">
        <f t="shared" si="24"/>
        <v>12:00</v>
      </c>
      <c r="D282" t="str">
        <f t="shared" si="21"/>
        <v>Entreprise</v>
      </c>
      <c r="E282">
        <f t="shared" si="20"/>
        <v>0</v>
      </c>
      <c r="F282" t="str">
        <f>IF(A282&lt;DATE(2026,9,1),'Fiche formation'!$C$25,'Fiche formation'!$D$25)</f>
        <v>mickael.montassier@umontpellier.fr</v>
      </c>
      <c r="G282">
        <f>Salle!$B$1</f>
        <v>0</v>
      </c>
      <c r="H282" t="str">
        <f>CONCATENATE('Fiche formation'!$C$14," ",IF(A282&lt;DATE(2026,9,1),"2A","3A"))</f>
        <v>M ALGO 2A</v>
      </c>
      <c r="K282" t="str">
        <f>VLOOKUP(A282,'Calendrier 2025-2026'!$P$7:$Q$37,2,FALSE)</f>
        <v>Entreprise</v>
      </c>
    </row>
    <row r="283" spans="1:11">
      <c r="A283" s="10">
        <f t="shared" si="22"/>
        <v>46010</v>
      </c>
      <c r="B283" t="str">
        <f t="shared" si="23"/>
        <v>14:00</v>
      </c>
      <c r="C283" t="str">
        <f t="shared" si="24"/>
        <v>17:00</v>
      </c>
      <c r="D283" t="str">
        <f t="shared" si="21"/>
        <v>Entreprise</v>
      </c>
      <c r="E283">
        <f t="shared" si="20"/>
        <v>0</v>
      </c>
      <c r="F283" t="str">
        <f>IF(A283&lt;DATE(2026,9,1),'Fiche formation'!$C$25,'Fiche formation'!$D$25)</f>
        <v>mickael.montassier@umontpellier.fr</v>
      </c>
      <c r="G283">
        <f>Salle!$B$1</f>
        <v>0</v>
      </c>
      <c r="H283" t="str">
        <f>CONCATENATE('Fiche formation'!$C$14," ",IF(A283&lt;DATE(2026,9,1),"2A","3A"))</f>
        <v>M ALGO 2A</v>
      </c>
      <c r="K283" t="str">
        <f>VLOOKUP(A283,'Calendrier 2025-2026'!$P$7:$Q$37,2,FALSE)</f>
        <v>Entreprise</v>
      </c>
    </row>
    <row r="284" spans="1:11">
      <c r="A284" s="10">
        <f t="shared" si="22"/>
        <v>46011</v>
      </c>
      <c r="B284" t="str">
        <f t="shared" si="23"/>
        <v/>
      </c>
      <c r="C284" t="str">
        <f t="shared" si="24"/>
        <v/>
      </c>
      <c r="D284">
        <f t="shared" si="21"/>
        <v>0</v>
      </c>
      <c r="E284" t="str">
        <f t="shared" si="20"/>
        <v/>
      </c>
      <c r="F284" t="str">
        <f>IF(A284&lt;DATE(2026,9,1),'Fiche formation'!$C$25,'Fiche formation'!$D$25)</f>
        <v>mickael.montassier@umontpellier.fr</v>
      </c>
      <c r="G284">
        <f>Salle!$B$1</f>
        <v>0</v>
      </c>
      <c r="H284" t="str">
        <f>CONCATENATE('Fiche formation'!$C$14," ",IF(A284&lt;DATE(2026,9,1),"2A","3A"))</f>
        <v>M ALGO 2A</v>
      </c>
      <c r="K284">
        <f>VLOOKUP(A284,'Calendrier 2025-2026'!$P$7:$Q$37,2,FALSE)</f>
        <v>0</v>
      </c>
    </row>
    <row r="285" spans="1:11">
      <c r="A285" s="10">
        <f t="shared" si="22"/>
        <v>46011</v>
      </c>
      <c r="B285" t="str">
        <f t="shared" si="23"/>
        <v/>
      </c>
      <c r="C285" t="str">
        <f t="shared" si="24"/>
        <v/>
      </c>
      <c r="D285">
        <f t="shared" si="21"/>
        <v>0</v>
      </c>
      <c r="E285" t="str">
        <f t="shared" si="20"/>
        <v/>
      </c>
      <c r="F285" t="str">
        <f>IF(A285&lt;DATE(2026,9,1),'Fiche formation'!$C$25,'Fiche formation'!$D$25)</f>
        <v>mickael.montassier@umontpellier.fr</v>
      </c>
      <c r="G285">
        <f>Salle!$B$1</f>
        <v>0</v>
      </c>
      <c r="H285" t="str">
        <f>CONCATENATE('Fiche formation'!$C$14," ",IF(A285&lt;DATE(2026,9,1),"2A","3A"))</f>
        <v>M ALGO 2A</v>
      </c>
      <c r="K285">
        <f>VLOOKUP(A285,'Calendrier 2025-2026'!$P$7:$Q$37,2,FALSE)</f>
        <v>0</v>
      </c>
    </row>
    <row r="286" spans="1:11">
      <c r="A286" s="10">
        <f t="shared" si="22"/>
        <v>46012</v>
      </c>
      <c r="B286" t="str">
        <f t="shared" si="23"/>
        <v/>
      </c>
      <c r="C286" t="str">
        <f t="shared" si="24"/>
        <v/>
      </c>
      <c r="D286">
        <f t="shared" si="21"/>
        <v>0</v>
      </c>
      <c r="E286" t="str">
        <f t="shared" si="20"/>
        <v/>
      </c>
      <c r="F286" t="str">
        <f>IF(A286&lt;DATE(2026,9,1),'Fiche formation'!$C$25,'Fiche formation'!$D$25)</f>
        <v>mickael.montassier@umontpellier.fr</v>
      </c>
      <c r="G286">
        <f>Salle!$B$1</f>
        <v>0</v>
      </c>
      <c r="H286" t="str">
        <f>CONCATENATE('Fiche formation'!$C$14," ",IF(A286&lt;DATE(2026,9,1),"2A","3A"))</f>
        <v>M ALGO 2A</v>
      </c>
      <c r="K286">
        <f>VLOOKUP(A286,'Calendrier 2025-2026'!$P$7:$Q$37,2,FALSE)</f>
        <v>0</v>
      </c>
    </row>
    <row r="287" spans="1:11">
      <c r="A287" s="10">
        <f t="shared" si="22"/>
        <v>46012</v>
      </c>
      <c r="B287" t="str">
        <f t="shared" si="23"/>
        <v/>
      </c>
      <c r="C287" t="str">
        <f t="shared" si="24"/>
        <v/>
      </c>
      <c r="D287">
        <f t="shared" si="21"/>
        <v>0</v>
      </c>
      <c r="E287" t="str">
        <f t="shared" si="20"/>
        <v/>
      </c>
      <c r="F287" t="str">
        <f>IF(A287&lt;DATE(2026,9,1),'Fiche formation'!$C$25,'Fiche formation'!$D$25)</f>
        <v>mickael.montassier@umontpellier.fr</v>
      </c>
      <c r="G287">
        <f>Salle!$B$1</f>
        <v>0</v>
      </c>
      <c r="H287" t="str">
        <f>CONCATENATE('Fiche formation'!$C$14," ",IF(A287&lt;DATE(2026,9,1),"2A","3A"))</f>
        <v>M ALGO 2A</v>
      </c>
      <c r="K287">
        <f>VLOOKUP(A287,'Calendrier 2025-2026'!$P$7:$Q$37,2,FALSE)</f>
        <v>0</v>
      </c>
    </row>
    <row r="288" spans="1:11">
      <c r="A288" s="10">
        <f t="shared" si="22"/>
        <v>46013</v>
      </c>
      <c r="B288" t="str">
        <f t="shared" si="23"/>
        <v>08:00</v>
      </c>
      <c r="C288" t="str">
        <f t="shared" si="24"/>
        <v>12:00</v>
      </c>
      <c r="D288" t="str">
        <f t="shared" si="21"/>
        <v>Entreprise</v>
      </c>
      <c r="E288">
        <f t="shared" si="20"/>
        <v>0</v>
      </c>
      <c r="F288" t="str">
        <f>IF(A288&lt;DATE(2026,9,1),'Fiche formation'!$C$25,'Fiche formation'!$D$25)</f>
        <v>mickael.montassier@umontpellier.fr</v>
      </c>
      <c r="G288">
        <f>Salle!$B$1</f>
        <v>0</v>
      </c>
      <c r="H288" t="str">
        <f>CONCATENATE('Fiche formation'!$C$14," ",IF(A288&lt;DATE(2026,9,1),"2A","3A"))</f>
        <v>M ALGO 2A</v>
      </c>
      <c r="K288" t="str">
        <f>VLOOKUP(A288,'Calendrier 2025-2026'!$P$7:$Q$37,2,FALSE)</f>
        <v>Entreprise</v>
      </c>
    </row>
    <row r="289" spans="1:11">
      <c r="A289" s="10">
        <f t="shared" si="22"/>
        <v>46013</v>
      </c>
      <c r="B289" t="str">
        <f t="shared" si="23"/>
        <v>14:00</v>
      </c>
      <c r="C289" t="str">
        <f t="shared" si="24"/>
        <v>17:00</v>
      </c>
      <c r="D289" t="str">
        <f t="shared" si="21"/>
        <v>Entreprise</v>
      </c>
      <c r="E289">
        <f t="shared" si="20"/>
        <v>0</v>
      </c>
      <c r="F289" t="str">
        <f>IF(A289&lt;DATE(2026,9,1),'Fiche formation'!$C$25,'Fiche formation'!$D$25)</f>
        <v>mickael.montassier@umontpellier.fr</v>
      </c>
      <c r="G289">
        <f>Salle!$B$1</f>
        <v>0</v>
      </c>
      <c r="H289" t="str">
        <f>CONCATENATE('Fiche formation'!$C$14," ",IF(A289&lt;DATE(2026,9,1),"2A","3A"))</f>
        <v>M ALGO 2A</v>
      </c>
      <c r="K289" t="str">
        <f>VLOOKUP(A289,'Calendrier 2025-2026'!$P$7:$Q$37,2,FALSE)</f>
        <v>Entreprise</v>
      </c>
    </row>
    <row r="290" spans="1:11">
      <c r="A290" s="10">
        <f t="shared" si="22"/>
        <v>46014</v>
      </c>
      <c r="B290" t="str">
        <f t="shared" si="23"/>
        <v>08:00</v>
      </c>
      <c r="C290" t="str">
        <f t="shared" si="24"/>
        <v>12:00</v>
      </c>
      <c r="D290" t="str">
        <f t="shared" si="21"/>
        <v>Entreprise</v>
      </c>
      <c r="E290">
        <f t="shared" si="20"/>
        <v>0</v>
      </c>
      <c r="F290" t="str">
        <f>IF(A290&lt;DATE(2026,9,1),'Fiche formation'!$C$25,'Fiche formation'!$D$25)</f>
        <v>mickael.montassier@umontpellier.fr</v>
      </c>
      <c r="G290">
        <f>Salle!$B$1</f>
        <v>0</v>
      </c>
      <c r="H290" t="str">
        <f>CONCATENATE('Fiche formation'!$C$14," ",IF(A290&lt;DATE(2026,9,1),"2A","3A"))</f>
        <v>M ALGO 2A</v>
      </c>
      <c r="K290" t="str">
        <f>VLOOKUP(A290,'Calendrier 2025-2026'!$P$7:$Q$37,2,FALSE)</f>
        <v>Entreprise</v>
      </c>
    </row>
    <row r="291" spans="1:11">
      <c r="A291" s="10">
        <f t="shared" si="22"/>
        <v>46014</v>
      </c>
      <c r="B291" t="str">
        <f t="shared" si="23"/>
        <v>14:00</v>
      </c>
      <c r="C291" t="str">
        <f t="shared" si="24"/>
        <v>17:00</v>
      </c>
      <c r="D291" t="str">
        <f t="shared" si="21"/>
        <v>Entreprise</v>
      </c>
      <c r="E291">
        <f t="shared" si="20"/>
        <v>0</v>
      </c>
      <c r="F291" t="str">
        <f>IF(A291&lt;DATE(2026,9,1),'Fiche formation'!$C$25,'Fiche formation'!$D$25)</f>
        <v>mickael.montassier@umontpellier.fr</v>
      </c>
      <c r="G291">
        <f>Salle!$B$1</f>
        <v>0</v>
      </c>
      <c r="H291" t="str">
        <f>CONCATENATE('Fiche formation'!$C$14," ",IF(A291&lt;DATE(2026,9,1),"2A","3A"))</f>
        <v>M ALGO 2A</v>
      </c>
      <c r="K291" t="str">
        <f>VLOOKUP(A291,'Calendrier 2025-2026'!$P$7:$Q$37,2,FALSE)</f>
        <v>Entreprise</v>
      </c>
    </row>
    <row r="292" spans="1:11">
      <c r="A292" s="10">
        <f t="shared" si="22"/>
        <v>46015</v>
      </c>
      <c r="B292" t="str">
        <f t="shared" si="23"/>
        <v>08:00</v>
      </c>
      <c r="C292" t="str">
        <f t="shared" si="24"/>
        <v>12:00</v>
      </c>
      <c r="D292" t="str">
        <f t="shared" si="21"/>
        <v>Entreprise</v>
      </c>
      <c r="E292">
        <f t="shared" si="20"/>
        <v>0</v>
      </c>
      <c r="F292" t="str">
        <f>IF(A292&lt;DATE(2026,9,1),'Fiche formation'!$C$25,'Fiche formation'!$D$25)</f>
        <v>mickael.montassier@umontpellier.fr</v>
      </c>
      <c r="G292">
        <f>Salle!$B$1</f>
        <v>0</v>
      </c>
      <c r="H292" t="str">
        <f>CONCATENATE('Fiche formation'!$C$14," ",IF(A292&lt;DATE(2026,9,1),"2A","3A"))</f>
        <v>M ALGO 2A</v>
      </c>
      <c r="K292" t="str">
        <f>VLOOKUP(A292,'Calendrier 2025-2026'!$P$7:$Q$37,2,FALSE)</f>
        <v>Entreprise</v>
      </c>
    </row>
    <row r="293" spans="1:11">
      <c r="A293" s="10">
        <f t="shared" si="22"/>
        <v>46015</v>
      </c>
      <c r="B293" t="str">
        <f t="shared" si="23"/>
        <v>14:00</v>
      </c>
      <c r="C293" t="str">
        <f t="shared" si="24"/>
        <v>17:00</v>
      </c>
      <c r="D293" t="str">
        <f t="shared" si="21"/>
        <v>Entreprise</v>
      </c>
      <c r="E293">
        <f t="shared" si="20"/>
        <v>0</v>
      </c>
      <c r="F293" t="str">
        <f>IF(A293&lt;DATE(2026,9,1),'Fiche formation'!$C$25,'Fiche formation'!$D$25)</f>
        <v>mickael.montassier@umontpellier.fr</v>
      </c>
      <c r="G293">
        <f>Salle!$B$1</f>
        <v>0</v>
      </c>
      <c r="H293" t="str">
        <f>CONCATENATE('Fiche formation'!$C$14," ",IF(A293&lt;DATE(2026,9,1),"2A","3A"))</f>
        <v>M ALGO 2A</v>
      </c>
      <c r="K293" t="str">
        <f>VLOOKUP(A293,'Calendrier 2025-2026'!$P$7:$Q$37,2,FALSE)</f>
        <v>Entreprise</v>
      </c>
    </row>
    <row r="294" spans="1:11">
      <c r="A294" s="10">
        <f t="shared" si="22"/>
        <v>46016</v>
      </c>
      <c r="B294" t="str">
        <f t="shared" si="23"/>
        <v/>
      </c>
      <c r="C294" t="str">
        <f t="shared" si="24"/>
        <v/>
      </c>
      <c r="D294">
        <f t="shared" si="21"/>
        <v>0</v>
      </c>
      <c r="E294" t="str">
        <f t="shared" si="20"/>
        <v/>
      </c>
      <c r="F294" t="str">
        <f>IF(A294&lt;DATE(2026,9,1),'Fiche formation'!$C$25,'Fiche formation'!$D$25)</f>
        <v>mickael.montassier@umontpellier.fr</v>
      </c>
      <c r="G294">
        <f>Salle!$B$1</f>
        <v>0</v>
      </c>
      <c r="H294" t="str">
        <f>CONCATENATE('Fiche formation'!$C$14," ",IF(A294&lt;DATE(2026,9,1),"2A","3A"))</f>
        <v>M ALGO 2A</v>
      </c>
      <c r="K294">
        <f>VLOOKUP(A294,'Calendrier 2025-2026'!$P$7:$Q$37,2,FALSE)</f>
        <v>0</v>
      </c>
    </row>
    <row r="295" spans="1:11">
      <c r="A295" s="10">
        <f t="shared" si="22"/>
        <v>46016</v>
      </c>
      <c r="B295" t="str">
        <f t="shared" si="23"/>
        <v/>
      </c>
      <c r="C295" t="str">
        <f t="shared" si="24"/>
        <v/>
      </c>
      <c r="D295">
        <f t="shared" si="21"/>
        <v>0</v>
      </c>
      <c r="E295" t="str">
        <f t="shared" si="20"/>
        <v/>
      </c>
      <c r="F295" t="str">
        <f>IF(A295&lt;DATE(2026,9,1),'Fiche formation'!$C$25,'Fiche formation'!$D$25)</f>
        <v>mickael.montassier@umontpellier.fr</v>
      </c>
      <c r="G295">
        <f>Salle!$B$1</f>
        <v>0</v>
      </c>
      <c r="H295" t="str">
        <f>CONCATENATE('Fiche formation'!$C$14," ",IF(A295&lt;DATE(2026,9,1),"2A","3A"))</f>
        <v>M ALGO 2A</v>
      </c>
      <c r="K295">
        <f>VLOOKUP(A295,'Calendrier 2025-2026'!$P$7:$Q$37,2,FALSE)</f>
        <v>0</v>
      </c>
    </row>
    <row r="296" spans="1:11">
      <c r="A296" s="10">
        <f t="shared" si="22"/>
        <v>46017</v>
      </c>
      <c r="B296" t="str">
        <f t="shared" si="23"/>
        <v>08:00</v>
      </c>
      <c r="C296" t="str">
        <f t="shared" si="24"/>
        <v>12:00</v>
      </c>
      <c r="D296" t="str">
        <f t="shared" si="21"/>
        <v>Entreprise</v>
      </c>
      <c r="E296">
        <f t="shared" si="20"/>
        <v>0</v>
      </c>
      <c r="F296" t="str">
        <f>IF(A296&lt;DATE(2026,9,1),'Fiche formation'!$C$25,'Fiche formation'!$D$25)</f>
        <v>mickael.montassier@umontpellier.fr</v>
      </c>
      <c r="G296">
        <f>Salle!$B$1</f>
        <v>0</v>
      </c>
      <c r="H296" t="str">
        <f>CONCATENATE('Fiche formation'!$C$14," ",IF(A296&lt;DATE(2026,9,1),"2A","3A"))</f>
        <v>M ALGO 2A</v>
      </c>
      <c r="K296" t="str">
        <f>VLOOKUP(A296,'Calendrier 2025-2026'!$P$7:$Q$37,2,FALSE)</f>
        <v>Entreprise</v>
      </c>
    </row>
    <row r="297" spans="1:11">
      <c r="A297" s="10">
        <f t="shared" si="22"/>
        <v>46017</v>
      </c>
      <c r="B297" t="str">
        <f t="shared" si="23"/>
        <v>14:00</v>
      </c>
      <c r="C297" t="str">
        <f t="shared" si="24"/>
        <v>17:00</v>
      </c>
      <c r="D297" t="str">
        <f t="shared" si="21"/>
        <v>Entreprise</v>
      </c>
      <c r="E297">
        <f t="shared" si="20"/>
        <v>0</v>
      </c>
      <c r="F297" t="str">
        <f>IF(A297&lt;DATE(2026,9,1),'Fiche formation'!$C$25,'Fiche formation'!$D$25)</f>
        <v>mickael.montassier@umontpellier.fr</v>
      </c>
      <c r="G297">
        <f>Salle!$B$1</f>
        <v>0</v>
      </c>
      <c r="H297" t="str">
        <f>CONCATENATE('Fiche formation'!$C$14," ",IF(A297&lt;DATE(2026,9,1),"2A","3A"))</f>
        <v>M ALGO 2A</v>
      </c>
      <c r="K297" t="str">
        <f>VLOOKUP(A297,'Calendrier 2025-2026'!$P$7:$Q$37,2,FALSE)</f>
        <v>Entreprise</v>
      </c>
    </row>
    <row r="298" spans="1:11">
      <c r="A298" s="10">
        <f t="shared" si="22"/>
        <v>46018</v>
      </c>
      <c r="B298" t="str">
        <f t="shared" si="23"/>
        <v/>
      </c>
      <c r="C298" t="str">
        <f t="shared" si="24"/>
        <v/>
      </c>
      <c r="D298">
        <f t="shared" si="21"/>
        <v>0</v>
      </c>
      <c r="E298" t="str">
        <f t="shared" si="20"/>
        <v/>
      </c>
      <c r="F298" t="str">
        <f>IF(A298&lt;DATE(2026,9,1),'Fiche formation'!$C$25,'Fiche formation'!$D$25)</f>
        <v>mickael.montassier@umontpellier.fr</v>
      </c>
      <c r="G298">
        <f>Salle!$B$1</f>
        <v>0</v>
      </c>
      <c r="H298" t="str">
        <f>CONCATENATE('Fiche formation'!$C$14," ",IF(A298&lt;DATE(2026,9,1),"2A","3A"))</f>
        <v>M ALGO 2A</v>
      </c>
      <c r="K298">
        <f>VLOOKUP(A298,'Calendrier 2025-2026'!$P$7:$Q$37,2,FALSE)</f>
        <v>0</v>
      </c>
    </row>
    <row r="299" spans="1:11">
      <c r="A299" s="10">
        <f t="shared" si="22"/>
        <v>46018</v>
      </c>
      <c r="B299" t="str">
        <f t="shared" si="23"/>
        <v/>
      </c>
      <c r="C299" t="str">
        <f t="shared" si="24"/>
        <v/>
      </c>
      <c r="D299">
        <f t="shared" si="21"/>
        <v>0</v>
      </c>
      <c r="E299" t="str">
        <f t="shared" si="20"/>
        <v/>
      </c>
      <c r="F299" t="str">
        <f>IF(A299&lt;DATE(2026,9,1),'Fiche formation'!$C$25,'Fiche formation'!$D$25)</f>
        <v>mickael.montassier@umontpellier.fr</v>
      </c>
      <c r="G299">
        <f>Salle!$B$1</f>
        <v>0</v>
      </c>
      <c r="H299" t="str">
        <f>CONCATENATE('Fiche formation'!$C$14," ",IF(A299&lt;DATE(2026,9,1),"2A","3A"))</f>
        <v>M ALGO 2A</v>
      </c>
      <c r="K299">
        <f>VLOOKUP(A299,'Calendrier 2025-2026'!$P$7:$Q$37,2,FALSE)</f>
        <v>0</v>
      </c>
    </row>
    <row r="300" spans="1:11">
      <c r="A300" s="10">
        <f t="shared" si="22"/>
        <v>46019</v>
      </c>
      <c r="B300" t="str">
        <f t="shared" si="23"/>
        <v/>
      </c>
      <c r="C300" t="str">
        <f t="shared" si="24"/>
        <v/>
      </c>
      <c r="D300">
        <f t="shared" si="21"/>
        <v>0</v>
      </c>
      <c r="E300" t="str">
        <f t="shared" si="20"/>
        <v/>
      </c>
      <c r="F300" t="str">
        <f>IF(A300&lt;DATE(2026,9,1),'Fiche formation'!$C$25,'Fiche formation'!$D$25)</f>
        <v>mickael.montassier@umontpellier.fr</v>
      </c>
      <c r="G300">
        <f>Salle!$B$1</f>
        <v>0</v>
      </c>
      <c r="H300" t="str">
        <f>CONCATENATE('Fiche formation'!$C$14," ",IF(A300&lt;DATE(2026,9,1),"2A","3A"))</f>
        <v>M ALGO 2A</v>
      </c>
      <c r="K300">
        <f>VLOOKUP(A300,'Calendrier 2025-2026'!$P$7:$Q$37,2,FALSE)</f>
        <v>0</v>
      </c>
    </row>
    <row r="301" spans="1:11">
      <c r="A301" s="10">
        <f t="shared" si="22"/>
        <v>46019</v>
      </c>
      <c r="B301" t="str">
        <f t="shared" si="23"/>
        <v/>
      </c>
      <c r="C301" t="str">
        <f t="shared" si="24"/>
        <v/>
      </c>
      <c r="D301">
        <f t="shared" si="21"/>
        <v>0</v>
      </c>
      <c r="E301" t="str">
        <f t="shared" si="20"/>
        <v/>
      </c>
      <c r="F301" t="str">
        <f>IF(A301&lt;DATE(2026,9,1),'Fiche formation'!$C$25,'Fiche formation'!$D$25)</f>
        <v>mickael.montassier@umontpellier.fr</v>
      </c>
      <c r="G301">
        <f>Salle!$B$1</f>
        <v>0</v>
      </c>
      <c r="H301" t="str">
        <f>CONCATENATE('Fiche formation'!$C$14," ",IF(A301&lt;DATE(2026,9,1),"2A","3A"))</f>
        <v>M ALGO 2A</v>
      </c>
      <c r="K301">
        <f>VLOOKUP(A301,'Calendrier 2025-2026'!$P$7:$Q$37,2,FALSE)</f>
        <v>0</v>
      </c>
    </row>
    <row r="302" spans="1:11">
      <c r="A302" s="10">
        <f t="shared" si="22"/>
        <v>46020</v>
      </c>
      <c r="B302" t="str">
        <f t="shared" si="23"/>
        <v>08:00</v>
      </c>
      <c r="C302" t="str">
        <f t="shared" si="24"/>
        <v>12:00</v>
      </c>
      <c r="D302" t="str">
        <f t="shared" si="21"/>
        <v>Entreprise</v>
      </c>
      <c r="E302">
        <f t="shared" si="20"/>
        <v>0</v>
      </c>
      <c r="F302" t="str">
        <f>IF(A302&lt;DATE(2026,9,1),'Fiche formation'!$C$25,'Fiche formation'!$D$25)</f>
        <v>mickael.montassier@umontpellier.fr</v>
      </c>
      <c r="G302">
        <f>Salle!$B$1</f>
        <v>0</v>
      </c>
      <c r="H302" t="str">
        <f>CONCATENATE('Fiche formation'!$C$14," ",IF(A302&lt;DATE(2026,9,1),"2A","3A"))</f>
        <v>M ALGO 2A</v>
      </c>
      <c r="K302" t="str">
        <f>VLOOKUP(A302,'Calendrier 2025-2026'!$P$7:$Q$37,2,FALSE)</f>
        <v>Entreprise</v>
      </c>
    </row>
    <row r="303" spans="1:11">
      <c r="A303" s="10">
        <f t="shared" si="22"/>
        <v>46020</v>
      </c>
      <c r="B303" t="str">
        <f t="shared" si="23"/>
        <v>14:00</v>
      </c>
      <c r="C303" t="str">
        <f t="shared" si="24"/>
        <v>17:00</v>
      </c>
      <c r="D303" t="str">
        <f t="shared" si="21"/>
        <v>Entreprise</v>
      </c>
      <c r="E303">
        <f t="shared" si="20"/>
        <v>0</v>
      </c>
      <c r="F303" t="str">
        <f>IF(A303&lt;DATE(2026,9,1),'Fiche formation'!$C$25,'Fiche formation'!$D$25)</f>
        <v>mickael.montassier@umontpellier.fr</v>
      </c>
      <c r="G303">
        <f>Salle!$B$1</f>
        <v>0</v>
      </c>
      <c r="H303" t="str">
        <f>CONCATENATE('Fiche formation'!$C$14," ",IF(A303&lt;DATE(2026,9,1),"2A","3A"))</f>
        <v>M ALGO 2A</v>
      </c>
      <c r="K303" t="str">
        <f>VLOOKUP(A303,'Calendrier 2025-2026'!$P$7:$Q$37,2,FALSE)</f>
        <v>Entreprise</v>
      </c>
    </row>
    <row r="304" spans="1:11">
      <c r="A304" s="10">
        <f t="shared" si="22"/>
        <v>46021</v>
      </c>
      <c r="B304" t="str">
        <f t="shared" si="23"/>
        <v>08:00</v>
      </c>
      <c r="C304" t="str">
        <f t="shared" si="24"/>
        <v>12:00</v>
      </c>
      <c r="D304" t="str">
        <f t="shared" si="21"/>
        <v>Entreprise</v>
      </c>
      <c r="E304">
        <f t="shared" si="20"/>
        <v>0</v>
      </c>
      <c r="F304" t="str">
        <f>IF(A304&lt;DATE(2026,9,1),'Fiche formation'!$C$25,'Fiche formation'!$D$25)</f>
        <v>mickael.montassier@umontpellier.fr</v>
      </c>
      <c r="G304">
        <f>Salle!$B$1</f>
        <v>0</v>
      </c>
      <c r="H304" t="str">
        <f>CONCATENATE('Fiche formation'!$C$14," ",IF(A304&lt;DATE(2026,9,1),"2A","3A"))</f>
        <v>M ALGO 2A</v>
      </c>
      <c r="K304" t="str">
        <f>VLOOKUP(A304,'Calendrier 2025-2026'!$P$7:$Q$37,2,FALSE)</f>
        <v>Entreprise</v>
      </c>
    </row>
    <row r="305" spans="1:11">
      <c r="A305" s="10">
        <f t="shared" si="22"/>
        <v>46021</v>
      </c>
      <c r="B305" t="str">
        <f t="shared" si="23"/>
        <v>14:00</v>
      </c>
      <c r="C305" t="str">
        <f t="shared" si="24"/>
        <v>17:00</v>
      </c>
      <c r="D305" t="str">
        <f t="shared" si="21"/>
        <v>Entreprise</v>
      </c>
      <c r="E305">
        <f t="shared" si="20"/>
        <v>0</v>
      </c>
      <c r="F305" t="str">
        <f>IF(A305&lt;DATE(2026,9,1),'Fiche formation'!$C$25,'Fiche formation'!$D$25)</f>
        <v>mickael.montassier@umontpellier.fr</v>
      </c>
      <c r="G305">
        <f>Salle!$B$1</f>
        <v>0</v>
      </c>
      <c r="H305" t="str">
        <f>CONCATENATE('Fiche formation'!$C$14," ",IF(A305&lt;DATE(2026,9,1),"2A","3A"))</f>
        <v>M ALGO 2A</v>
      </c>
      <c r="K305" t="str">
        <f>VLOOKUP(A305,'Calendrier 2025-2026'!$P$7:$Q$37,2,FALSE)</f>
        <v>Entreprise</v>
      </c>
    </row>
    <row r="306" spans="1:11">
      <c r="A306" s="10">
        <f t="shared" si="22"/>
        <v>46022</v>
      </c>
      <c r="B306" t="str">
        <f t="shared" si="23"/>
        <v>08:00</v>
      </c>
      <c r="C306" t="str">
        <f t="shared" si="24"/>
        <v>12:00</v>
      </c>
      <c r="D306" t="str">
        <f t="shared" si="21"/>
        <v>Entreprise</v>
      </c>
      <c r="E306">
        <f t="shared" si="20"/>
        <v>0</v>
      </c>
      <c r="F306" t="str">
        <f>IF(A306&lt;DATE(2026,9,1),'Fiche formation'!$C$25,'Fiche formation'!$D$25)</f>
        <v>mickael.montassier@umontpellier.fr</v>
      </c>
      <c r="G306">
        <f>Salle!$B$1</f>
        <v>0</v>
      </c>
      <c r="H306" t="str">
        <f>CONCATENATE('Fiche formation'!$C$14," ",IF(A306&lt;DATE(2026,9,1),"2A","3A"))</f>
        <v>M ALGO 2A</v>
      </c>
      <c r="K306" t="str">
        <f>VLOOKUP(A306,'Calendrier 2025-2026'!$P$7:$Q$37,2,FALSE)</f>
        <v>Entreprise</v>
      </c>
    </row>
    <row r="307" spans="1:11">
      <c r="A307" s="10">
        <f t="shared" si="22"/>
        <v>46022</v>
      </c>
      <c r="B307" t="str">
        <f t="shared" si="23"/>
        <v>14:00</v>
      </c>
      <c r="C307" t="str">
        <f t="shared" si="24"/>
        <v>17:00</v>
      </c>
      <c r="D307" t="str">
        <f t="shared" si="21"/>
        <v>Entreprise</v>
      </c>
      <c r="E307">
        <f t="shared" si="20"/>
        <v>0</v>
      </c>
      <c r="F307" t="str">
        <f>IF(A307&lt;DATE(2026,9,1),'Fiche formation'!$C$25,'Fiche formation'!$D$25)</f>
        <v>mickael.montassier@umontpellier.fr</v>
      </c>
      <c r="G307">
        <f>Salle!$B$1</f>
        <v>0</v>
      </c>
      <c r="H307" t="str">
        <f>CONCATENATE('Fiche formation'!$C$14," ",IF(A307&lt;DATE(2026,9,1),"2A","3A"))</f>
        <v>M ALGO 2A</v>
      </c>
      <c r="K307" t="str">
        <f>VLOOKUP(A307,'Calendrier 2025-2026'!$P$7:$Q$37,2,FALSE)</f>
        <v>Entreprise</v>
      </c>
    </row>
    <row r="308" spans="1:11">
      <c r="A308" s="10">
        <f t="shared" si="22"/>
        <v>46023</v>
      </c>
      <c r="B308" t="str">
        <f t="shared" si="23"/>
        <v/>
      </c>
      <c r="C308" t="str">
        <f t="shared" si="24"/>
        <v/>
      </c>
      <c r="D308">
        <f t="shared" si="21"/>
        <v>0</v>
      </c>
      <c r="E308" t="str">
        <f t="shared" si="20"/>
        <v/>
      </c>
      <c r="F308" t="str">
        <f>IF(A308&lt;DATE(2026,9,1),'Fiche formation'!$C$25,'Fiche formation'!$D$25)</f>
        <v>mickael.montassier@umontpellier.fr</v>
      </c>
      <c r="G308">
        <f>Salle!$B$1</f>
        <v>0</v>
      </c>
      <c r="H308" t="str">
        <f>CONCATENATE('Fiche formation'!$C$14," ",IF(A308&lt;DATE(2026,9,1),"2A","3A"))</f>
        <v>M ALGO 2A</v>
      </c>
      <c r="K308">
        <f>VLOOKUP(A308,'Calendrier 2025-2026'!$S$7:$T$37,2,FALSE)</f>
        <v>0</v>
      </c>
    </row>
    <row r="309" spans="1:11">
      <c r="A309" s="10">
        <f t="shared" si="22"/>
        <v>46023</v>
      </c>
      <c r="B309" t="str">
        <f t="shared" si="23"/>
        <v/>
      </c>
      <c r="C309" t="str">
        <f t="shared" si="24"/>
        <v/>
      </c>
      <c r="D309">
        <f t="shared" si="21"/>
        <v>0</v>
      </c>
      <c r="E309" t="str">
        <f t="shared" si="20"/>
        <v/>
      </c>
      <c r="F309" t="str">
        <f>IF(A309&lt;DATE(2026,9,1),'Fiche formation'!$C$25,'Fiche formation'!$D$25)</f>
        <v>mickael.montassier@umontpellier.fr</v>
      </c>
      <c r="G309">
        <f>Salle!$B$1</f>
        <v>0</v>
      </c>
      <c r="H309" t="str">
        <f>CONCATENATE('Fiche formation'!$C$14," ",IF(A309&lt;DATE(2026,9,1),"2A","3A"))</f>
        <v>M ALGO 2A</v>
      </c>
      <c r="K309">
        <f>VLOOKUP(A309,'Calendrier 2025-2026'!$S$7:$T$37,2,FALSE)</f>
        <v>0</v>
      </c>
    </row>
    <row r="310" spans="1:11">
      <c r="A310" s="10">
        <f t="shared" si="22"/>
        <v>46024</v>
      </c>
      <c r="B310" t="str">
        <f t="shared" si="23"/>
        <v>08:00</v>
      </c>
      <c r="C310" t="str">
        <f t="shared" si="24"/>
        <v>12:00</v>
      </c>
      <c r="D310" t="str">
        <f t="shared" si="21"/>
        <v>Entreprise</v>
      </c>
      <c r="E310">
        <f t="shared" si="20"/>
        <v>0</v>
      </c>
      <c r="F310" t="str">
        <f>IF(A310&lt;DATE(2026,9,1),'Fiche formation'!$C$25,'Fiche formation'!$D$25)</f>
        <v>mickael.montassier@umontpellier.fr</v>
      </c>
      <c r="G310">
        <f>Salle!$B$1</f>
        <v>0</v>
      </c>
      <c r="H310" t="str">
        <f>CONCATENATE('Fiche formation'!$C$14," ",IF(A310&lt;DATE(2026,9,1),"2A","3A"))</f>
        <v>M ALGO 2A</v>
      </c>
      <c r="K310" t="str">
        <f>VLOOKUP(A310,'Calendrier 2025-2026'!$S$7:$T$37,2,FALSE)</f>
        <v>Entreprise</v>
      </c>
    </row>
    <row r="311" spans="1:11">
      <c r="A311" s="10">
        <f t="shared" si="22"/>
        <v>46024</v>
      </c>
      <c r="B311" t="str">
        <f t="shared" si="23"/>
        <v>14:00</v>
      </c>
      <c r="C311" t="str">
        <f t="shared" si="24"/>
        <v>17:00</v>
      </c>
      <c r="D311" t="str">
        <f t="shared" si="21"/>
        <v>Entreprise</v>
      </c>
      <c r="E311">
        <f t="shared" si="20"/>
        <v>0</v>
      </c>
      <c r="F311" t="str">
        <f>IF(A311&lt;DATE(2026,9,1),'Fiche formation'!$C$25,'Fiche formation'!$D$25)</f>
        <v>mickael.montassier@umontpellier.fr</v>
      </c>
      <c r="G311">
        <f>Salle!$B$1</f>
        <v>0</v>
      </c>
      <c r="H311" t="str">
        <f>CONCATENATE('Fiche formation'!$C$14," ",IF(A311&lt;DATE(2026,9,1),"2A","3A"))</f>
        <v>M ALGO 2A</v>
      </c>
      <c r="K311" t="str">
        <f>VLOOKUP(A311,'Calendrier 2025-2026'!$S$7:$T$37,2,FALSE)</f>
        <v>Entreprise</v>
      </c>
    </row>
    <row r="312" spans="1:11">
      <c r="A312" s="10">
        <f t="shared" si="22"/>
        <v>46025</v>
      </c>
      <c r="B312" t="str">
        <f t="shared" si="23"/>
        <v/>
      </c>
      <c r="C312" t="str">
        <f t="shared" si="24"/>
        <v/>
      </c>
      <c r="D312">
        <f t="shared" si="21"/>
        <v>0</v>
      </c>
      <c r="E312" t="str">
        <f t="shared" si="20"/>
        <v/>
      </c>
      <c r="F312" t="str">
        <f>IF(A312&lt;DATE(2026,9,1),'Fiche formation'!$C$25,'Fiche formation'!$D$25)</f>
        <v>mickael.montassier@umontpellier.fr</v>
      </c>
      <c r="G312">
        <f>Salle!$B$1</f>
        <v>0</v>
      </c>
      <c r="H312" t="str">
        <f>CONCATENATE('Fiche formation'!$C$14," ",IF(A312&lt;DATE(2026,9,1),"2A","3A"))</f>
        <v>M ALGO 2A</v>
      </c>
      <c r="K312">
        <f>VLOOKUP(A312,'Calendrier 2025-2026'!$S$7:$T$37,2,FALSE)</f>
        <v>0</v>
      </c>
    </row>
    <row r="313" spans="1:11">
      <c r="A313" s="10">
        <f t="shared" si="22"/>
        <v>46025</v>
      </c>
      <c r="B313" t="str">
        <f t="shared" si="23"/>
        <v/>
      </c>
      <c r="C313" t="str">
        <f t="shared" si="24"/>
        <v/>
      </c>
      <c r="D313">
        <f t="shared" si="21"/>
        <v>0</v>
      </c>
      <c r="E313" t="str">
        <f t="shared" si="20"/>
        <v/>
      </c>
      <c r="F313" t="str">
        <f>IF(A313&lt;DATE(2026,9,1),'Fiche formation'!$C$25,'Fiche formation'!$D$25)</f>
        <v>mickael.montassier@umontpellier.fr</v>
      </c>
      <c r="G313">
        <f>Salle!$B$1</f>
        <v>0</v>
      </c>
      <c r="H313" t="str">
        <f>CONCATENATE('Fiche formation'!$C$14," ",IF(A313&lt;DATE(2026,9,1),"2A","3A"))</f>
        <v>M ALGO 2A</v>
      </c>
      <c r="K313">
        <f>VLOOKUP(A313,'Calendrier 2025-2026'!$S$7:$T$37,2,FALSE)</f>
        <v>0</v>
      </c>
    </row>
    <row r="314" spans="1:11">
      <c r="A314" s="10">
        <f t="shared" si="22"/>
        <v>46026</v>
      </c>
      <c r="B314" t="str">
        <f t="shared" si="23"/>
        <v/>
      </c>
      <c r="C314" t="str">
        <f t="shared" si="24"/>
        <v/>
      </c>
      <c r="D314">
        <f t="shared" si="21"/>
        <v>0</v>
      </c>
      <c r="E314" t="str">
        <f t="shared" si="20"/>
        <v/>
      </c>
      <c r="F314" t="str">
        <f>IF(A314&lt;DATE(2026,9,1),'Fiche formation'!$C$25,'Fiche formation'!$D$25)</f>
        <v>mickael.montassier@umontpellier.fr</v>
      </c>
      <c r="G314">
        <f>Salle!$B$1</f>
        <v>0</v>
      </c>
      <c r="H314" t="str">
        <f>CONCATENATE('Fiche formation'!$C$14," ",IF(A314&lt;DATE(2026,9,1),"2A","3A"))</f>
        <v>M ALGO 2A</v>
      </c>
      <c r="K314">
        <f>VLOOKUP(A314,'Calendrier 2025-2026'!$S$7:$T$37,2,FALSE)</f>
        <v>0</v>
      </c>
    </row>
    <row r="315" spans="1:11">
      <c r="A315" s="10">
        <f t="shared" si="22"/>
        <v>46026</v>
      </c>
      <c r="B315" t="str">
        <f t="shared" si="23"/>
        <v/>
      </c>
      <c r="C315" t="str">
        <f t="shared" si="24"/>
        <v/>
      </c>
      <c r="D315">
        <f t="shared" si="21"/>
        <v>0</v>
      </c>
      <c r="E315" t="str">
        <f t="shared" si="20"/>
        <v/>
      </c>
      <c r="F315" t="str">
        <f>IF(A315&lt;DATE(2026,9,1),'Fiche formation'!$C$25,'Fiche formation'!$D$25)</f>
        <v>mickael.montassier@umontpellier.fr</v>
      </c>
      <c r="G315">
        <f>Salle!$B$1</f>
        <v>0</v>
      </c>
      <c r="H315" t="str">
        <f>CONCATENATE('Fiche formation'!$C$14," ",IF(A315&lt;DATE(2026,9,1),"2A","3A"))</f>
        <v>M ALGO 2A</v>
      </c>
      <c r="K315">
        <f>VLOOKUP(A315,'Calendrier 2025-2026'!$S$7:$T$37,2,FALSE)</f>
        <v>0</v>
      </c>
    </row>
    <row r="316" spans="1:11">
      <c r="A316" s="10">
        <f t="shared" si="22"/>
        <v>46027</v>
      </c>
      <c r="B316" t="str">
        <f t="shared" si="23"/>
        <v>08:00</v>
      </c>
      <c r="C316" t="str">
        <f t="shared" si="24"/>
        <v>12:00</v>
      </c>
      <c r="D316" t="str">
        <f t="shared" si="21"/>
        <v>Entreprise</v>
      </c>
      <c r="E316">
        <f t="shared" si="20"/>
        <v>0</v>
      </c>
      <c r="F316" t="str">
        <f>IF(A316&lt;DATE(2026,9,1),'Fiche formation'!$C$25,'Fiche formation'!$D$25)</f>
        <v>mickael.montassier@umontpellier.fr</v>
      </c>
      <c r="G316">
        <f>Salle!$B$1</f>
        <v>0</v>
      </c>
      <c r="H316" t="str">
        <f>CONCATENATE('Fiche formation'!$C$14," ",IF(A316&lt;DATE(2026,9,1),"2A","3A"))</f>
        <v>M ALGO 2A</v>
      </c>
      <c r="K316" t="str">
        <f>VLOOKUP(A316,'Calendrier 2025-2026'!$S$7:$T$37,2,FALSE)</f>
        <v>Entreprise</v>
      </c>
    </row>
    <row r="317" spans="1:11">
      <c r="A317" s="10">
        <f t="shared" si="22"/>
        <v>46027</v>
      </c>
      <c r="B317" t="str">
        <f t="shared" si="23"/>
        <v>14:00</v>
      </c>
      <c r="C317" t="str">
        <f t="shared" si="24"/>
        <v>17:00</v>
      </c>
      <c r="D317" t="str">
        <f t="shared" si="21"/>
        <v>Entreprise</v>
      </c>
      <c r="E317">
        <f t="shared" si="20"/>
        <v>0</v>
      </c>
      <c r="F317" t="str">
        <f>IF(A317&lt;DATE(2026,9,1),'Fiche formation'!$C$25,'Fiche formation'!$D$25)</f>
        <v>mickael.montassier@umontpellier.fr</v>
      </c>
      <c r="G317">
        <f>Salle!$B$1</f>
        <v>0</v>
      </c>
      <c r="H317" t="str">
        <f>CONCATENATE('Fiche formation'!$C$14," ",IF(A317&lt;DATE(2026,9,1),"2A","3A"))</f>
        <v>M ALGO 2A</v>
      </c>
      <c r="K317" t="str">
        <f>VLOOKUP(A317,'Calendrier 2025-2026'!$S$7:$T$37,2,FALSE)</f>
        <v>Entreprise</v>
      </c>
    </row>
    <row r="318" spans="1:11">
      <c r="A318" s="10">
        <f t="shared" si="22"/>
        <v>46028</v>
      </c>
      <c r="B318" t="str">
        <f t="shared" si="23"/>
        <v>08:00</v>
      </c>
      <c r="C318" t="str">
        <f t="shared" si="24"/>
        <v>12:00</v>
      </c>
      <c r="D318" t="str">
        <f t="shared" si="21"/>
        <v>Entreprise</v>
      </c>
      <c r="E318">
        <f t="shared" si="20"/>
        <v>0</v>
      </c>
      <c r="F318" t="str">
        <f>IF(A318&lt;DATE(2026,9,1),'Fiche formation'!$C$25,'Fiche formation'!$D$25)</f>
        <v>mickael.montassier@umontpellier.fr</v>
      </c>
      <c r="G318">
        <f>Salle!$B$1</f>
        <v>0</v>
      </c>
      <c r="H318" t="str">
        <f>CONCATENATE('Fiche formation'!$C$14," ",IF(A318&lt;DATE(2026,9,1),"2A","3A"))</f>
        <v>M ALGO 2A</v>
      </c>
      <c r="K318" t="str">
        <f>VLOOKUP(A318,'Calendrier 2025-2026'!$S$7:$T$37,2,FALSE)</f>
        <v>Entreprise</v>
      </c>
    </row>
    <row r="319" spans="1:11">
      <c r="A319" s="10">
        <f t="shared" si="22"/>
        <v>46028</v>
      </c>
      <c r="B319" t="str">
        <f t="shared" si="23"/>
        <v>14:00</v>
      </c>
      <c r="C319" t="str">
        <f t="shared" si="24"/>
        <v>17:00</v>
      </c>
      <c r="D319" t="str">
        <f t="shared" si="21"/>
        <v>Entreprise</v>
      </c>
      <c r="E319">
        <f t="shared" ref="E319:E382" si="25">IF(K319=0,"",IF(OR(K319="Entreprise",K319="Révisions"),0,1))</f>
        <v>0</v>
      </c>
      <c r="F319" t="str">
        <f>IF(A319&lt;DATE(2026,9,1),'Fiche formation'!$C$25,'Fiche formation'!$D$25)</f>
        <v>mickael.montassier@umontpellier.fr</v>
      </c>
      <c r="G319">
        <f>Salle!$B$1</f>
        <v>0</v>
      </c>
      <c r="H319" t="str">
        <f>CONCATENATE('Fiche formation'!$C$14," ",IF(A319&lt;DATE(2026,9,1),"2A","3A"))</f>
        <v>M ALGO 2A</v>
      </c>
      <c r="K319" t="str">
        <f>VLOOKUP(A319,'Calendrier 2025-2026'!$S$7:$T$37,2,FALSE)</f>
        <v>Entreprise</v>
      </c>
    </row>
    <row r="320" spans="1:11">
      <c r="A320" s="10">
        <f t="shared" si="22"/>
        <v>46029</v>
      </c>
      <c r="B320" t="str">
        <f t="shared" si="23"/>
        <v>08:00</v>
      </c>
      <c r="C320" t="str">
        <f t="shared" si="24"/>
        <v>12:00</v>
      </c>
      <c r="D320" t="str">
        <f t="shared" ref="D320:D383" si="26">K320</f>
        <v>Entreprise</v>
      </c>
      <c r="E320">
        <f t="shared" si="25"/>
        <v>0</v>
      </c>
      <c r="F320" t="str">
        <f>IF(A320&lt;DATE(2026,9,1),'Fiche formation'!$C$25,'Fiche formation'!$D$25)</f>
        <v>mickael.montassier@umontpellier.fr</v>
      </c>
      <c r="G320">
        <f>Salle!$B$1</f>
        <v>0</v>
      </c>
      <c r="H320" t="str">
        <f>CONCATENATE('Fiche formation'!$C$14," ",IF(A320&lt;DATE(2026,9,1),"2A","3A"))</f>
        <v>M ALGO 2A</v>
      </c>
      <c r="K320" t="str">
        <f>VLOOKUP(A320,'Calendrier 2025-2026'!$S$7:$T$37,2,FALSE)</f>
        <v>Entreprise</v>
      </c>
    </row>
    <row r="321" spans="1:11">
      <c r="A321" s="10">
        <f t="shared" ref="A321:A384" si="27">IF(A320=A319,A320+1,A320)</f>
        <v>46029</v>
      </c>
      <c r="B321" t="str">
        <f t="shared" si="23"/>
        <v>14:00</v>
      </c>
      <c r="C321" t="str">
        <f t="shared" si="24"/>
        <v>17:00</v>
      </c>
      <c r="D321" t="str">
        <f t="shared" si="26"/>
        <v>Entreprise</v>
      </c>
      <c r="E321">
        <f t="shared" si="25"/>
        <v>0</v>
      </c>
      <c r="F321" t="str">
        <f>IF(A321&lt;DATE(2026,9,1),'Fiche formation'!$C$25,'Fiche formation'!$D$25)</f>
        <v>mickael.montassier@umontpellier.fr</v>
      </c>
      <c r="G321">
        <f>Salle!$B$1</f>
        <v>0</v>
      </c>
      <c r="H321" t="str">
        <f>CONCATENATE('Fiche formation'!$C$14," ",IF(A321&lt;DATE(2026,9,1),"2A","3A"))</f>
        <v>M ALGO 2A</v>
      </c>
      <c r="K321" t="str">
        <f>VLOOKUP(A321,'Calendrier 2025-2026'!$S$7:$T$37,2,FALSE)</f>
        <v>Entreprise</v>
      </c>
    </row>
    <row r="322" spans="1:11">
      <c r="A322" s="10">
        <f t="shared" si="27"/>
        <v>46030</v>
      </c>
      <c r="B322" t="str">
        <f t="shared" si="23"/>
        <v>08:00</v>
      </c>
      <c r="C322" t="str">
        <f t="shared" si="24"/>
        <v>12:00</v>
      </c>
      <c r="D322" t="str">
        <f t="shared" si="26"/>
        <v>Entreprise</v>
      </c>
      <c r="E322">
        <f t="shared" si="25"/>
        <v>0</v>
      </c>
      <c r="F322" t="str">
        <f>IF(A322&lt;DATE(2026,9,1),'Fiche formation'!$C$25,'Fiche formation'!$D$25)</f>
        <v>mickael.montassier@umontpellier.fr</v>
      </c>
      <c r="G322">
        <f>Salle!$B$1</f>
        <v>0</v>
      </c>
      <c r="H322" t="str">
        <f>CONCATENATE('Fiche formation'!$C$14," ",IF(A322&lt;DATE(2026,9,1),"2A","3A"))</f>
        <v>M ALGO 2A</v>
      </c>
      <c r="K322" t="str">
        <f>VLOOKUP(A322,'Calendrier 2025-2026'!$S$7:$T$37,2,FALSE)</f>
        <v>Entreprise</v>
      </c>
    </row>
    <row r="323" spans="1:11">
      <c r="A323" s="10">
        <f t="shared" si="27"/>
        <v>46030</v>
      </c>
      <c r="B323" t="str">
        <f t="shared" ref="B323:B386" si="28">IF(K323=0,"",IF($A323=$A322,"14:00","08:00"))</f>
        <v>14:00</v>
      </c>
      <c r="C323" t="str">
        <f t="shared" ref="C323:C386" si="29">IF(K323=0,"",IF($A323=$A322,"17:00","12:00"))</f>
        <v>17:00</v>
      </c>
      <c r="D323" t="str">
        <f t="shared" si="26"/>
        <v>Entreprise</v>
      </c>
      <c r="E323">
        <f t="shared" si="25"/>
        <v>0</v>
      </c>
      <c r="F323" t="str">
        <f>IF(A323&lt;DATE(2026,9,1),'Fiche formation'!$C$25,'Fiche formation'!$D$25)</f>
        <v>mickael.montassier@umontpellier.fr</v>
      </c>
      <c r="G323">
        <f>Salle!$B$1</f>
        <v>0</v>
      </c>
      <c r="H323" t="str">
        <f>CONCATENATE('Fiche formation'!$C$14," ",IF(A323&lt;DATE(2026,9,1),"2A","3A"))</f>
        <v>M ALGO 2A</v>
      </c>
      <c r="K323" t="str">
        <f>VLOOKUP(A323,'Calendrier 2025-2026'!$S$7:$T$37,2,FALSE)</f>
        <v>Entreprise</v>
      </c>
    </row>
    <row r="324" spans="1:11">
      <c r="A324" s="10">
        <f t="shared" si="27"/>
        <v>46031</v>
      </c>
      <c r="B324" t="str">
        <f t="shared" si="28"/>
        <v>08:00</v>
      </c>
      <c r="C324" t="str">
        <f t="shared" si="29"/>
        <v>12:00</v>
      </c>
      <c r="D324" t="str">
        <f t="shared" si="26"/>
        <v>Entreprise</v>
      </c>
      <c r="E324">
        <f t="shared" si="25"/>
        <v>0</v>
      </c>
      <c r="F324" t="str">
        <f>IF(A324&lt;DATE(2026,9,1),'Fiche formation'!$C$25,'Fiche formation'!$D$25)</f>
        <v>mickael.montassier@umontpellier.fr</v>
      </c>
      <c r="G324">
        <f>Salle!$B$1</f>
        <v>0</v>
      </c>
      <c r="H324" t="str">
        <f>CONCATENATE('Fiche formation'!$C$14," ",IF(A324&lt;DATE(2026,9,1),"2A","3A"))</f>
        <v>M ALGO 2A</v>
      </c>
      <c r="K324" t="str">
        <f>VLOOKUP(A324,'Calendrier 2025-2026'!$S$7:$T$37,2,FALSE)</f>
        <v>Entreprise</v>
      </c>
    </row>
    <row r="325" spans="1:11">
      <c r="A325" s="10">
        <f t="shared" si="27"/>
        <v>46031</v>
      </c>
      <c r="B325" t="str">
        <f t="shared" si="28"/>
        <v>14:00</v>
      </c>
      <c r="C325" t="str">
        <f t="shared" si="29"/>
        <v>17:00</v>
      </c>
      <c r="D325" t="str">
        <f t="shared" si="26"/>
        <v>Entreprise</v>
      </c>
      <c r="E325">
        <f t="shared" si="25"/>
        <v>0</v>
      </c>
      <c r="F325" t="str">
        <f>IF(A325&lt;DATE(2026,9,1),'Fiche formation'!$C$25,'Fiche formation'!$D$25)</f>
        <v>mickael.montassier@umontpellier.fr</v>
      </c>
      <c r="G325">
        <f>Salle!$B$1</f>
        <v>0</v>
      </c>
      <c r="H325" t="str">
        <f>CONCATENATE('Fiche formation'!$C$14," ",IF(A325&lt;DATE(2026,9,1),"2A","3A"))</f>
        <v>M ALGO 2A</v>
      </c>
      <c r="K325" t="str">
        <f>VLOOKUP(A325,'Calendrier 2025-2026'!$S$7:$T$37,2,FALSE)</f>
        <v>Entreprise</v>
      </c>
    </row>
    <row r="326" spans="1:11">
      <c r="A326" s="10">
        <f t="shared" si="27"/>
        <v>46032</v>
      </c>
      <c r="B326" t="str">
        <f t="shared" si="28"/>
        <v/>
      </c>
      <c r="C326" t="str">
        <f t="shared" si="29"/>
        <v/>
      </c>
      <c r="D326">
        <f t="shared" si="26"/>
        <v>0</v>
      </c>
      <c r="E326" t="str">
        <f t="shared" si="25"/>
        <v/>
      </c>
      <c r="F326" t="str">
        <f>IF(A326&lt;DATE(2026,9,1),'Fiche formation'!$C$25,'Fiche formation'!$D$25)</f>
        <v>mickael.montassier@umontpellier.fr</v>
      </c>
      <c r="G326">
        <f>Salle!$B$1</f>
        <v>0</v>
      </c>
      <c r="H326" t="str">
        <f>CONCATENATE('Fiche formation'!$C$14," ",IF(A326&lt;DATE(2026,9,1),"2A","3A"))</f>
        <v>M ALGO 2A</v>
      </c>
      <c r="K326">
        <f>VLOOKUP(A326,'Calendrier 2025-2026'!$S$7:$T$37,2,FALSE)</f>
        <v>0</v>
      </c>
    </row>
    <row r="327" spans="1:11">
      <c r="A327" s="10">
        <f t="shared" si="27"/>
        <v>46032</v>
      </c>
      <c r="B327" t="str">
        <f t="shared" si="28"/>
        <v/>
      </c>
      <c r="C327" t="str">
        <f t="shared" si="29"/>
        <v/>
      </c>
      <c r="D327">
        <f t="shared" si="26"/>
        <v>0</v>
      </c>
      <c r="E327" t="str">
        <f t="shared" si="25"/>
        <v/>
      </c>
      <c r="F327" t="str">
        <f>IF(A327&lt;DATE(2026,9,1),'Fiche formation'!$C$25,'Fiche formation'!$D$25)</f>
        <v>mickael.montassier@umontpellier.fr</v>
      </c>
      <c r="G327">
        <f>Salle!$B$1</f>
        <v>0</v>
      </c>
      <c r="H327" t="str">
        <f>CONCATENATE('Fiche formation'!$C$14," ",IF(A327&lt;DATE(2026,9,1),"2A","3A"))</f>
        <v>M ALGO 2A</v>
      </c>
      <c r="K327">
        <f>VLOOKUP(A327,'Calendrier 2025-2026'!$S$7:$T$37,2,FALSE)</f>
        <v>0</v>
      </c>
    </row>
    <row r="328" spans="1:11">
      <c r="A328" s="10">
        <f t="shared" si="27"/>
        <v>46033</v>
      </c>
      <c r="B328" t="str">
        <f t="shared" si="28"/>
        <v/>
      </c>
      <c r="C328" t="str">
        <f t="shared" si="29"/>
        <v/>
      </c>
      <c r="D328">
        <f t="shared" si="26"/>
        <v>0</v>
      </c>
      <c r="E328" t="str">
        <f t="shared" si="25"/>
        <v/>
      </c>
      <c r="F328" t="str">
        <f>IF(A328&lt;DATE(2026,9,1),'Fiche formation'!$C$25,'Fiche formation'!$D$25)</f>
        <v>mickael.montassier@umontpellier.fr</v>
      </c>
      <c r="G328">
        <f>Salle!$B$1</f>
        <v>0</v>
      </c>
      <c r="H328" t="str">
        <f>CONCATENATE('Fiche formation'!$C$14," ",IF(A328&lt;DATE(2026,9,1),"2A","3A"))</f>
        <v>M ALGO 2A</v>
      </c>
      <c r="K328">
        <f>VLOOKUP(A328,'Calendrier 2025-2026'!$S$7:$T$37,2,FALSE)</f>
        <v>0</v>
      </c>
    </row>
    <row r="329" spans="1:11">
      <c r="A329" s="10">
        <f t="shared" si="27"/>
        <v>46033</v>
      </c>
      <c r="B329" t="str">
        <f t="shared" si="28"/>
        <v/>
      </c>
      <c r="C329" t="str">
        <f t="shared" si="29"/>
        <v/>
      </c>
      <c r="D329">
        <f t="shared" si="26"/>
        <v>0</v>
      </c>
      <c r="E329" t="str">
        <f t="shared" si="25"/>
        <v/>
      </c>
      <c r="F329" t="str">
        <f>IF(A329&lt;DATE(2026,9,1),'Fiche formation'!$C$25,'Fiche formation'!$D$25)</f>
        <v>mickael.montassier@umontpellier.fr</v>
      </c>
      <c r="G329">
        <f>Salle!$B$1</f>
        <v>0</v>
      </c>
      <c r="H329" t="str">
        <f>CONCATENATE('Fiche formation'!$C$14," ",IF(A329&lt;DATE(2026,9,1),"2A","3A"))</f>
        <v>M ALGO 2A</v>
      </c>
      <c r="K329">
        <f>VLOOKUP(A329,'Calendrier 2025-2026'!$S$7:$T$37,2,FALSE)</f>
        <v>0</v>
      </c>
    </row>
    <row r="330" spans="1:11">
      <c r="A330" s="10">
        <f t="shared" si="27"/>
        <v>46034</v>
      </c>
      <c r="B330" t="str">
        <f t="shared" si="28"/>
        <v>08:00</v>
      </c>
      <c r="C330" t="str">
        <f t="shared" si="29"/>
        <v>12:00</v>
      </c>
      <c r="D330" t="str">
        <f t="shared" si="26"/>
        <v>Examens</v>
      </c>
      <c r="E330">
        <f t="shared" si="25"/>
        <v>1</v>
      </c>
      <c r="F330" t="str">
        <f>IF(A330&lt;DATE(2026,9,1),'Fiche formation'!$C$25,'Fiche formation'!$D$25)</f>
        <v>mickael.montassier@umontpellier.fr</v>
      </c>
      <c r="G330">
        <f>Salle!$B$1</f>
        <v>0</v>
      </c>
      <c r="H330" t="str">
        <f>CONCATENATE('Fiche formation'!$C$14," ",IF(A330&lt;DATE(2026,9,1),"2A","3A"))</f>
        <v>M ALGO 2A</v>
      </c>
      <c r="K330" t="str">
        <f>VLOOKUP(A330,'Calendrier 2025-2026'!$S$7:$T$37,2,FALSE)</f>
        <v>Examens</v>
      </c>
    </row>
    <row r="331" spans="1:11">
      <c r="A331" s="10">
        <f t="shared" si="27"/>
        <v>46034</v>
      </c>
      <c r="B331" t="str">
        <f t="shared" si="28"/>
        <v>14:00</v>
      </c>
      <c r="C331" t="str">
        <f t="shared" si="29"/>
        <v>17:00</v>
      </c>
      <c r="D331" t="str">
        <f t="shared" si="26"/>
        <v>Examens</v>
      </c>
      <c r="E331">
        <f t="shared" si="25"/>
        <v>1</v>
      </c>
      <c r="F331" t="str">
        <f>IF(A331&lt;DATE(2026,9,1),'Fiche formation'!$C$25,'Fiche formation'!$D$25)</f>
        <v>mickael.montassier@umontpellier.fr</v>
      </c>
      <c r="G331">
        <f>Salle!$B$1</f>
        <v>0</v>
      </c>
      <c r="H331" t="str">
        <f>CONCATENATE('Fiche formation'!$C$14," ",IF(A331&lt;DATE(2026,9,1),"2A","3A"))</f>
        <v>M ALGO 2A</v>
      </c>
      <c r="K331" t="str">
        <f>VLOOKUP(A331,'Calendrier 2025-2026'!$S$7:$T$37,2,FALSE)</f>
        <v>Examens</v>
      </c>
    </row>
    <row r="332" spans="1:11">
      <c r="A332" s="10">
        <f t="shared" si="27"/>
        <v>46035</v>
      </c>
      <c r="B332" t="str">
        <f t="shared" si="28"/>
        <v>08:00</v>
      </c>
      <c r="C332" t="str">
        <f t="shared" si="29"/>
        <v>12:00</v>
      </c>
      <c r="D332" t="str">
        <f t="shared" si="26"/>
        <v>Examens</v>
      </c>
      <c r="E332">
        <f t="shared" si="25"/>
        <v>1</v>
      </c>
      <c r="F332" t="str">
        <f>IF(A332&lt;DATE(2026,9,1),'Fiche formation'!$C$25,'Fiche formation'!$D$25)</f>
        <v>mickael.montassier@umontpellier.fr</v>
      </c>
      <c r="G332">
        <f>Salle!$B$1</f>
        <v>0</v>
      </c>
      <c r="H332" t="str">
        <f>CONCATENATE('Fiche formation'!$C$14," ",IF(A332&lt;DATE(2026,9,1),"2A","3A"))</f>
        <v>M ALGO 2A</v>
      </c>
      <c r="K332" t="str">
        <f>VLOOKUP(A332,'Calendrier 2025-2026'!$S$7:$T$37,2,FALSE)</f>
        <v>Examens</v>
      </c>
    </row>
    <row r="333" spans="1:11">
      <c r="A333" s="10">
        <f t="shared" si="27"/>
        <v>46035</v>
      </c>
      <c r="B333" t="str">
        <f t="shared" si="28"/>
        <v>14:00</v>
      </c>
      <c r="C333" t="str">
        <f t="shared" si="29"/>
        <v>17:00</v>
      </c>
      <c r="D333" t="str">
        <f t="shared" si="26"/>
        <v>Examens</v>
      </c>
      <c r="E333">
        <f t="shared" si="25"/>
        <v>1</v>
      </c>
      <c r="F333" t="str">
        <f>IF(A333&lt;DATE(2026,9,1),'Fiche formation'!$C$25,'Fiche formation'!$D$25)</f>
        <v>mickael.montassier@umontpellier.fr</v>
      </c>
      <c r="G333">
        <f>Salle!$B$1</f>
        <v>0</v>
      </c>
      <c r="H333" t="str">
        <f>CONCATENATE('Fiche formation'!$C$14," ",IF(A333&lt;DATE(2026,9,1),"2A","3A"))</f>
        <v>M ALGO 2A</v>
      </c>
      <c r="K333" t="str">
        <f>VLOOKUP(A333,'Calendrier 2025-2026'!$S$7:$T$37,2,FALSE)</f>
        <v>Examens</v>
      </c>
    </row>
    <row r="334" spans="1:11">
      <c r="A334" s="10">
        <f t="shared" si="27"/>
        <v>46036</v>
      </c>
      <c r="B334" t="str">
        <f t="shared" si="28"/>
        <v>08:00</v>
      </c>
      <c r="C334" t="str">
        <f t="shared" si="29"/>
        <v>12:00</v>
      </c>
      <c r="D334" t="str">
        <f t="shared" si="26"/>
        <v>Examens</v>
      </c>
      <c r="E334">
        <f t="shared" si="25"/>
        <v>1</v>
      </c>
      <c r="F334" t="str">
        <f>IF(A334&lt;DATE(2026,9,1),'Fiche formation'!$C$25,'Fiche formation'!$D$25)</f>
        <v>mickael.montassier@umontpellier.fr</v>
      </c>
      <c r="G334">
        <f>Salle!$B$1</f>
        <v>0</v>
      </c>
      <c r="H334" t="str">
        <f>CONCATENATE('Fiche formation'!$C$14," ",IF(A334&lt;DATE(2026,9,1),"2A","3A"))</f>
        <v>M ALGO 2A</v>
      </c>
      <c r="K334" t="str">
        <f>VLOOKUP(A334,'Calendrier 2025-2026'!$S$7:$T$37,2,FALSE)</f>
        <v>Examens</v>
      </c>
    </row>
    <row r="335" spans="1:11">
      <c r="A335" s="10">
        <f t="shared" si="27"/>
        <v>46036</v>
      </c>
      <c r="B335" t="str">
        <f t="shared" si="28"/>
        <v>14:00</v>
      </c>
      <c r="C335" t="str">
        <f t="shared" si="29"/>
        <v>17:00</v>
      </c>
      <c r="D335" t="str">
        <f t="shared" si="26"/>
        <v>Examens</v>
      </c>
      <c r="E335">
        <f t="shared" si="25"/>
        <v>1</v>
      </c>
      <c r="F335" t="str">
        <f>IF(A335&lt;DATE(2026,9,1),'Fiche formation'!$C$25,'Fiche formation'!$D$25)</f>
        <v>mickael.montassier@umontpellier.fr</v>
      </c>
      <c r="G335">
        <f>Salle!$B$1</f>
        <v>0</v>
      </c>
      <c r="H335" t="str">
        <f>CONCATENATE('Fiche formation'!$C$14," ",IF(A335&lt;DATE(2026,9,1),"2A","3A"))</f>
        <v>M ALGO 2A</v>
      </c>
      <c r="K335" t="str">
        <f>VLOOKUP(A335,'Calendrier 2025-2026'!$S$7:$T$37,2,FALSE)</f>
        <v>Examens</v>
      </c>
    </row>
    <row r="336" spans="1:11">
      <c r="A336" s="10">
        <f t="shared" si="27"/>
        <v>46037</v>
      </c>
      <c r="B336" t="str">
        <f t="shared" si="28"/>
        <v>08:00</v>
      </c>
      <c r="C336" t="str">
        <f t="shared" si="29"/>
        <v>12:00</v>
      </c>
      <c r="D336" t="str">
        <f t="shared" si="26"/>
        <v>Examens</v>
      </c>
      <c r="E336">
        <f t="shared" si="25"/>
        <v>1</v>
      </c>
      <c r="F336" t="str">
        <f>IF(A336&lt;DATE(2026,9,1),'Fiche formation'!$C$25,'Fiche formation'!$D$25)</f>
        <v>mickael.montassier@umontpellier.fr</v>
      </c>
      <c r="G336">
        <f>Salle!$B$1</f>
        <v>0</v>
      </c>
      <c r="H336" t="str">
        <f>CONCATENATE('Fiche formation'!$C$14," ",IF(A336&lt;DATE(2026,9,1),"2A","3A"))</f>
        <v>M ALGO 2A</v>
      </c>
      <c r="K336" t="str">
        <f>VLOOKUP(A336,'Calendrier 2025-2026'!$S$7:$T$37,2,FALSE)</f>
        <v>Examens</v>
      </c>
    </row>
    <row r="337" spans="1:11">
      <c r="A337" s="10">
        <f t="shared" si="27"/>
        <v>46037</v>
      </c>
      <c r="B337" t="str">
        <f t="shared" si="28"/>
        <v>14:00</v>
      </c>
      <c r="C337" t="str">
        <f t="shared" si="29"/>
        <v>17:00</v>
      </c>
      <c r="D337" t="str">
        <f t="shared" si="26"/>
        <v>Examens</v>
      </c>
      <c r="E337">
        <f t="shared" si="25"/>
        <v>1</v>
      </c>
      <c r="F337" t="str">
        <f>IF(A337&lt;DATE(2026,9,1),'Fiche formation'!$C$25,'Fiche formation'!$D$25)</f>
        <v>mickael.montassier@umontpellier.fr</v>
      </c>
      <c r="G337">
        <f>Salle!$B$1</f>
        <v>0</v>
      </c>
      <c r="H337" t="str">
        <f>CONCATENATE('Fiche formation'!$C$14," ",IF(A337&lt;DATE(2026,9,1),"2A","3A"))</f>
        <v>M ALGO 2A</v>
      </c>
      <c r="K337" t="str">
        <f>VLOOKUP(A337,'Calendrier 2025-2026'!$S$7:$T$37,2,FALSE)</f>
        <v>Examens</v>
      </c>
    </row>
    <row r="338" spans="1:11">
      <c r="A338" s="10">
        <f t="shared" si="27"/>
        <v>46038</v>
      </c>
      <c r="B338" t="str">
        <f t="shared" si="28"/>
        <v>08:00</v>
      </c>
      <c r="C338" t="str">
        <f t="shared" si="29"/>
        <v>12:00</v>
      </c>
      <c r="D338" t="str">
        <f t="shared" si="26"/>
        <v>Examens</v>
      </c>
      <c r="E338">
        <f t="shared" si="25"/>
        <v>1</v>
      </c>
      <c r="F338" t="str">
        <f>IF(A338&lt;DATE(2026,9,1),'Fiche formation'!$C$25,'Fiche formation'!$D$25)</f>
        <v>mickael.montassier@umontpellier.fr</v>
      </c>
      <c r="G338">
        <f>Salle!$B$1</f>
        <v>0</v>
      </c>
      <c r="H338" t="str">
        <f>CONCATENATE('Fiche formation'!$C$14," ",IF(A338&lt;DATE(2026,9,1),"2A","3A"))</f>
        <v>M ALGO 2A</v>
      </c>
      <c r="K338" t="str">
        <f>VLOOKUP(A338,'Calendrier 2025-2026'!$S$7:$T$37,2,FALSE)</f>
        <v>Examens</v>
      </c>
    </row>
    <row r="339" spans="1:11">
      <c r="A339" s="10">
        <f t="shared" si="27"/>
        <v>46038</v>
      </c>
      <c r="B339" t="str">
        <f t="shared" si="28"/>
        <v>14:00</v>
      </c>
      <c r="C339" t="str">
        <f t="shared" si="29"/>
        <v>17:00</v>
      </c>
      <c r="D339" t="str">
        <f t="shared" si="26"/>
        <v>Examens</v>
      </c>
      <c r="E339">
        <f t="shared" si="25"/>
        <v>1</v>
      </c>
      <c r="F339" t="str">
        <f>IF(A339&lt;DATE(2026,9,1),'Fiche formation'!$C$25,'Fiche formation'!$D$25)</f>
        <v>mickael.montassier@umontpellier.fr</v>
      </c>
      <c r="G339">
        <f>Salle!$B$1</f>
        <v>0</v>
      </c>
      <c r="H339" t="str">
        <f>CONCATENATE('Fiche formation'!$C$14," ",IF(A339&lt;DATE(2026,9,1),"2A","3A"))</f>
        <v>M ALGO 2A</v>
      </c>
      <c r="K339" t="str">
        <f>VLOOKUP(A339,'Calendrier 2025-2026'!$S$7:$T$37,2,FALSE)</f>
        <v>Examens</v>
      </c>
    </row>
    <row r="340" spans="1:11">
      <c r="A340" s="10">
        <f t="shared" si="27"/>
        <v>46039</v>
      </c>
      <c r="B340" t="str">
        <f t="shared" si="28"/>
        <v/>
      </c>
      <c r="C340" t="str">
        <f t="shared" si="29"/>
        <v/>
      </c>
      <c r="D340">
        <f t="shared" si="26"/>
        <v>0</v>
      </c>
      <c r="E340" t="str">
        <f t="shared" si="25"/>
        <v/>
      </c>
      <c r="F340" t="str">
        <f>IF(A340&lt;DATE(2026,9,1),'Fiche formation'!$C$25,'Fiche formation'!$D$25)</f>
        <v>mickael.montassier@umontpellier.fr</v>
      </c>
      <c r="G340">
        <f>Salle!$B$1</f>
        <v>0</v>
      </c>
      <c r="H340" t="str">
        <f>CONCATENATE('Fiche formation'!$C$14," ",IF(A340&lt;DATE(2026,9,1),"2A","3A"))</f>
        <v>M ALGO 2A</v>
      </c>
      <c r="K340">
        <f>VLOOKUP(A340,'Calendrier 2025-2026'!$S$7:$T$37,2,FALSE)</f>
        <v>0</v>
      </c>
    </row>
    <row r="341" spans="1:11">
      <c r="A341" s="10">
        <f t="shared" si="27"/>
        <v>46039</v>
      </c>
      <c r="B341" t="str">
        <f t="shared" si="28"/>
        <v/>
      </c>
      <c r="C341" t="str">
        <f t="shared" si="29"/>
        <v/>
      </c>
      <c r="D341">
        <f t="shared" si="26"/>
        <v>0</v>
      </c>
      <c r="E341" t="str">
        <f t="shared" si="25"/>
        <v/>
      </c>
      <c r="F341" t="str">
        <f>IF(A341&lt;DATE(2026,9,1),'Fiche formation'!$C$25,'Fiche formation'!$D$25)</f>
        <v>mickael.montassier@umontpellier.fr</v>
      </c>
      <c r="G341">
        <f>Salle!$B$1</f>
        <v>0</v>
      </c>
      <c r="H341" t="str">
        <f>CONCATENATE('Fiche formation'!$C$14," ",IF(A341&lt;DATE(2026,9,1),"2A","3A"))</f>
        <v>M ALGO 2A</v>
      </c>
      <c r="K341">
        <f>VLOOKUP(A341,'Calendrier 2025-2026'!$S$7:$T$37,2,FALSE)</f>
        <v>0</v>
      </c>
    </row>
    <row r="342" spans="1:11">
      <c r="A342" s="10">
        <f t="shared" si="27"/>
        <v>46040</v>
      </c>
      <c r="B342" t="str">
        <f t="shared" si="28"/>
        <v/>
      </c>
      <c r="C342" t="str">
        <f t="shared" si="29"/>
        <v/>
      </c>
      <c r="D342">
        <f t="shared" si="26"/>
        <v>0</v>
      </c>
      <c r="E342" t="str">
        <f t="shared" si="25"/>
        <v/>
      </c>
      <c r="F342" t="str">
        <f>IF(A342&lt;DATE(2026,9,1),'Fiche formation'!$C$25,'Fiche formation'!$D$25)</f>
        <v>mickael.montassier@umontpellier.fr</v>
      </c>
      <c r="G342">
        <f>Salle!$B$1</f>
        <v>0</v>
      </c>
      <c r="H342" t="str">
        <f>CONCATENATE('Fiche formation'!$C$14," ",IF(A342&lt;DATE(2026,9,1),"2A","3A"))</f>
        <v>M ALGO 2A</v>
      </c>
      <c r="K342">
        <f>VLOOKUP(A342,'Calendrier 2025-2026'!$S$7:$T$37,2,FALSE)</f>
        <v>0</v>
      </c>
    </row>
    <row r="343" spans="1:11">
      <c r="A343" s="10">
        <f t="shared" si="27"/>
        <v>46040</v>
      </c>
      <c r="B343" t="str">
        <f t="shared" si="28"/>
        <v/>
      </c>
      <c r="C343" t="str">
        <f t="shared" si="29"/>
        <v/>
      </c>
      <c r="D343">
        <f t="shared" si="26"/>
        <v>0</v>
      </c>
      <c r="E343" t="str">
        <f t="shared" si="25"/>
        <v/>
      </c>
      <c r="F343" t="str">
        <f>IF(A343&lt;DATE(2026,9,1),'Fiche formation'!$C$25,'Fiche formation'!$D$25)</f>
        <v>mickael.montassier@umontpellier.fr</v>
      </c>
      <c r="G343">
        <f>Salle!$B$1</f>
        <v>0</v>
      </c>
      <c r="H343" t="str">
        <f>CONCATENATE('Fiche formation'!$C$14," ",IF(A343&lt;DATE(2026,9,1),"2A","3A"))</f>
        <v>M ALGO 2A</v>
      </c>
      <c r="K343">
        <f>VLOOKUP(A343,'Calendrier 2025-2026'!$S$7:$T$37,2,FALSE)</f>
        <v>0</v>
      </c>
    </row>
    <row r="344" spans="1:11">
      <c r="A344" s="10">
        <f t="shared" si="27"/>
        <v>46041</v>
      </c>
      <c r="B344" t="str">
        <f t="shared" si="28"/>
        <v>08:00</v>
      </c>
      <c r="C344" t="str">
        <f t="shared" si="29"/>
        <v>12:00</v>
      </c>
      <c r="D344" t="str">
        <f t="shared" si="26"/>
        <v>Centre</v>
      </c>
      <c r="E344">
        <f t="shared" si="25"/>
        <v>1</v>
      </c>
      <c r="F344" t="str">
        <f>IF(A344&lt;DATE(2026,9,1),'Fiche formation'!$C$25,'Fiche formation'!$D$25)</f>
        <v>mickael.montassier@umontpellier.fr</v>
      </c>
      <c r="G344">
        <f>Salle!$B$1</f>
        <v>0</v>
      </c>
      <c r="H344" t="str">
        <f>CONCATENATE('Fiche formation'!$C$14," ",IF(A344&lt;DATE(2026,9,1),"2A","3A"))</f>
        <v>M ALGO 2A</v>
      </c>
      <c r="K344" t="str">
        <f>VLOOKUP(A344,'Calendrier 2025-2026'!$S$7:$T$37,2,FALSE)</f>
        <v>Centre</v>
      </c>
    </row>
    <row r="345" spans="1:11">
      <c r="A345" s="10">
        <f t="shared" si="27"/>
        <v>46041</v>
      </c>
      <c r="B345" t="str">
        <f t="shared" si="28"/>
        <v>14:00</v>
      </c>
      <c r="C345" t="str">
        <f t="shared" si="29"/>
        <v>17:00</v>
      </c>
      <c r="D345" t="str">
        <f t="shared" si="26"/>
        <v>Centre</v>
      </c>
      <c r="E345">
        <f t="shared" si="25"/>
        <v>1</v>
      </c>
      <c r="F345" t="str">
        <f>IF(A345&lt;DATE(2026,9,1),'Fiche formation'!$C$25,'Fiche formation'!$D$25)</f>
        <v>mickael.montassier@umontpellier.fr</v>
      </c>
      <c r="G345">
        <f>Salle!$B$1</f>
        <v>0</v>
      </c>
      <c r="H345" t="str">
        <f>CONCATENATE('Fiche formation'!$C$14," ",IF(A345&lt;DATE(2026,9,1),"2A","3A"))</f>
        <v>M ALGO 2A</v>
      </c>
      <c r="K345" t="str">
        <f>VLOOKUP(A345,'Calendrier 2025-2026'!$S$7:$T$37,2,FALSE)</f>
        <v>Centre</v>
      </c>
    </row>
    <row r="346" spans="1:11">
      <c r="A346" s="10">
        <f t="shared" si="27"/>
        <v>46042</v>
      </c>
      <c r="B346" t="str">
        <f t="shared" si="28"/>
        <v>08:00</v>
      </c>
      <c r="C346" t="str">
        <f t="shared" si="29"/>
        <v>12:00</v>
      </c>
      <c r="D346" t="str">
        <f t="shared" si="26"/>
        <v>Centre</v>
      </c>
      <c r="E346">
        <f t="shared" si="25"/>
        <v>1</v>
      </c>
      <c r="F346" t="str">
        <f>IF(A346&lt;DATE(2026,9,1),'Fiche formation'!$C$25,'Fiche formation'!$D$25)</f>
        <v>mickael.montassier@umontpellier.fr</v>
      </c>
      <c r="G346">
        <f>Salle!$B$1</f>
        <v>0</v>
      </c>
      <c r="H346" t="str">
        <f>CONCATENATE('Fiche formation'!$C$14," ",IF(A346&lt;DATE(2026,9,1),"2A","3A"))</f>
        <v>M ALGO 2A</v>
      </c>
      <c r="K346" t="str">
        <f>VLOOKUP(A346,'Calendrier 2025-2026'!$S$7:$T$37,2,FALSE)</f>
        <v>Centre</v>
      </c>
    </row>
    <row r="347" spans="1:11">
      <c r="A347" s="10">
        <f t="shared" si="27"/>
        <v>46042</v>
      </c>
      <c r="B347" t="str">
        <f t="shared" si="28"/>
        <v>14:00</v>
      </c>
      <c r="C347" t="str">
        <f t="shared" si="29"/>
        <v>17:00</v>
      </c>
      <c r="D347" t="str">
        <f t="shared" si="26"/>
        <v>Centre</v>
      </c>
      <c r="E347">
        <f t="shared" si="25"/>
        <v>1</v>
      </c>
      <c r="F347" t="str">
        <f>IF(A347&lt;DATE(2026,9,1),'Fiche formation'!$C$25,'Fiche formation'!$D$25)</f>
        <v>mickael.montassier@umontpellier.fr</v>
      </c>
      <c r="G347">
        <f>Salle!$B$1</f>
        <v>0</v>
      </c>
      <c r="H347" t="str">
        <f>CONCATENATE('Fiche formation'!$C$14," ",IF(A347&lt;DATE(2026,9,1),"2A","3A"))</f>
        <v>M ALGO 2A</v>
      </c>
      <c r="K347" t="str">
        <f>VLOOKUP(A347,'Calendrier 2025-2026'!$S$7:$T$37,2,FALSE)</f>
        <v>Centre</v>
      </c>
    </row>
    <row r="348" spans="1:11">
      <c r="A348" s="10">
        <f t="shared" si="27"/>
        <v>46043</v>
      </c>
      <c r="B348" t="str">
        <f t="shared" si="28"/>
        <v>08:00</v>
      </c>
      <c r="C348" t="str">
        <f t="shared" si="29"/>
        <v>12:00</v>
      </c>
      <c r="D348" t="str">
        <f t="shared" si="26"/>
        <v>Centre</v>
      </c>
      <c r="E348">
        <f t="shared" si="25"/>
        <v>1</v>
      </c>
      <c r="F348" t="str">
        <f>IF(A348&lt;DATE(2026,9,1),'Fiche formation'!$C$25,'Fiche formation'!$D$25)</f>
        <v>mickael.montassier@umontpellier.fr</v>
      </c>
      <c r="G348">
        <f>Salle!$B$1</f>
        <v>0</v>
      </c>
      <c r="H348" t="str">
        <f>CONCATENATE('Fiche formation'!$C$14," ",IF(A348&lt;DATE(2026,9,1),"2A","3A"))</f>
        <v>M ALGO 2A</v>
      </c>
      <c r="K348" t="str">
        <f>VLOOKUP(A348,'Calendrier 2025-2026'!$S$7:$T$37,2,FALSE)</f>
        <v>Centre</v>
      </c>
    </row>
    <row r="349" spans="1:11">
      <c r="A349" s="10">
        <f t="shared" si="27"/>
        <v>46043</v>
      </c>
      <c r="B349" t="str">
        <f t="shared" si="28"/>
        <v>14:00</v>
      </c>
      <c r="C349" t="str">
        <f t="shared" si="29"/>
        <v>17:00</v>
      </c>
      <c r="D349" t="str">
        <f t="shared" si="26"/>
        <v>Centre</v>
      </c>
      <c r="E349">
        <f t="shared" si="25"/>
        <v>1</v>
      </c>
      <c r="F349" t="str">
        <f>IF(A349&lt;DATE(2026,9,1),'Fiche formation'!$C$25,'Fiche formation'!$D$25)</f>
        <v>mickael.montassier@umontpellier.fr</v>
      </c>
      <c r="G349">
        <f>Salle!$B$1</f>
        <v>0</v>
      </c>
      <c r="H349" t="str">
        <f>CONCATENATE('Fiche formation'!$C$14," ",IF(A349&lt;DATE(2026,9,1),"2A","3A"))</f>
        <v>M ALGO 2A</v>
      </c>
      <c r="K349" t="str">
        <f>VLOOKUP(A349,'Calendrier 2025-2026'!$S$7:$T$37,2,FALSE)</f>
        <v>Centre</v>
      </c>
    </row>
    <row r="350" spans="1:11">
      <c r="A350" s="10">
        <f t="shared" si="27"/>
        <v>46044</v>
      </c>
      <c r="B350" t="str">
        <f t="shared" si="28"/>
        <v>08:00</v>
      </c>
      <c r="C350" t="str">
        <f t="shared" si="29"/>
        <v>12:00</v>
      </c>
      <c r="D350" t="str">
        <f t="shared" si="26"/>
        <v>Centre</v>
      </c>
      <c r="E350">
        <f t="shared" si="25"/>
        <v>1</v>
      </c>
      <c r="F350" t="str">
        <f>IF(A350&lt;DATE(2026,9,1),'Fiche formation'!$C$25,'Fiche formation'!$D$25)</f>
        <v>mickael.montassier@umontpellier.fr</v>
      </c>
      <c r="G350">
        <f>Salle!$B$1</f>
        <v>0</v>
      </c>
      <c r="H350" t="str">
        <f>CONCATENATE('Fiche formation'!$C$14," ",IF(A350&lt;DATE(2026,9,1),"2A","3A"))</f>
        <v>M ALGO 2A</v>
      </c>
      <c r="K350" t="str">
        <f>VLOOKUP(A350,'Calendrier 2025-2026'!$S$7:$T$37,2,FALSE)</f>
        <v>Centre</v>
      </c>
    </row>
    <row r="351" spans="1:11">
      <c r="A351" s="10">
        <f t="shared" si="27"/>
        <v>46044</v>
      </c>
      <c r="B351" t="str">
        <f t="shared" si="28"/>
        <v>14:00</v>
      </c>
      <c r="C351" t="str">
        <f t="shared" si="29"/>
        <v>17:00</v>
      </c>
      <c r="D351" t="str">
        <f t="shared" si="26"/>
        <v>Centre</v>
      </c>
      <c r="E351">
        <f t="shared" si="25"/>
        <v>1</v>
      </c>
      <c r="F351" t="str">
        <f>IF(A351&lt;DATE(2026,9,1),'Fiche formation'!$C$25,'Fiche formation'!$D$25)</f>
        <v>mickael.montassier@umontpellier.fr</v>
      </c>
      <c r="G351">
        <f>Salle!$B$1</f>
        <v>0</v>
      </c>
      <c r="H351" t="str">
        <f>CONCATENATE('Fiche formation'!$C$14," ",IF(A351&lt;DATE(2026,9,1),"2A","3A"))</f>
        <v>M ALGO 2A</v>
      </c>
      <c r="K351" t="str">
        <f>VLOOKUP(A351,'Calendrier 2025-2026'!$S$7:$T$37,2,FALSE)</f>
        <v>Centre</v>
      </c>
    </row>
    <row r="352" spans="1:11">
      <c r="A352" s="10">
        <f t="shared" si="27"/>
        <v>46045</v>
      </c>
      <c r="B352" t="str">
        <f t="shared" si="28"/>
        <v>08:00</v>
      </c>
      <c r="C352" t="str">
        <f t="shared" si="29"/>
        <v>12:00</v>
      </c>
      <c r="D352" t="str">
        <f t="shared" si="26"/>
        <v>Centre</v>
      </c>
      <c r="E352">
        <f t="shared" si="25"/>
        <v>1</v>
      </c>
      <c r="F352" t="str">
        <f>IF(A352&lt;DATE(2026,9,1),'Fiche formation'!$C$25,'Fiche formation'!$D$25)</f>
        <v>mickael.montassier@umontpellier.fr</v>
      </c>
      <c r="G352">
        <f>Salle!$B$1</f>
        <v>0</v>
      </c>
      <c r="H352" t="str">
        <f>CONCATENATE('Fiche formation'!$C$14," ",IF(A352&lt;DATE(2026,9,1),"2A","3A"))</f>
        <v>M ALGO 2A</v>
      </c>
      <c r="K352" t="str">
        <f>VLOOKUP(A352,'Calendrier 2025-2026'!$S$7:$T$37,2,FALSE)</f>
        <v>Centre</v>
      </c>
    </row>
    <row r="353" spans="1:11">
      <c r="A353" s="10">
        <f t="shared" si="27"/>
        <v>46045</v>
      </c>
      <c r="B353" t="str">
        <f t="shared" si="28"/>
        <v>14:00</v>
      </c>
      <c r="C353" t="str">
        <f t="shared" si="29"/>
        <v>17:00</v>
      </c>
      <c r="D353" t="str">
        <f t="shared" si="26"/>
        <v>Centre</v>
      </c>
      <c r="E353">
        <f t="shared" si="25"/>
        <v>1</v>
      </c>
      <c r="F353" t="str">
        <f>IF(A353&lt;DATE(2026,9,1),'Fiche formation'!$C$25,'Fiche formation'!$D$25)</f>
        <v>mickael.montassier@umontpellier.fr</v>
      </c>
      <c r="G353">
        <f>Salle!$B$1</f>
        <v>0</v>
      </c>
      <c r="H353" t="str">
        <f>CONCATENATE('Fiche formation'!$C$14," ",IF(A353&lt;DATE(2026,9,1),"2A","3A"))</f>
        <v>M ALGO 2A</v>
      </c>
      <c r="K353" t="str">
        <f>VLOOKUP(A353,'Calendrier 2025-2026'!$S$7:$T$37,2,FALSE)</f>
        <v>Centre</v>
      </c>
    </row>
    <row r="354" spans="1:11">
      <c r="A354" s="10">
        <f t="shared" si="27"/>
        <v>46046</v>
      </c>
      <c r="B354" t="str">
        <f t="shared" si="28"/>
        <v/>
      </c>
      <c r="C354" t="str">
        <f t="shared" si="29"/>
        <v/>
      </c>
      <c r="D354">
        <f t="shared" si="26"/>
        <v>0</v>
      </c>
      <c r="E354" t="str">
        <f t="shared" si="25"/>
        <v/>
      </c>
      <c r="F354" t="str">
        <f>IF(A354&lt;DATE(2026,9,1),'Fiche formation'!$C$25,'Fiche formation'!$D$25)</f>
        <v>mickael.montassier@umontpellier.fr</v>
      </c>
      <c r="G354">
        <f>Salle!$B$1</f>
        <v>0</v>
      </c>
      <c r="H354" t="str">
        <f>CONCATENATE('Fiche formation'!$C$14," ",IF(A354&lt;DATE(2026,9,1),"2A","3A"))</f>
        <v>M ALGO 2A</v>
      </c>
      <c r="K354">
        <f>VLOOKUP(A354,'Calendrier 2025-2026'!$S$7:$T$37,2,FALSE)</f>
        <v>0</v>
      </c>
    </row>
    <row r="355" spans="1:11">
      <c r="A355" s="10">
        <f t="shared" si="27"/>
        <v>46046</v>
      </c>
      <c r="B355" t="str">
        <f t="shared" si="28"/>
        <v/>
      </c>
      <c r="C355" t="str">
        <f t="shared" si="29"/>
        <v/>
      </c>
      <c r="D355">
        <f t="shared" si="26"/>
        <v>0</v>
      </c>
      <c r="E355" t="str">
        <f t="shared" si="25"/>
        <v/>
      </c>
      <c r="F355" t="str">
        <f>IF(A355&lt;DATE(2026,9,1),'Fiche formation'!$C$25,'Fiche formation'!$D$25)</f>
        <v>mickael.montassier@umontpellier.fr</v>
      </c>
      <c r="G355">
        <f>Salle!$B$1</f>
        <v>0</v>
      </c>
      <c r="H355" t="str">
        <f>CONCATENATE('Fiche formation'!$C$14," ",IF(A355&lt;DATE(2026,9,1),"2A","3A"))</f>
        <v>M ALGO 2A</v>
      </c>
      <c r="K355">
        <f>VLOOKUP(A355,'Calendrier 2025-2026'!$S$7:$T$37,2,FALSE)</f>
        <v>0</v>
      </c>
    </row>
    <row r="356" spans="1:11">
      <c r="A356" s="10">
        <f t="shared" si="27"/>
        <v>46047</v>
      </c>
      <c r="B356" t="str">
        <f t="shared" si="28"/>
        <v/>
      </c>
      <c r="C356" t="str">
        <f t="shared" si="29"/>
        <v/>
      </c>
      <c r="D356">
        <f t="shared" si="26"/>
        <v>0</v>
      </c>
      <c r="E356" t="str">
        <f t="shared" si="25"/>
        <v/>
      </c>
      <c r="F356" t="str">
        <f>IF(A356&lt;DATE(2026,9,1),'Fiche formation'!$C$25,'Fiche formation'!$D$25)</f>
        <v>mickael.montassier@umontpellier.fr</v>
      </c>
      <c r="G356">
        <f>Salle!$B$1</f>
        <v>0</v>
      </c>
      <c r="H356" t="str">
        <f>CONCATENATE('Fiche formation'!$C$14," ",IF(A356&lt;DATE(2026,9,1),"2A","3A"))</f>
        <v>M ALGO 2A</v>
      </c>
      <c r="K356">
        <f>VLOOKUP(A356,'Calendrier 2025-2026'!$S$7:$T$37,2,FALSE)</f>
        <v>0</v>
      </c>
    </row>
    <row r="357" spans="1:11">
      <c r="A357" s="10">
        <f t="shared" si="27"/>
        <v>46047</v>
      </c>
      <c r="B357" t="str">
        <f t="shared" si="28"/>
        <v/>
      </c>
      <c r="C357" t="str">
        <f t="shared" si="29"/>
        <v/>
      </c>
      <c r="D357">
        <f t="shared" si="26"/>
        <v>0</v>
      </c>
      <c r="E357" t="str">
        <f t="shared" si="25"/>
        <v/>
      </c>
      <c r="F357" t="str">
        <f>IF(A357&lt;DATE(2026,9,1),'Fiche formation'!$C$25,'Fiche formation'!$D$25)</f>
        <v>mickael.montassier@umontpellier.fr</v>
      </c>
      <c r="G357">
        <f>Salle!$B$1</f>
        <v>0</v>
      </c>
      <c r="H357" t="str">
        <f>CONCATENATE('Fiche formation'!$C$14," ",IF(A357&lt;DATE(2026,9,1),"2A","3A"))</f>
        <v>M ALGO 2A</v>
      </c>
      <c r="K357">
        <f>VLOOKUP(A357,'Calendrier 2025-2026'!$S$7:$T$37,2,FALSE)</f>
        <v>0</v>
      </c>
    </row>
    <row r="358" spans="1:11">
      <c r="A358" s="10">
        <f t="shared" si="27"/>
        <v>46048</v>
      </c>
      <c r="B358" t="str">
        <f t="shared" si="28"/>
        <v>08:00</v>
      </c>
      <c r="C358" t="str">
        <f t="shared" si="29"/>
        <v>12:00</v>
      </c>
      <c r="D358" t="str">
        <f t="shared" si="26"/>
        <v>Centre</v>
      </c>
      <c r="E358">
        <f t="shared" si="25"/>
        <v>1</v>
      </c>
      <c r="F358" t="str">
        <f>IF(A358&lt;DATE(2026,9,1),'Fiche formation'!$C$25,'Fiche formation'!$D$25)</f>
        <v>mickael.montassier@umontpellier.fr</v>
      </c>
      <c r="G358">
        <f>Salle!$B$1</f>
        <v>0</v>
      </c>
      <c r="H358" t="str">
        <f>CONCATENATE('Fiche formation'!$C$14," ",IF(A358&lt;DATE(2026,9,1),"2A","3A"))</f>
        <v>M ALGO 2A</v>
      </c>
      <c r="K358" t="str">
        <f>VLOOKUP(A358,'Calendrier 2025-2026'!$S$7:$T$37,2,FALSE)</f>
        <v>Centre</v>
      </c>
    </row>
    <row r="359" spans="1:11">
      <c r="A359" s="10">
        <f t="shared" si="27"/>
        <v>46048</v>
      </c>
      <c r="B359" t="str">
        <f t="shared" si="28"/>
        <v>14:00</v>
      </c>
      <c r="C359" t="str">
        <f t="shared" si="29"/>
        <v>17:00</v>
      </c>
      <c r="D359" t="str">
        <f t="shared" si="26"/>
        <v>Centre</v>
      </c>
      <c r="E359">
        <f t="shared" si="25"/>
        <v>1</v>
      </c>
      <c r="F359" t="str">
        <f>IF(A359&lt;DATE(2026,9,1),'Fiche formation'!$C$25,'Fiche formation'!$D$25)</f>
        <v>mickael.montassier@umontpellier.fr</v>
      </c>
      <c r="G359">
        <f>Salle!$B$1</f>
        <v>0</v>
      </c>
      <c r="H359" t="str">
        <f>CONCATENATE('Fiche formation'!$C$14," ",IF(A359&lt;DATE(2026,9,1),"2A","3A"))</f>
        <v>M ALGO 2A</v>
      </c>
      <c r="K359" t="str">
        <f>VLOOKUP(A359,'Calendrier 2025-2026'!$S$7:$T$37,2,FALSE)</f>
        <v>Centre</v>
      </c>
    </row>
    <row r="360" spans="1:11">
      <c r="A360" s="10">
        <f t="shared" si="27"/>
        <v>46049</v>
      </c>
      <c r="B360" t="str">
        <f t="shared" si="28"/>
        <v>08:00</v>
      </c>
      <c r="C360" t="str">
        <f t="shared" si="29"/>
        <v>12:00</v>
      </c>
      <c r="D360" t="str">
        <f t="shared" si="26"/>
        <v>Centre</v>
      </c>
      <c r="E360">
        <f t="shared" si="25"/>
        <v>1</v>
      </c>
      <c r="F360" t="str">
        <f>IF(A360&lt;DATE(2026,9,1),'Fiche formation'!$C$25,'Fiche formation'!$D$25)</f>
        <v>mickael.montassier@umontpellier.fr</v>
      </c>
      <c r="G360">
        <f>Salle!$B$1</f>
        <v>0</v>
      </c>
      <c r="H360" t="str">
        <f>CONCATENATE('Fiche formation'!$C$14," ",IF(A360&lt;DATE(2026,9,1),"2A","3A"))</f>
        <v>M ALGO 2A</v>
      </c>
      <c r="K360" t="str">
        <f>VLOOKUP(A360,'Calendrier 2025-2026'!$S$7:$T$37,2,FALSE)</f>
        <v>Centre</v>
      </c>
    </row>
    <row r="361" spans="1:11">
      <c r="A361" s="10">
        <f t="shared" si="27"/>
        <v>46049</v>
      </c>
      <c r="B361" t="str">
        <f t="shared" si="28"/>
        <v>14:00</v>
      </c>
      <c r="C361" t="str">
        <f t="shared" si="29"/>
        <v>17:00</v>
      </c>
      <c r="D361" t="str">
        <f t="shared" si="26"/>
        <v>Centre</v>
      </c>
      <c r="E361">
        <f t="shared" si="25"/>
        <v>1</v>
      </c>
      <c r="F361" t="str">
        <f>IF(A361&lt;DATE(2026,9,1),'Fiche formation'!$C$25,'Fiche formation'!$D$25)</f>
        <v>mickael.montassier@umontpellier.fr</v>
      </c>
      <c r="G361">
        <f>Salle!$B$1</f>
        <v>0</v>
      </c>
      <c r="H361" t="str">
        <f>CONCATENATE('Fiche formation'!$C$14," ",IF(A361&lt;DATE(2026,9,1),"2A","3A"))</f>
        <v>M ALGO 2A</v>
      </c>
      <c r="K361" t="str">
        <f>VLOOKUP(A361,'Calendrier 2025-2026'!$S$7:$T$37,2,FALSE)</f>
        <v>Centre</v>
      </c>
    </row>
    <row r="362" spans="1:11">
      <c r="A362" s="10">
        <f t="shared" si="27"/>
        <v>46050</v>
      </c>
      <c r="B362" t="str">
        <f t="shared" si="28"/>
        <v>08:00</v>
      </c>
      <c r="C362" t="str">
        <f t="shared" si="29"/>
        <v>12:00</v>
      </c>
      <c r="D362" t="str">
        <f t="shared" si="26"/>
        <v>Centre</v>
      </c>
      <c r="E362">
        <f t="shared" si="25"/>
        <v>1</v>
      </c>
      <c r="F362" t="str">
        <f>IF(A362&lt;DATE(2026,9,1),'Fiche formation'!$C$25,'Fiche formation'!$D$25)</f>
        <v>mickael.montassier@umontpellier.fr</v>
      </c>
      <c r="G362">
        <f>Salle!$B$1</f>
        <v>0</v>
      </c>
      <c r="H362" t="str">
        <f>CONCATENATE('Fiche formation'!$C$14," ",IF(A362&lt;DATE(2026,9,1),"2A","3A"))</f>
        <v>M ALGO 2A</v>
      </c>
      <c r="K362" t="str">
        <f>VLOOKUP(A362,'Calendrier 2025-2026'!$S$7:$T$37,2,FALSE)</f>
        <v>Centre</v>
      </c>
    </row>
    <row r="363" spans="1:11">
      <c r="A363" s="10">
        <f t="shared" si="27"/>
        <v>46050</v>
      </c>
      <c r="B363" t="str">
        <f t="shared" si="28"/>
        <v>14:00</v>
      </c>
      <c r="C363" t="str">
        <f t="shared" si="29"/>
        <v>17:00</v>
      </c>
      <c r="D363" t="str">
        <f t="shared" si="26"/>
        <v>Centre</v>
      </c>
      <c r="E363">
        <f t="shared" si="25"/>
        <v>1</v>
      </c>
      <c r="F363" t="str">
        <f>IF(A363&lt;DATE(2026,9,1),'Fiche formation'!$C$25,'Fiche formation'!$D$25)</f>
        <v>mickael.montassier@umontpellier.fr</v>
      </c>
      <c r="G363">
        <f>Salle!$B$1</f>
        <v>0</v>
      </c>
      <c r="H363" t="str">
        <f>CONCATENATE('Fiche formation'!$C$14," ",IF(A363&lt;DATE(2026,9,1),"2A","3A"))</f>
        <v>M ALGO 2A</v>
      </c>
      <c r="K363" t="str">
        <f>VLOOKUP(A363,'Calendrier 2025-2026'!$S$7:$T$37,2,FALSE)</f>
        <v>Centre</v>
      </c>
    </row>
    <row r="364" spans="1:11">
      <c r="A364" s="10">
        <f t="shared" si="27"/>
        <v>46051</v>
      </c>
      <c r="B364" t="str">
        <f t="shared" si="28"/>
        <v>08:00</v>
      </c>
      <c r="C364" t="str">
        <f t="shared" si="29"/>
        <v>12:00</v>
      </c>
      <c r="D364" t="str">
        <f t="shared" si="26"/>
        <v>Centre</v>
      </c>
      <c r="E364">
        <f t="shared" si="25"/>
        <v>1</v>
      </c>
      <c r="F364" t="str">
        <f>IF(A364&lt;DATE(2026,9,1),'Fiche formation'!$C$25,'Fiche formation'!$D$25)</f>
        <v>mickael.montassier@umontpellier.fr</v>
      </c>
      <c r="G364">
        <f>Salle!$B$1</f>
        <v>0</v>
      </c>
      <c r="H364" t="str">
        <f>CONCATENATE('Fiche formation'!$C$14," ",IF(A364&lt;DATE(2026,9,1),"2A","3A"))</f>
        <v>M ALGO 2A</v>
      </c>
      <c r="K364" t="str">
        <f>VLOOKUP(A364,'Calendrier 2025-2026'!$S$7:$T$37,2,FALSE)</f>
        <v>Centre</v>
      </c>
    </row>
    <row r="365" spans="1:11">
      <c r="A365" s="10">
        <f t="shared" si="27"/>
        <v>46051</v>
      </c>
      <c r="B365" t="str">
        <f t="shared" si="28"/>
        <v>14:00</v>
      </c>
      <c r="C365" t="str">
        <f t="shared" si="29"/>
        <v>17:00</v>
      </c>
      <c r="D365" t="str">
        <f t="shared" si="26"/>
        <v>Centre</v>
      </c>
      <c r="E365">
        <f t="shared" si="25"/>
        <v>1</v>
      </c>
      <c r="F365" t="str">
        <f>IF(A365&lt;DATE(2026,9,1),'Fiche formation'!$C$25,'Fiche formation'!$D$25)</f>
        <v>mickael.montassier@umontpellier.fr</v>
      </c>
      <c r="G365">
        <f>Salle!$B$1</f>
        <v>0</v>
      </c>
      <c r="H365" t="str">
        <f>CONCATENATE('Fiche formation'!$C$14," ",IF(A365&lt;DATE(2026,9,1),"2A","3A"))</f>
        <v>M ALGO 2A</v>
      </c>
      <c r="K365" t="str">
        <f>VLOOKUP(A365,'Calendrier 2025-2026'!$S$7:$T$37,2,FALSE)</f>
        <v>Centre</v>
      </c>
    </row>
    <row r="366" spans="1:11">
      <c r="A366" s="10">
        <f t="shared" si="27"/>
        <v>46052</v>
      </c>
      <c r="B366" t="str">
        <f t="shared" si="28"/>
        <v>08:00</v>
      </c>
      <c r="C366" t="str">
        <f t="shared" si="29"/>
        <v>12:00</v>
      </c>
      <c r="D366" t="str">
        <f t="shared" si="26"/>
        <v>Centre</v>
      </c>
      <c r="E366">
        <f t="shared" si="25"/>
        <v>1</v>
      </c>
      <c r="F366" t="str">
        <f>IF(A366&lt;DATE(2026,9,1),'Fiche formation'!$C$25,'Fiche formation'!$D$25)</f>
        <v>mickael.montassier@umontpellier.fr</v>
      </c>
      <c r="G366">
        <f>Salle!$B$1</f>
        <v>0</v>
      </c>
      <c r="H366" t="str">
        <f>CONCATENATE('Fiche formation'!$C$14," ",IF(A366&lt;DATE(2026,9,1),"2A","3A"))</f>
        <v>M ALGO 2A</v>
      </c>
      <c r="K366" t="str">
        <f>VLOOKUP(A366,'Calendrier 2025-2026'!$S$7:$T$37,2,FALSE)</f>
        <v>Centre</v>
      </c>
    </row>
    <row r="367" spans="1:11">
      <c r="A367" s="10">
        <f t="shared" si="27"/>
        <v>46052</v>
      </c>
      <c r="B367" t="str">
        <f t="shared" si="28"/>
        <v>14:00</v>
      </c>
      <c r="C367" t="str">
        <f t="shared" si="29"/>
        <v>17:00</v>
      </c>
      <c r="D367" t="str">
        <f t="shared" si="26"/>
        <v>Centre</v>
      </c>
      <c r="E367">
        <f t="shared" si="25"/>
        <v>1</v>
      </c>
      <c r="F367" t="str">
        <f>IF(A367&lt;DATE(2026,9,1),'Fiche formation'!$C$25,'Fiche formation'!$D$25)</f>
        <v>mickael.montassier@umontpellier.fr</v>
      </c>
      <c r="G367">
        <f>Salle!$B$1</f>
        <v>0</v>
      </c>
      <c r="H367" t="str">
        <f>CONCATENATE('Fiche formation'!$C$14," ",IF(A367&lt;DATE(2026,9,1),"2A","3A"))</f>
        <v>M ALGO 2A</v>
      </c>
      <c r="K367" t="str">
        <f>VLOOKUP(A367,'Calendrier 2025-2026'!$S$7:$T$37,2,FALSE)</f>
        <v>Centre</v>
      </c>
    </row>
    <row r="368" spans="1:11">
      <c r="A368" s="10">
        <f t="shared" si="27"/>
        <v>46053</v>
      </c>
      <c r="B368" t="str">
        <f t="shared" si="28"/>
        <v/>
      </c>
      <c r="C368" t="str">
        <f t="shared" si="29"/>
        <v/>
      </c>
      <c r="D368">
        <f t="shared" si="26"/>
        <v>0</v>
      </c>
      <c r="E368" t="str">
        <f t="shared" si="25"/>
        <v/>
      </c>
      <c r="F368" t="str">
        <f>IF(A368&lt;DATE(2026,9,1),'Fiche formation'!$C$25,'Fiche formation'!$D$25)</f>
        <v>mickael.montassier@umontpellier.fr</v>
      </c>
      <c r="G368">
        <f>Salle!$B$1</f>
        <v>0</v>
      </c>
      <c r="H368" t="str">
        <f>CONCATENATE('Fiche formation'!$C$14," ",IF(A368&lt;DATE(2026,9,1),"2A","3A"))</f>
        <v>M ALGO 2A</v>
      </c>
      <c r="K368">
        <f>VLOOKUP(A368,'Calendrier 2025-2026'!$S$7:$T$37,2,FALSE)</f>
        <v>0</v>
      </c>
    </row>
    <row r="369" spans="1:11">
      <c r="A369" s="10">
        <f t="shared" si="27"/>
        <v>46053</v>
      </c>
      <c r="B369" t="str">
        <f t="shared" si="28"/>
        <v/>
      </c>
      <c r="C369" t="str">
        <f t="shared" si="29"/>
        <v/>
      </c>
      <c r="D369">
        <f t="shared" si="26"/>
        <v>0</v>
      </c>
      <c r="E369" t="str">
        <f t="shared" si="25"/>
        <v/>
      </c>
      <c r="F369" t="str">
        <f>IF(A369&lt;DATE(2026,9,1),'Fiche formation'!$C$25,'Fiche formation'!$D$25)</f>
        <v>mickael.montassier@umontpellier.fr</v>
      </c>
      <c r="G369">
        <f>Salle!$B$1</f>
        <v>0</v>
      </c>
      <c r="H369" t="str">
        <f>CONCATENATE('Fiche formation'!$C$14," ",IF(A369&lt;DATE(2026,9,1),"2A","3A"))</f>
        <v>M ALGO 2A</v>
      </c>
      <c r="K369">
        <f>VLOOKUP(A369,'Calendrier 2025-2026'!$S$7:$T$37,2,FALSE)</f>
        <v>0</v>
      </c>
    </row>
    <row r="370" spans="1:11">
      <c r="A370" s="10">
        <f t="shared" si="27"/>
        <v>46054</v>
      </c>
      <c r="B370" t="str">
        <f t="shared" si="28"/>
        <v/>
      </c>
      <c r="C370" t="str">
        <f t="shared" si="29"/>
        <v/>
      </c>
      <c r="D370">
        <f t="shared" si="26"/>
        <v>0</v>
      </c>
      <c r="E370" t="str">
        <f t="shared" si="25"/>
        <v/>
      </c>
      <c r="F370" t="str">
        <f>IF(A370&lt;DATE(2026,9,1),'Fiche formation'!$C$25,'Fiche formation'!$D$25)</f>
        <v>mickael.montassier@umontpellier.fr</v>
      </c>
      <c r="G370">
        <f>Salle!$B$1</f>
        <v>0</v>
      </c>
      <c r="H370" t="str">
        <f>CONCATENATE('Fiche formation'!$C$14," ",IF(A370&lt;DATE(2026,9,1),"2A","3A"))</f>
        <v>M ALGO 2A</v>
      </c>
      <c r="K370">
        <f>VLOOKUP(A370,'Calendrier 2025-2026'!$V$7:$W$37,2,FALSE)</f>
        <v>0</v>
      </c>
    </row>
    <row r="371" spans="1:11">
      <c r="A371" s="10">
        <f t="shared" si="27"/>
        <v>46054</v>
      </c>
      <c r="B371" t="str">
        <f t="shared" si="28"/>
        <v/>
      </c>
      <c r="C371" t="str">
        <f t="shared" si="29"/>
        <v/>
      </c>
      <c r="D371">
        <f t="shared" si="26"/>
        <v>0</v>
      </c>
      <c r="E371" t="str">
        <f t="shared" si="25"/>
        <v/>
      </c>
      <c r="F371" t="str">
        <f>IF(A371&lt;DATE(2026,9,1),'Fiche formation'!$C$25,'Fiche formation'!$D$25)</f>
        <v>mickael.montassier@umontpellier.fr</v>
      </c>
      <c r="G371">
        <f>Salle!$B$1</f>
        <v>0</v>
      </c>
      <c r="H371" t="str">
        <f>CONCATENATE('Fiche formation'!$C$14," ",IF(A371&lt;DATE(2026,9,1),"2A","3A"))</f>
        <v>M ALGO 2A</v>
      </c>
      <c r="K371">
        <f>VLOOKUP(A371,'Calendrier 2025-2026'!$V$7:$W$37,2,FALSE)</f>
        <v>0</v>
      </c>
    </row>
    <row r="372" spans="1:11">
      <c r="A372" s="10">
        <f t="shared" si="27"/>
        <v>46055</v>
      </c>
      <c r="B372" t="str">
        <f t="shared" si="28"/>
        <v>08:00</v>
      </c>
      <c r="C372" t="str">
        <f t="shared" si="29"/>
        <v>12:00</v>
      </c>
      <c r="D372" t="str">
        <f t="shared" si="26"/>
        <v>Centre</v>
      </c>
      <c r="E372">
        <f t="shared" si="25"/>
        <v>1</v>
      </c>
      <c r="F372" t="str">
        <f>IF(A372&lt;DATE(2026,9,1),'Fiche formation'!$C$25,'Fiche formation'!$D$25)</f>
        <v>mickael.montassier@umontpellier.fr</v>
      </c>
      <c r="G372">
        <f>Salle!$B$1</f>
        <v>0</v>
      </c>
      <c r="H372" t="str">
        <f>CONCATENATE('Fiche formation'!$C$14," ",IF(A372&lt;DATE(2026,9,1),"2A","3A"))</f>
        <v>M ALGO 2A</v>
      </c>
      <c r="K372" t="str">
        <f>VLOOKUP(A372,'Calendrier 2025-2026'!$V$7:$W$37,2,FALSE)</f>
        <v>Centre</v>
      </c>
    </row>
    <row r="373" spans="1:11">
      <c r="A373" s="10">
        <f t="shared" si="27"/>
        <v>46055</v>
      </c>
      <c r="B373" t="str">
        <f t="shared" si="28"/>
        <v>14:00</v>
      </c>
      <c r="C373" t="str">
        <f t="shared" si="29"/>
        <v>17:00</v>
      </c>
      <c r="D373" t="str">
        <f t="shared" si="26"/>
        <v>Centre</v>
      </c>
      <c r="E373">
        <f t="shared" si="25"/>
        <v>1</v>
      </c>
      <c r="F373" t="str">
        <f>IF(A373&lt;DATE(2026,9,1),'Fiche formation'!$C$25,'Fiche formation'!$D$25)</f>
        <v>mickael.montassier@umontpellier.fr</v>
      </c>
      <c r="G373">
        <f>Salle!$B$1</f>
        <v>0</v>
      </c>
      <c r="H373" t="str">
        <f>CONCATENATE('Fiche formation'!$C$14," ",IF(A373&lt;DATE(2026,9,1),"2A","3A"))</f>
        <v>M ALGO 2A</v>
      </c>
      <c r="K373" t="str">
        <f>VLOOKUP(A373,'Calendrier 2025-2026'!$V$7:$W$37,2,FALSE)</f>
        <v>Centre</v>
      </c>
    </row>
    <row r="374" spans="1:11">
      <c r="A374" s="10">
        <f t="shared" si="27"/>
        <v>46056</v>
      </c>
      <c r="B374" t="str">
        <f t="shared" si="28"/>
        <v>08:00</v>
      </c>
      <c r="C374" t="str">
        <f t="shared" si="29"/>
        <v>12:00</v>
      </c>
      <c r="D374" t="str">
        <f t="shared" si="26"/>
        <v>Centre</v>
      </c>
      <c r="E374">
        <f t="shared" si="25"/>
        <v>1</v>
      </c>
      <c r="F374" t="str">
        <f>IF(A374&lt;DATE(2026,9,1),'Fiche formation'!$C$25,'Fiche formation'!$D$25)</f>
        <v>mickael.montassier@umontpellier.fr</v>
      </c>
      <c r="G374">
        <f>Salle!$B$1</f>
        <v>0</v>
      </c>
      <c r="H374" t="str">
        <f>CONCATENATE('Fiche formation'!$C$14," ",IF(A374&lt;DATE(2026,9,1),"2A","3A"))</f>
        <v>M ALGO 2A</v>
      </c>
      <c r="K374" t="str">
        <f>VLOOKUP(A374,'Calendrier 2025-2026'!$V$7:$W$37,2,FALSE)</f>
        <v>Centre</v>
      </c>
    </row>
    <row r="375" spans="1:11">
      <c r="A375" s="10">
        <f t="shared" si="27"/>
        <v>46056</v>
      </c>
      <c r="B375" t="str">
        <f t="shared" si="28"/>
        <v>14:00</v>
      </c>
      <c r="C375" t="str">
        <f t="shared" si="29"/>
        <v>17:00</v>
      </c>
      <c r="D375" t="str">
        <f t="shared" si="26"/>
        <v>Centre</v>
      </c>
      <c r="E375">
        <f t="shared" si="25"/>
        <v>1</v>
      </c>
      <c r="F375" t="str">
        <f>IF(A375&lt;DATE(2026,9,1),'Fiche formation'!$C$25,'Fiche formation'!$D$25)</f>
        <v>mickael.montassier@umontpellier.fr</v>
      </c>
      <c r="G375">
        <f>Salle!$B$1</f>
        <v>0</v>
      </c>
      <c r="H375" t="str">
        <f>CONCATENATE('Fiche formation'!$C$14," ",IF(A375&lt;DATE(2026,9,1),"2A","3A"))</f>
        <v>M ALGO 2A</v>
      </c>
      <c r="K375" t="str">
        <f>VLOOKUP(A375,'Calendrier 2025-2026'!$V$7:$W$37,2,FALSE)</f>
        <v>Centre</v>
      </c>
    </row>
    <row r="376" spans="1:11">
      <c r="A376" s="10">
        <f t="shared" si="27"/>
        <v>46057</v>
      </c>
      <c r="B376" t="str">
        <f t="shared" si="28"/>
        <v>08:00</v>
      </c>
      <c r="C376" t="str">
        <f t="shared" si="29"/>
        <v>12:00</v>
      </c>
      <c r="D376" t="str">
        <f t="shared" si="26"/>
        <v>Centre</v>
      </c>
      <c r="E376">
        <f t="shared" si="25"/>
        <v>1</v>
      </c>
      <c r="F376" t="str">
        <f>IF(A376&lt;DATE(2026,9,1),'Fiche formation'!$C$25,'Fiche formation'!$D$25)</f>
        <v>mickael.montassier@umontpellier.fr</v>
      </c>
      <c r="G376">
        <f>Salle!$B$1</f>
        <v>0</v>
      </c>
      <c r="H376" t="str">
        <f>CONCATENATE('Fiche formation'!$C$14," ",IF(A376&lt;DATE(2026,9,1),"2A","3A"))</f>
        <v>M ALGO 2A</v>
      </c>
      <c r="K376" t="str">
        <f>VLOOKUP(A376,'Calendrier 2025-2026'!$V$7:$W$37,2,FALSE)</f>
        <v>Centre</v>
      </c>
    </row>
    <row r="377" spans="1:11">
      <c r="A377" s="10">
        <f t="shared" si="27"/>
        <v>46057</v>
      </c>
      <c r="B377" t="str">
        <f t="shared" si="28"/>
        <v>14:00</v>
      </c>
      <c r="C377" t="str">
        <f t="shared" si="29"/>
        <v>17:00</v>
      </c>
      <c r="D377" t="str">
        <f t="shared" si="26"/>
        <v>Centre</v>
      </c>
      <c r="E377">
        <f t="shared" si="25"/>
        <v>1</v>
      </c>
      <c r="F377" t="str">
        <f>IF(A377&lt;DATE(2026,9,1),'Fiche formation'!$C$25,'Fiche formation'!$D$25)</f>
        <v>mickael.montassier@umontpellier.fr</v>
      </c>
      <c r="G377">
        <f>Salle!$B$1</f>
        <v>0</v>
      </c>
      <c r="H377" t="str">
        <f>CONCATENATE('Fiche formation'!$C$14," ",IF(A377&lt;DATE(2026,9,1),"2A","3A"))</f>
        <v>M ALGO 2A</v>
      </c>
      <c r="K377" t="str">
        <f>VLOOKUP(A377,'Calendrier 2025-2026'!$V$7:$W$37,2,FALSE)</f>
        <v>Centre</v>
      </c>
    </row>
    <row r="378" spans="1:11">
      <c r="A378" s="10">
        <f t="shared" si="27"/>
        <v>46058</v>
      </c>
      <c r="B378" t="str">
        <f t="shared" si="28"/>
        <v>08:00</v>
      </c>
      <c r="C378" t="str">
        <f t="shared" si="29"/>
        <v>12:00</v>
      </c>
      <c r="D378" t="str">
        <f t="shared" si="26"/>
        <v>Centre</v>
      </c>
      <c r="E378">
        <f t="shared" si="25"/>
        <v>1</v>
      </c>
      <c r="F378" t="str">
        <f>IF(A378&lt;DATE(2026,9,1),'Fiche formation'!$C$25,'Fiche formation'!$D$25)</f>
        <v>mickael.montassier@umontpellier.fr</v>
      </c>
      <c r="G378">
        <f>Salle!$B$1</f>
        <v>0</v>
      </c>
      <c r="H378" t="str">
        <f>CONCATENATE('Fiche formation'!$C$14," ",IF(A378&lt;DATE(2026,9,1),"2A","3A"))</f>
        <v>M ALGO 2A</v>
      </c>
      <c r="K378" t="str">
        <f>VLOOKUP(A378,'Calendrier 2025-2026'!$V$7:$W$37,2,FALSE)</f>
        <v>Centre</v>
      </c>
    </row>
    <row r="379" spans="1:11">
      <c r="A379" s="10">
        <f t="shared" si="27"/>
        <v>46058</v>
      </c>
      <c r="B379" t="str">
        <f t="shared" si="28"/>
        <v>14:00</v>
      </c>
      <c r="C379" t="str">
        <f t="shared" si="29"/>
        <v>17:00</v>
      </c>
      <c r="D379" t="str">
        <f t="shared" si="26"/>
        <v>Centre</v>
      </c>
      <c r="E379">
        <f t="shared" si="25"/>
        <v>1</v>
      </c>
      <c r="F379" t="str">
        <f>IF(A379&lt;DATE(2026,9,1),'Fiche formation'!$C$25,'Fiche formation'!$D$25)</f>
        <v>mickael.montassier@umontpellier.fr</v>
      </c>
      <c r="G379">
        <f>Salle!$B$1</f>
        <v>0</v>
      </c>
      <c r="H379" t="str">
        <f>CONCATENATE('Fiche formation'!$C$14," ",IF(A379&lt;DATE(2026,9,1),"2A","3A"))</f>
        <v>M ALGO 2A</v>
      </c>
      <c r="K379" t="str">
        <f>VLOOKUP(A379,'Calendrier 2025-2026'!$V$7:$W$37,2,FALSE)</f>
        <v>Centre</v>
      </c>
    </row>
    <row r="380" spans="1:11">
      <c r="A380" s="10">
        <f t="shared" si="27"/>
        <v>46059</v>
      </c>
      <c r="B380" t="str">
        <f t="shared" si="28"/>
        <v>08:00</v>
      </c>
      <c r="C380" t="str">
        <f t="shared" si="29"/>
        <v>12:00</v>
      </c>
      <c r="D380" t="str">
        <f t="shared" si="26"/>
        <v>Centre</v>
      </c>
      <c r="E380">
        <f t="shared" si="25"/>
        <v>1</v>
      </c>
      <c r="F380" t="str">
        <f>IF(A380&lt;DATE(2026,9,1),'Fiche formation'!$C$25,'Fiche formation'!$D$25)</f>
        <v>mickael.montassier@umontpellier.fr</v>
      </c>
      <c r="G380">
        <f>Salle!$B$1</f>
        <v>0</v>
      </c>
      <c r="H380" t="str">
        <f>CONCATENATE('Fiche formation'!$C$14," ",IF(A380&lt;DATE(2026,9,1),"2A","3A"))</f>
        <v>M ALGO 2A</v>
      </c>
      <c r="K380" t="str">
        <f>VLOOKUP(A380,'Calendrier 2025-2026'!$V$7:$W$37,2,FALSE)</f>
        <v>Centre</v>
      </c>
    </row>
    <row r="381" spans="1:11">
      <c r="A381" s="10">
        <f t="shared" si="27"/>
        <v>46059</v>
      </c>
      <c r="B381" t="str">
        <f t="shared" si="28"/>
        <v>14:00</v>
      </c>
      <c r="C381" t="str">
        <f t="shared" si="29"/>
        <v>17:00</v>
      </c>
      <c r="D381" t="str">
        <f t="shared" si="26"/>
        <v>Centre</v>
      </c>
      <c r="E381">
        <f t="shared" si="25"/>
        <v>1</v>
      </c>
      <c r="F381" t="str">
        <f>IF(A381&lt;DATE(2026,9,1),'Fiche formation'!$C$25,'Fiche formation'!$D$25)</f>
        <v>mickael.montassier@umontpellier.fr</v>
      </c>
      <c r="G381">
        <f>Salle!$B$1</f>
        <v>0</v>
      </c>
      <c r="H381" t="str">
        <f>CONCATENATE('Fiche formation'!$C$14," ",IF(A381&lt;DATE(2026,9,1),"2A","3A"))</f>
        <v>M ALGO 2A</v>
      </c>
      <c r="K381" t="str">
        <f>VLOOKUP(A381,'Calendrier 2025-2026'!$V$7:$W$37,2,FALSE)</f>
        <v>Centre</v>
      </c>
    </row>
    <row r="382" spans="1:11">
      <c r="A382" s="10">
        <f t="shared" si="27"/>
        <v>46060</v>
      </c>
      <c r="B382" t="str">
        <f t="shared" si="28"/>
        <v/>
      </c>
      <c r="C382" t="str">
        <f t="shared" si="29"/>
        <v/>
      </c>
      <c r="D382">
        <f t="shared" si="26"/>
        <v>0</v>
      </c>
      <c r="E382" t="str">
        <f t="shared" si="25"/>
        <v/>
      </c>
      <c r="F382" t="str">
        <f>IF(A382&lt;DATE(2026,9,1),'Fiche formation'!$C$25,'Fiche formation'!$D$25)</f>
        <v>mickael.montassier@umontpellier.fr</v>
      </c>
      <c r="G382">
        <f>Salle!$B$1</f>
        <v>0</v>
      </c>
      <c r="H382" t="str">
        <f>CONCATENATE('Fiche formation'!$C$14," ",IF(A382&lt;DATE(2026,9,1),"2A","3A"))</f>
        <v>M ALGO 2A</v>
      </c>
      <c r="K382">
        <f>VLOOKUP(A382,'Calendrier 2025-2026'!$V$7:$W$37,2,FALSE)</f>
        <v>0</v>
      </c>
    </row>
    <row r="383" spans="1:11">
      <c r="A383" s="10">
        <f t="shared" si="27"/>
        <v>46060</v>
      </c>
      <c r="B383" t="str">
        <f t="shared" si="28"/>
        <v/>
      </c>
      <c r="C383" t="str">
        <f t="shared" si="29"/>
        <v/>
      </c>
      <c r="D383">
        <f t="shared" si="26"/>
        <v>0</v>
      </c>
      <c r="E383" t="str">
        <f t="shared" ref="E383:E446" si="30">IF(K383=0,"",IF(OR(K383="Entreprise",K383="Révisions"),0,1))</f>
        <v/>
      </c>
      <c r="F383" t="str">
        <f>IF(A383&lt;DATE(2026,9,1),'Fiche formation'!$C$25,'Fiche formation'!$D$25)</f>
        <v>mickael.montassier@umontpellier.fr</v>
      </c>
      <c r="G383">
        <f>Salle!$B$1</f>
        <v>0</v>
      </c>
      <c r="H383" t="str">
        <f>CONCATENATE('Fiche formation'!$C$14," ",IF(A383&lt;DATE(2026,9,1),"2A","3A"))</f>
        <v>M ALGO 2A</v>
      </c>
      <c r="K383">
        <f>VLOOKUP(A383,'Calendrier 2025-2026'!$V$7:$W$37,2,FALSE)</f>
        <v>0</v>
      </c>
    </row>
    <row r="384" spans="1:11">
      <c r="A384" s="10">
        <f t="shared" si="27"/>
        <v>46061</v>
      </c>
      <c r="B384" t="str">
        <f t="shared" si="28"/>
        <v/>
      </c>
      <c r="C384" t="str">
        <f t="shared" si="29"/>
        <v/>
      </c>
      <c r="D384">
        <f t="shared" ref="D384:D447" si="31">K384</f>
        <v>0</v>
      </c>
      <c r="E384" t="str">
        <f t="shared" si="30"/>
        <v/>
      </c>
      <c r="F384" t="str">
        <f>IF(A384&lt;DATE(2026,9,1),'Fiche formation'!$C$25,'Fiche formation'!$D$25)</f>
        <v>mickael.montassier@umontpellier.fr</v>
      </c>
      <c r="G384">
        <f>Salle!$B$1</f>
        <v>0</v>
      </c>
      <c r="H384" t="str">
        <f>CONCATENATE('Fiche formation'!$C$14," ",IF(A384&lt;DATE(2026,9,1),"2A","3A"))</f>
        <v>M ALGO 2A</v>
      </c>
      <c r="K384">
        <f>VLOOKUP(A384,'Calendrier 2025-2026'!$V$7:$W$37,2,FALSE)</f>
        <v>0</v>
      </c>
    </row>
    <row r="385" spans="1:11">
      <c r="A385" s="10">
        <f t="shared" ref="A385:A448" si="32">IF(A384=A383,A384+1,A384)</f>
        <v>46061</v>
      </c>
      <c r="B385" t="str">
        <f t="shared" si="28"/>
        <v/>
      </c>
      <c r="C385" t="str">
        <f t="shared" si="29"/>
        <v/>
      </c>
      <c r="D385">
        <f t="shared" si="31"/>
        <v>0</v>
      </c>
      <c r="E385" t="str">
        <f t="shared" si="30"/>
        <v/>
      </c>
      <c r="F385" t="str">
        <f>IF(A385&lt;DATE(2026,9,1),'Fiche formation'!$C$25,'Fiche formation'!$D$25)</f>
        <v>mickael.montassier@umontpellier.fr</v>
      </c>
      <c r="G385">
        <f>Salle!$B$1</f>
        <v>0</v>
      </c>
      <c r="H385" t="str">
        <f>CONCATENATE('Fiche formation'!$C$14," ",IF(A385&lt;DATE(2026,9,1),"2A","3A"))</f>
        <v>M ALGO 2A</v>
      </c>
      <c r="K385">
        <f>VLOOKUP(A385,'Calendrier 2025-2026'!$V$7:$W$37,2,FALSE)</f>
        <v>0</v>
      </c>
    </row>
    <row r="386" spans="1:11">
      <c r="A386" s="10">
        <f t="shared" si="32"/>
        <v>46062</v>
      </c>
      <c r="B386" t="str">
        <f t="shared" si="28"/>
        <v>08:00</v>
      </c>
      <c r="C386" t="str">
        <f t="shared" si="29"/>
        <v>12:00</v>
      </c>
      <c r="D386" t="str">
        <f t="shared" si="31"/>
        <v>Centre</v>
      </c>
      <c r="E386">
        <f t="shared" si="30"/>
        <v>1</v>
      </c>
      <c r="F386" t="str">
        <f>IF(A386&lt;DATE(2026,9,1),'Fiche formation'!$C$25,'Fiche formation'!$D$25)</f>
        <v>mickael.montassier@umontpellier.fr</v>
      </c>
      <c r="G386">
        <f>Salle!$B$1</f>
        <v>0</v>
      </c>
      <c r="H386" t="str">
        <f>CONCATENATE('Fiche formation'!$C$14," ",IF(A386&lt;DATE(2026,9,1),"2A","3A"))</f>
        <v>M ALGO 2A</v>
      </c>
      <c r="K386" t="str">
        <f>VLOOKUP(A386,'Calendrier 2025-2026'!$V$7:$W$37,2,FALSE)</f>
        <v>Centre</v>
      </c>
    </row>
    <row r="387" spans="1:11">
      <c r="A387" s="10">
        <f t="shared" si="32"/>
        <v>46062</v>
      </c>
      <c r="B387" t="str">
        <f t="shared" ref="B387:B450" si="33">IF(K387=0,"",IF($A387=$A386,"14:00","08:00"))</f>
        <v>14:00</v>
      </c>
      <c r="C387" t="str">
        <f t="shared" ref="C387:C450" si="34">IF(K387=0,"",IF($A387=$A386,"17:00","12:00"))</f>
        <v>17:00</v>
      </c>
      <c r="D387" t="str">
        <f t="shared" si="31"/>
        <v>Centre</v>
      </c>
      <c r="E387">
        <f t="shared" si="30"/>
        <v>1</v>
      </c>
      <c r="F387" t="str">
        <f>IF(A387&lt;DATE(2026,9,1),'Fiche formation'!$C$25,'Fiche formation'!$D$25)</f>
        <v>mickael.montassier@umontpellier.fr</v>
      </c>
      <c r="G387">
        <f>Salle!$B$1</f>
        <v>0</v>
      </c>
      <c r="H387" t="str">
        <f>CONCATENATE('Fiche formation'!$C$14," ",IF(A387&lt;DATE(2026,9,1),"2A","3A"))</f>
        <v>M ALGO 2A</v>
      </c>
      <c r="K387" t="str">
        <f>VLOOKUP(A387,'Calendrier 2025-2026'!$V$7:$W$37,2,FALSE)</f>
        <v>Centre</v>
      </c>
    </row>
    <row r="388" spans="1:11">
      <c r="A388" s="10">
        <f t="shared" si="32"/>
        <v>46063</v>
      </c>
      <c r="B388" t="str">
        <f t="shared" si="33"/>
        <v>08:00</v>
      </c>
      <c r="C388" t="str">
        <f t="shared" si="34"/>
        <v>12:00</v>
      </c>
      <c r="D388" t="str">
        <f t="shared" si="31"/>
        <v>Centre</v>
      </c>
      <c r="E388">
        <f t="shared" si="30"/>
        <v>1</v>
      </c>
      <c r="F388" t="str">
        <f>IF(A388&lt;DATE(2026,9,1),'Fiche formation'!$C$25,'Fiche formation'!$D$25)</f>
        <v>mickael.montassier@umontpellier.fr</v>
      </c>
      <c r="G388">
        <f>Salle!$B$1</f>
        <v>0</v>
      </c>
      <c r="H388" t="str">
        <f>CONCATENATE('Fiche formation'!$C$14," ",IF(A388&lt;DATE(2026,9,1),"2A","3A"))</f>
        <v>M ALGO 2A</v>
      </c>
      <c r="K388" t="str">
        <f>VLOOKUP(A388,'Calendrier 2025-2026'!$V$7:$W$37,2,FALSE)</f>
        <v>Centre</v>
      </c>
    </row>
    <row r="389" spans="1:11">
      <c r="A389" s="10">
        <f t="shared" si="32"/>
        <v>46063</v>
      </c>
      <c r="B389" t="str">
        <f t="shared" si="33"/>
        <v>14:00</v>
      </c>
      <c r="C389" t="str">
        <f t="shared" si="34"/>
        <v>17:00</v>
      </c>
      <c r="D389" t="str">
        <f t="shared" si="31"/>
        <v>Centre</v>
      </c>
      <c r="E389">
        <f t="shared" si="30"/>
        <v>1</v>
      </c>
      <c r="F389" t="str">
        <f>IF(A389&lt;DATE(2026,9,1),'Fiche formation'!$C$25,'Fiche formation'!$D$25)</f>
        <v>mickael.montassier@umontpellier.fr</v>
      </c>
      <c r="G389">
        <f>Salle!$B$1</f>
        <v>0</v>
      </c>
      <c r="H389" t="str">
        <f>CONCATENATE('Fiche formation'!$C$14," ",IF(A389&lt;DATE(2026,9,1),"2A","3A"))</f>
        <v>M ALGO 2A</v>
      </c>
      <c r="K389" t="str">
        <f>VLOOKUP(A389,'Calendrier 2025-2026'!$V$7:$W$37,2,FALSE)</f>
        <v>Centre</v>
      </c>
    </row>
    <row r="390" spans="1:11">
      <c r="A390" s="10">
        <f t="shared" si="32"/>
        <v>46064</v>
      </c>
      <c r="B390" t="str">
        <f t="shared" si="33"/>
        <v>08:00</v>
      </c>
      <c r="C390" t="str">
        <f t="shared" si="34"/>
        <v>12:00</v>
      </c>
      <c r="D390" t="str">
        <f t="shared" si="31"/>
        <v>Centre</v>
      </c>
      <c r="E390">
        <f t="shared" si="30"/>
        <v>1</v>
      </c>
      <c r="F390" t="str">
        <f>IF(A390&lt;DATE(2026,9,1),'Fiche formation'!$C$25,'Fiche formation'!$D$25)</f>
        <v>mickael.montassier@umontpellier.fr</v>
      </c>
      <c r="G390">
        <f>Salle!$B$1</f>
        <v>0</v>
      </c>
      <c r="H390" t="str">
        <f>CONCATENATE('Fiche formation'!$C$14," ",IF(A390&lt;DATE(2026,9,1),"2A","3A"))</f>
        <v>M ALGO 2A</v>
      </c>
      <c r="K390" t="str">
        <f>VLOOKUP(A390,'Calendrier 2025-2026'!$V$7:$W$37,2,FALSE)</f>
        <v>Centre</v>
      </c>
    </row>
    <row r="391" spans="1:11">
      <c r="A391" s="10">
        <f t="shared" si="32"/>
        <v>46064</v>
      </c>
      <c r="B391" t="str">
        <f t="shared" si="33"/>
        <v>14:00</v>
      </c>
      <c r="C391" t="str">
        <f t="shared" si="34"/>
        <v>17:00</v>
      </c>
      <c r="D391" t="str">
        <f t="shared" si="31"/>
        <v>Centre</v>
      </c>
      <c r="E391">
        <f t="shared" si="30"/>
        <v>1</v>
      </c>
      <c r="F391" t="str">
        <f>IF(A391&lt;DATE(2026,9,1),'Fiche formation'!$C$25,'Fiche formation'!$D$25)</f>
        <v>mickael.montassier@umontpellier.fr</v>
      </c>
      <c r="G391">
        <f>Salle!$B$1</f>
        <v>0</v>
      </c>
      <c r="H391" t="str">
        <f>CONCATENATE('Fiche formation'!$C$14," ",IF(A391&lt;DATE(2026,9,1),"2A","3A"))</f>
        <v>M ALGO 2A</v>
      </c>
      <c r="K391" t="str">
        <f>VLOOKUP(A391,'Calendrier 2025-2026'!$V$7:$W$37,2,FALSE)</f>
        <v>Centre</v>
      </c>
    </row>
    <row r="392" spans="1:11">
      <c r="A392" s="10">
        <f t="shared" si="32"/>
        <v>46065</v>
      </c>
      <c r="B392" t="str">
        <f t="shared" si="33"/>
        <v>08:00</v>
      </c>
      <c r="C392" t="str">
        <f t="shared" si="34"/>
        <v>12:00</v>
      </c>
      <c r="D392" t="str">
        <f t="shared" si="31"/>
        <v>Centre</v>
      </c>
      <c r="E392">
        <f t="shared" si="30"/>
        <v>1</v>
      </c>
      <c r="F392" t="str">
        <f>IF(A392&lt;DATE(2026,9,1),'Fiche formation'!$C$25,'Fiche formation'!$D$25)</f>
        <v>mickael.montassier@umontpellier.fr</v>
      </c>
      <c r="G392">
        <f>Salle!$B$1</f>
        <v>0</v>
      </c>
      <c r="H392" t="str">
        <f>CONCATENATE('Fiche formation'!$C$14," ",IF(A392&lt;DATE(2026,9,1),"2A","3A"))</f>
        <v>M ALGO 2A</v>
      </c>
      <c r="K392" t="str">
        <f>VLOOKUP(A392,'Calendrier 2025-2026'!$V$7:$W$37,2,FALSE)</f>
        <v>Centre</v>
      </c>
    </row>
    <row r="393" spans="1:11">
      <c r="A393" s="10">
        <f t="shared" si="32"/>
        <v>46065</v>
      </c>
      <c r="B393" t="str">
        <f t="shared" si="33"/>
        <v>14:00</v>
      </c>
      <c r="C393" t="str">
        <f t="shared" si="34"/>
        <v>17:00</v>
      </c>
      <c r="D393" t="str">
        <f t="shared" si="31"/>
        <v>Centre</v>
      </c>
      <c r="E393">
        <f t="shared" si="30"/>
        <v>1</v>
      </c>
      <c r="F393" t="str">
        <f>IF(A393&lt;DATE(2026,9,1),'Fiche formation'!$C$25,'Fiche formation'!$D$25)</f>
        <v>mickael.montassier@umontpellier.fr</v>
      </c>
      <c r="G393">
        <f>Salle!$B$1</f>
        <v>0</v>
      </c>
      <c r="H393" t="str">
        <f>CONCATENATE('Fiche formation'!$C$14," ",IF(A393&lt;DATE(2026,9,1),"2A","3A"))</f>
        <v>M ALGO 2A</v>
      </c>
      <c r="K393" t="str">
        <f>VLOOKUP(A393,'Calendrier 2025-2026'!$V$7:$W$37,2,FALSE)</f>
        <v>Centre</v>
      </c>
    </row>
    <row r="394" spans="1:11">
      <c r="A394" s="10">
        <f t="shared" si="32"/>
        <v>46066</v>
      </c>
      <c r="B394" t="str">
        <f t="shared" si="33"/>
        <v>08:00</v>
      </c>
      <c r="C394" t="str">
        <f t="shared" si="34"/>
        <v>12:00</v>
      </c>
      <c r="D394" t="str">
        <f t="shared" si="31"/>
        <v>Centre</v>
      </c>
      <c r="E394">
        <f t="shared" si="30"/>
        <v>1</v>
      </c>
      <c r="F394" t="str">
        <f>IF(A394&lt;DATE(2026,9,1),'Fiche formation'!$C$25,'Fiche formation'!$D$25)</f>
        <v>mickael.montassier@umontpellier.fr</v>
      </c>
      <c r="G394">
        <f>Salle!$B$1</f>
        <v>0</v>
      </c>
      <c r="H394" t="str">
        <f>CONCATENATE('Fiche formation'!$C$14," ",IF(A394&lt;DATE(2026,9,1),"2A","3A"))</f>
        <v>M ALGO 2A</v>
      </c>
      <c r="K394" t="str">
        <f>VLOOKUP(A394,'Calendrier 2025-2026'!$V$7:$W$37,2,FALSE)</f>
        <v>Centre</v>
      </c>
    </row>
    <row r="395" spans="1:11">
      <c r="A395" s="10">
        <f t="shared" si="32"/>
        <v>46066</v>
      </c>
      <c r="B395" t="str">
        <f t="shared" si="33"/>
        <v>14:00</v>
      </c>
      <c r="C395" t="str">
        <f t="shared" si="34"/>
        <v>17:00</v>
      </c>
      <c r="D395" t="str">
        <f t="shared" si="31"/>
        <v>Centre</v>
      </c>
      <c r="E395">
        <f t="shared" si="30"/>
        <v>1</v>
      </c>
      <c r="F395" t="str">
        <f>IF(A395&lt;DATE(2026,9,1),'Fiche formation'!$C$25,'Fiche formation'!$D$25)</f>
        <v>mickael.montassier@umontpellier.fr</v>
      </c>
      <c r="G395">
        <f>Salle!$B$1</f>
        <v>0</v>
      </c>
      <c r="H395" t="str">
        <f>CONCATENATE('Fiche formation'!$C$14," ",IF(A395&lt;DATE(2026,9,1),"2A","3A"))</f>
        <v>M ALGO 2A</v>
      </c>
      <c r="K395" t="str">
        <f>VLOOKUP(A395,'Calendrier 2025-2026'!$V$7:$W$37,2,FALSE)</f>
        <v>Centre</v>
      </c>
    </row>
    <row r="396" spans="1:11">
      <c r="A396" s="10">
        <f t="shared" si="32"/>
        <v>46067</v>
      </c>
      <c r="B396" t="str">
        <f t="shared" si="33"/>
        <v/>
      </c>
      <c r="C396" t="str">
        <f t="shared" si="34"/>
        <v/>
      </c>
      <c r="D396">
        <f t="shared" si="31"/>
        <v>0</v>
      </c>
      <c r="E396" t="str">
        <f t="shared" si="30"/>
        <v/>
      </c>
      <c r="F396" t="str">
        <f>IF(A396&lt;DATE(2026,9,1),'Fiche formation'!$C$25,'Fiche formation'!$D$25)</f>
        <v>mickael.montassier@umontpellier.fr</v>
      </c>
      <c r="G396">
        <f>Salle!$B$1</f>
        <v>0</v>
      </c>
      <c r="H396" t="str">
        <f>CONCATENATE('Fiche formation'!$C$14," ",IF(A396&lt;DATE(2026,9,1),"2A","3A"))</f>
        <v>M ALGO 2A</v>
      </c>
      <c r="K396">
        <f>VLOOKUP(A396,'Calendrier 2025-2026'!$V$7:$W$37,2,FALSE)</f>
        <v>0</v>
      </c>
    </row>
    <row r="397" spans="1:11">
      <c r="A397" s="10">
        <f t="shared" si="32"/>
        <v>46067</v>
      </c>
      <c r="B397" t="str">
        <f t="shared" si="33"/>
        <v/>
      </c>
      <c r="C397" t="str">
        <f t="shared" si="34"/>
        <v/>
      </c>
      <c r="D397">
        <f t="shared" si="31"/>
        <v>0</v>
      </c>
      <c r="E397" t="str">
        <f t="shared" si="30"/>
        <v/>
      </c>
      <c r="F397" t="str">
        <f>IF(A397&lt;DATE(2026,9,1),'Fiche formation'!$C$25,'Fiche formation'!$D$25)</f>
        <v>mickael.montassier@umontpellier.fr</v>
      </c>
      <c r="G397">
        <f>Salle!$B$1</f>
        <v>0</v>
      </c>
      <c r="H397" t="str">
        <f>CONCATENATE('Fiche formation'!$C$14," ",IF(A397&lt;DATE(2026,9,1),"2A","3A"))</f>
        <v>M ALGO 2A</v>
      </c>
      <c r="K397">
        <f>VLOOKUP(A397,'Calendrier 2025-2026'!$V$7:$W$37,2,FALSE)</f>
        <v>0</v>
      </c>
    </row>
    <row r="398" spans="1:11">
      <c r="A398" s="10">
        <f t="shared" si="32"/>
        <v>46068</v>
      </c>
      <c r="B398" t="str">
        <f t="shared" si="33"/>
        <v/>
      </c>
      <c r="C398" t="str">
        <f t="shared" si="34"/>
        <v/>
      </c>
      <c r="D398">
        <f t="shared" si="31"/>
        <v>0</v>
      </c>
      <c r="E398" t="str">
        <f t="shared" si="30"/>
        <v/>
      </c>
      <c r="F398" t="str">
        <f>IF(A398&lt;DATE(2026,9,1),'Fiche formation'!$C$25,'Fiche formation'!$D$25)</f>
        <v>mickael.montassier@umontpellier.fr</v>
      </c>
      <c r="G398">
        <f>Salle!$B$1</f>
        <v>0</v>
      </c>
      <c r="H398" t="str">
        <f>CONCATENATE('Fiche formation'!$C$14," ",IF(A398&lt;DATE(2026,9,1),"2A","3A"))</f>
        <v>M ALGO 2A</v>
      </c>
      <c r="K398">
        <f>VLOOKUP(A398,'Calendrier 2025-2026'!$V$7:$W$37,2,FALSE)</f>
        <v>0</v>
      </c>
    </row>
    <row r="399" spans="1:11">
      <c r="A399" s="10">
        <f t="shared" si="32"/>
        <v>46068</v>
      </c>
      <c r="B399" t="str">
        <f t="shared" si="33"/>
        <v/>
      </c>
      <c r="C399" t="str">
        <f t="shared" si="34"/>
        <v/>
      </c>
      <c r="D399">
        <f t="shared" si="31"/>
        <v>0</v>
      </c>
      <c r="E399" t="str">
        <f t="shared" si="30"/>
        <v/>
      </c>
      <c r="F399" t="str">
        <f>IF(A399&lt;DATE(2026,9,1),'Fiche formation'!$C$25,'Fiche formation'!$D$25)</f>
        <v>mickael.montassier@umontpellier.fr</v>
      </c>
      <c r="G399">
        <f>Salle!$B$1</f>
        <v>0</v>
      </c>
      <c r="H399" t="str">
        <f>CONCATENATE('Fiche formation'!$C$14," ",IF(A399&lt;DATE(2026,9,1),"2A","3A"))</f>
        <v>M ALGO 2A</v>
      </c>
      <c r="K399">
        <f>VLOOKUP(A399,'Calendrier 2025-2026'!$V$7:$W$37,2,FALSE)</f>
        <v>0</v>
      </c>
    </row>
    <row r="400" spans="1:11">
      <c r="A400" s="10">
        <f t="shared" si="32"/>
        <v>46069</v>
      </c>
      <c r="B400" t="str">
        <f t="shared" si="33"/>
        <v>08:00</v>
      </c>
      <c r="C400" t="str">
        <f t="shared" si="34"/>
        <v>12:00</v>
      </c>
      <c r="D400" t="str">
        <f t="shared" si="31"/>
        <v>Centre</v>
      </c>
      <c r="E400">
        <f t="shared" si="30"/>
        <v>1</v>
      </c>
      <c r="F400" t="str">
        <f>IF(A400&lt;DATE(2026,9,1),'Fiche formation'!$C$25,'Fiche formation'!$D$25)</f>
        <v>mickael.montassier@umontpellier.fr</v>
      </c>
      <c r="G400">
        <f>Salle!$B$1</f>
        <v>0</v>
      </c>
      <c r="H400" t="str">
        <f>CONCATENATE('Fiche formation'!$C$14," ",IF(A400&lt;DATE(2026,9,1),"2A","3A"))</f>
        <v>M ALGO 2A</v>
      </c>
      <c r="K400" t="str">
        <f>VLOOKUP(A400,'Calendrier 2025-2026'!$V$7:$W$37,2,FALSE)</f>
        <v>Centre</v>
      </c>
    </row>
    <row r="401" spans="1:11">
      <c r="A401" s="10">
        <f t="shared" si="32"/>
        <v>46069</v>
      </c>
      <c r="B401" t="str">
        <f t="shared" si="33"/>
        <v>14:00</v>
      </c>
      <c r="C401" t="str">
        <f t="shared" si="34"/>
        <v>17:00</v>
      </c>
      <c r="D401" t="str">
        <f t="shared" si="31"/>
        <v>Centre</v>
      </c>
      <c r="E401">
        <f t="shared" si="30"/>
        <v>1</v>
      </c>
      <c r="F401" t="str">
        <f>IF(A401&lt;DATE(2026,9,1),'Fiche formation'!$C$25,'Fiche formation'!$D$25)</f>
        <v>mickael.montassier@umontpellier.fr</v>
      </c>
      <c r="G401">
        <f>Salle!$B$1</f>
        <v>0</v>
      </c>
      <c r="H401" t="str">
        <f>CONCATENATE('Fiche formation'!$C$14," ",IF(A401&lt;DATE(2026,9,1),"2A","3A"))</f>
        <v>M ALGO 2A</v>
      </c>
      <c r="K401" t="str">
        <f>VLOOKUP(A401,'Calendrier 2025-2026'!$V$7:$W$37,2,FALSE)</f>
        <v>Centre</v>
      </c>
    </row>
    <row r="402" spans="1:11">
      <c r="A402" s="10">
        <f t="shared" si="32"/>
        <v>46070</v>
      </c>
      <c r="B402" t="str">
        <f t="shared" si="33"/>
        <v>08:00</v>
      </c>
      <c r="C402" t="str">
        <f t="shared" si="34"/>
        <v>12:00</v>
      </c>
      <c r="D402" t="str">
        <f t="shared" si="31"/>
        <v>Centre</v>
      </c>
      <c r="E402">
        <f t="shared" si="30"/>
        <v>1</v>
      </c>
      <c r="F402" t="str">
        <f>IF(A402&lt;DATE(2026,9,1),'Fiche formation'!$C$25,'Fiche formation'!$D$25)</f>
        <v>mickael.montassier@umontpellier.fr</v>
      </c>
      <c r="G402">
        <f>Salle!$B$1</f>
        <v>0</v>
      </c>
      <c r="H402" t="str">
        <f>CONCATENATE('Fiche formation'!$C$14," ",IF(A402&lt;DATE(2026,9,1),"2A","3A"))</f>
        <v>M ALGO 2A</v>
      </c>
      <c r="K402" t="str">
        <f>VLOOKUP(A402,'Calendrier 2025-2026'!$V$7:$W$37,2,FALSE)</f>
        <v>Centre</v>
      </c>
    </row>
    <row r="403" spans="1:11">
      <c r="A403" s="10">
        <f t="shared" si="32"/>
        <v>46070</v>
      </c>
      <c r="B403" t="str">
        <f t="shared" si="33"/>
        <v>14:00</v>
      </c>
      <c r="C403" t="str">
        <f t="shared" si="34"/>
        <v>17:00</v>
      </c>
      <c r="D403" t="str">
        <f t="shared" si="31"/>
        <v>Centre</v>
      </c>
      <c r="E403">
        <f t="shared" si="30"/>
        <v>1</v>
      </c>
      <c r="F403" t="str">
        <f>IF(A403&lt;DATE(2026,9,1),'Fiche formation'!$C$25,'Fiche formation'!$D$25)</f>
        <v>mickael.montassier@umontpellier.fr</v>
      </c>
      <c r="G403">
        <f>Salle!$B$1</f>
        <v>0</v>
      </c>
      <c r="H403" t="str">
        <f>CONCATENATE('Fiche formation'!$C$14," ",IF(A403&lt;DATE(2026,9,1),"2A","3A"))</f>
        <v>M ALGO 2A</v>
      </c>
      <c r="K403" t="str">
        <f>VLOOKUP(A403,'Calendrier 2025-2026'!$V$7:$W$37,2,FALSE)</f>
        <v>Centre</v>
      </c>
    </row>
    <row r="404" spans="1:11">
      <c r="A404" s="10">
        <f t="shared" si="32"/>
        <v>46071</v>
      </c>
      <c r="B404" t="str">
        <f t="shared" si="33"/>
        <v>08:00</v>
      </c>
      <c r="C404" t="str">
        <f t="shared" si="34"/>
        <v>12:00</v>
      </c>
      <c r="D404" t="str">
        <f t="shared" si="31"/>
        <v>Centre</v>
      </c>
      <c r="E404">
        <f t="shared" si="30"/>
        <v>1</v>
      </c>
      <c r="F404" t="str">
        <f>IF(A404&lt;DATE(2026,9,1),'Fiche formation'!$C$25,'Fiche formation'!$D$25)</f>
        <v>mickael.montassier@umontpellier.fr</v>
      </c>
      <c r="G404">
        <f>Salle!$B$1</f>
        <v>0</v>
      </c>
      <c r="H404" t="str">
        <f>CONCATENATE('Fiche formation'!$C$14," ",IF(A404&lt;DATE(2026,9,1),"2A","3A"))</f>
        <v>M ALGO 2A</v>
      </c>
      <c r="K404" t="str">
        <f>VLOOKUP(A404,'Calendrier 2025-2026'!$V$7:$W$37,2,FALSE)</f>
        <v>Centre</v>
      </c>
    </row>
    <row r="405" spans="1:11">
      <c r="A405" s="10">
        <f t="shared" si="32"/>
        <v>46071</v>
      </c>
      <c r="B405" t="str">
        <f t="shared" si="33"/>
        <v>14:00</v>
      </c>
      <c r="C405" t="str">
        <f t="shared" si="34"/>
        <v>17:00</v>
      </c>
      <c r="D405" t="str">
        <f t="shared" si="31"/>
        <v>Centre</v>
      </c>
      <c r="E405">
        <f t="shared" si="30"/>
        <v>1</v>
      </c>
      <c r="F405" t="str">
        <f>IF(A405&lt;DATE(2026,9,1),'Fiche formation'!$C$25,'Fiche formation'!$D$25)</f>
        <v>mickael.montassier@umontpellier.fr</v>
      </c>
      <c r="G405">
        <f>Salle!$B$1</f>
        <v>0</v>
      </c>
      <c r="H405" t="str">
        <f>CONCATENATE('Fiche formation'!$C$14," ",IF(A405&lt;DATE(2026,9,1),"2A","3A"))</f>
        <v>M ALGO 2A</v>
      </c>
      <c r="K405" t="str">
        <f>VLOOKUP(A405,'Calendrier 2025-2026'!$V$7:$W$37,2,FALSE)</f>
        <v>Centre</v>
      </c>
    </row>
    <row r="406" spans="1:11">
      <c r="A406" s="10">
        <f t="shared" si="32"/>
        <v>46072</v>
      </c>
      <c r="B406" t="str">
        <f t="shared" si="33"/>
        <v>08:00</v>
      </c>
      <c r="C406" t="str">
        <f t="shared" si="34"/>
        <v>12:00</v>
      </c>
      <c r="D406" t="str">
        <f t="shared" si="31"/>
        <v>Centre</v>
      </c>
      <c r="E406">
        <f t="shared" si="30"/>
        <v>1</v>
      </c>
      <c r="F406" t="str">
        <f>IF(A406&lt;DATE(2026,9,1),'Fiche formation'!$C$25,'Fiche formation'!$D$25)</f>
        <v>mickael.montassier@umontpellier.fr</v>
      </c>
      <c r="G406">
        <f>Salle!$B$1</f>
        <v>0</v>
      </c>
      <c r="H406" t="str">
        <f>CONCATENATE('Fiche formation'!$C$14," ",IF(A406&lt;DATE(2026,9,1),"2A","3A"))</f>
        <v>M ALGO 2A</v>
      </c>
      <c r="K406" t="str">
        <f>VLOOKUP(A406,'Calendrier 2025-2026'!$V$7:$W$37,2,FALSE)</f>
        <v>Centre</v>
      </c>
    </row>
    <row r="407" spans="1:11">
      <c r="A407" s="10">
        <f t="shared" si="32"/>
        <v>46072</v>
      </c>
      <c r="B407" t="str">
        <f t="shared" si="33"/>
        <v>14:00</v>
      </c>
      <c r="C407" t="str">
        <f t="shared" si="34"/>
        <v>17:00</v>
      </c>
      <c r="D407" t="str">
        <f t="shared" si="31"/>
        <v>Centre</v>
      </c>
      <c r="E407">
        <f t="shared" si="30"/>
        <v>1</v>
      </c>
      <c r="F407" t="str">
        <f>IF(A407&lt;DATE(2026,9,1),'Fiche formation'!$C$25,'Fiche formation'!$D$25)</f>
        <v>mickael.montassier@umontpellier.fr</v>
      </c>
      <c r="G407">
        <f>Salle!$B$1</f>
        <v>0</v>
      </c>
      <c r="H407" t="str">
        <f>CONCATENATE('Fiche formation'!$C$14," ",IF(A407&lt;DATE(2026,9,1),"2A","3A"))</f>
        <v>M ALGO 2A</v>
      </c>
      <c r="K407" t="str">
        <f>VLOOKUP(A407,'Calendrier 2025-2026'!$V$7:$W$37,2,FALSE)</f>
        <v>Centre</v>
      </c>
    </row>
    <row r="408" spans="1:11">
      <c r="A408" s="10">
        <f t="shared" si="32"/>
        <v>46073</v>
      </c>
      <c r="B408" t="str">
        <f t="shared" si="33"/>
        <v>08:00</v>
      </c>
      <c r="C408" t="str">
        <f t="shared" si="34"/>
        <v>12:00</v>
      </c>
      <c r="D408" t="str">
        <f t="shared" si="31"/>
        <v>Centre</v>
      </c>
      <c r="E408">
        <f t="shared" si="30"/>
        <v>1</v>
      </c>
      <c r="F408" t="str">
        <f>IF(A408&lt;DATE(2026,9,1),'Fiche formation'!$C$25,'Fiche formation'!$D$25)</f>
        <v>mickael.montassier@umontpellier.fr</v>
      </c>
      <c r="G408">
        <f>Salle!$B$1</f>
        <v>0</v>
      </c>
      <c r="H408" t="str">
        <f>CONCATENATE('Fiche formation'!$C$14," ",IF(A408&lt;DATE(2026,9,1),"2A","3A"))</f>
        <v>M ALGO 2A</v>
      </c>
      <c r="K408" t="str">
        <f>VLOOKUP(A408,'Calendrier 2025-2026'!$V$7:$W$37,2,FALSE)</f>
        <v>Centre</v>
      </c>
    </row>
    <row r="409" spans="1:11">
      <c r="A409" s="10">
        <f t="shared" si="32"/>
        <v>46073</v>
      </c>
      <c r="B409" t="str">
        <f t="shared" si="33"/>
        <v>14:00</v>
      </c>
      <c r="C409" t="str">
        <f t="shared" si="34"/>
        <v>17:00</v>
      </c>
      <c r="D409" t="str">
        <f t="shared" si="31"/>
        <v>Centre</v>
      </c>
      <c r="E409">
        <f t="shared" si="30"/>
        <v>1</v>
      </c>
      <c r="F409" t="str">
        <f>IF(A409&lt;DATE(2026,9,1),'Fiche formation'!$C$25,'Fiche formation'!$D$25)</f>
        <v>mickael.montassier@umontpellier.fr</v>
      </c>
      <c r="G409">
        <f>Salle!$B$1</f>
        <v>0</v>
      </c>
      <c r="H409" t="str">
        <f>CONCATENATE('Fiche formation'!$C$14," ",IF(A409&lt;DATE(2026,9,1),"2A","3A"))</f>
        <v>M ALGO 2A</v>
      </c>
      <c r="K409" t="str">
        <f>VLOOKUP(A409,'Calendrier 2025-2026'!$V$7:$W$37,2,FALSE)</f>
        <v>Centre</v>
      </c>
    </row>
    <row r="410" spans="1:11">
      <c r="A410" s="10">
        <f t="shared" si="32"/>
        <v>46074</v>
      </c>
      <c r="B410" t="str">
        <f t="shared" si="33"/>
        <v/>
      </c>
      <c r="C410" t="str">
        <f t="shared" si="34"/>
        <v/>
      </c>
      <c r="D410">
        <f t="shared" si="31"/>
        <v>0</v>
      </c>
      <c r="E410" t="str">
        <f t="shared" si="30"/>
        <v/>
      </c>
      <c r="F410" t="str">
        <f>IF(A410&lt;DATE(2026,9,1),'Fiche formation'!$C$25,'Fiche formation'!$D$25)</f>
        <v>mickael.montassier@umontpellier.fr</v>
      </c>
      <c r="G410">
        <f>Salle!$B$1</f>
        <v>0</v>
      </c>
      <c r="H410" t="str">
        <f>CONCATENATE('Fiche formation'!$C$14," ",IF(A410&lt;DATE(2026,9,1),"2A","3A"))</f>
        <v>M ALGO 2A</v>
      </c>
      <c r="K410">
        <f>VLOOKUP(A410,'Calendrier 2025-2026'!$V$7:$W$37,2,FALSE)</f>
        <v>0</v>
      </c>
    </row>
    <row r="411" spans="1:11">
      <c r="A411" s="10">
        <f t="shared" si="32"/>
        <v>46074</v>
      </c>
      <c r="B411" t="str">
        <f t="shared" si="33"/>
        <v/>
      </c>
      <c r="C411" t="str">
        <f t="shared" si="34"/>
        <v/>
      </c>
      <c r="D411">
        <f t="shared" si="31"/>
        <v>0</v>
      </c>
      <c r="E411" t="str">
        <f t="shared" si="30"/>
        <v/>
      </c>
      <c r="F411" t="str">
        <f>IF(A411&lt;DATE(2026,9,1),'Fiche formation'!$C$25,'Fiche formation'!$D$25)</f>
        <v>mickael.montassier@umontpellier.fr</v>
      </c>
      <c r="G411">
        <f>Salle!$B$1</f>
        <v>0</v>
      </c>
      <c r="H411" t="str">
        <f>CONCATENATE('Fiche formation'!$C$14," ",IF(A411&lt;DATE(2026,9,1),"2A","3A"))</f>
        <v>M ALGO 2A</v>
      </c>
      <c r="K411">
        <f>VLOOKUP(A411,'Calendrier 2025-2026'!$V$7:$W$37,2,FALSE)</f>
        <v>0</v>
      </c>
    </row>
    <row r="412" spans="1:11">
      <c r="A412" s="10">
        <f t="shared" si="32"/>
        <v>46075</v>
      </c>
      <c r="B412" t="str">
        <f t="shared" si="33"/>
        <v/>
      </c>
      <c r="C412" t="str">
        <f t="shared" si="34"/>
        <v/>
      </c>
      <c r="D412">
        <f t="shared" si="31"/>
        <v>0</v>
      </c>
      <c r="E412" t="str">
        <f t="shared" si="30"/>
        <v/>
      </c>
      <c r="F412" t="str">
        <f>IF(A412&lt;DATE(2026,9,1),'Fiche formation'!$C$25,'Fiche formation'!$D$25)</f>
        <v>mickael.montassier@umontpellier.fr</v>
      </c>
      <c r="G412">
        <f>Salle!$B$1</f>
        <v>0</v>
      </c>
      <c r="H412" t="str">
        <f>CONCATENATE('Fiche formation'!$C$14," ",IF(A412&lt;DATE(2026,9,1),"2A","3A"))</f>
        <v>M ALGO 2A</v>
      </c>
      <c r="K412">
        <f>VLOOKUP(A412,'Calendrier 2025-2026'!$V$7:$W$37,2,FALSE)</f>
        <v>0</v>
      </c>
    </row>
    <row r="413" spans="1:11">
      <c r="A413" s="10">
        <f t="shared" si="32"/>
        <v>46075</v>
      </c>
      <c r="B413" t="str">
        <f t="shared" si="33"/>
        <v/>
      </c>
      <c r="C413" t="str">
        <f t="shared" si="34"/>
        <v/>
      </c>
      <c r="D413">
        <f t="shared" si="31"/>
        <v>0</v>
      </c>
      <c r="E413" t="str">
        <f t="shared" si="30"/>
        <v/>
      </c>
      <c r="F413" t="str">
        <f>IF(A413&lt;DATE(2026,9,1),'Fiche formation'!$C$25,'Fiche formation'!$D$25)</f>
        <v>mickael.montassier@umontpellier.fr</v>
      </c>
      <c r="G413">
        <f>Salle!$B$1</f>
        <v>0</v>
      </c>
      <c r="H413" t="str">
        <f>CONCATENATE('Fiche formation'!$C$14," ",IF(A413&lt;DATE(2026,9,1),"2A","3A"))</f>
        <v>M ALGO 2A</v>
      </c>
      <c r="K413">
        <f>VLOOKUP(A413,'Calendrier 2025-2026'!$V$7:$W$37,2,FALSE)</f>
        <v>0</v>
      </c>
    </row>
    <row r="414" spans="1:11">
      <c r="A414" s="10">
        <f t="shared" si="32"/>
        <v>46076</v>
      </c>
      <c r="B414" t="str">
        <f t="shared" si="33"/>
        <v>08:00</v>
      </c>
      <c r="C414" t="str">
        <f t="shared" si="34"/>
        <v>12:00</v>
      </c>
      <c r="D414" t="str">
        <f t="shared" si="31"/>
        <v>Entreprise</v>
      </c>
      <c r="E414">
        <f t="shared" si="30"/>
        <v>0</v>
      </c>
      <c r="F414" t="str">
        <f>IF(A414&lt;DATE(2026,9,1),'Fiche formation'!$C$25,'Fiche formation'!$D$25)</f>
        <v>mickael.montassier@umontpellier.fr</v>
      </c>
      <c r="G414">
        <f>Salle!$B$1</f>
        <v>0</v>
      </c>
      <c r="H414" t="str">
        <f>CONCATENATE('Fiche formation'!$C$14," ",IF(A414&lt;DATE(2026,9,1),"2A","3A"))</f>
        <v>M ALGO 2A</v>
      </c>
      <c r="K414" t="str">
        <f>VLOOKUP(A414,'Calendrier 2025-2026'!$V$7:$W$37,2,FALSE)</f>
        <v>Entreprise</v>
      </c>
    </row>
    <row r="415" spans="1:11">
      <c r="A415" s="10">
        <f t="shared" si="32"/>
        <v>46076</v>
      </c>
      <c r="B415" t="str">
        <f t="shared" si="33"/>
        <v>14:00</v>
      </c>
      <c r="C415" t="str">
        <f t="shared" si="34"/>
        <v>17:00</v>
      </c>
      <c r="D415" t="str">
        <f t="shared" si="31"/>
        <v>Entreprise</v>
      </c>
      <c r="E415">
        <f t="shared" si="30"/>
        <v>0</v>
      </c>
      <c r="F415" t="str">
        <f>IF(A415&lt;DATE(2026,9,1),'Fiche formation'!$C$25,'Fiche formation'!$D$25)</f>
        <v>mickael.montassier@umontpellier.fr</v>
      </c>
      <c r="G415">
        <f>Salle!$B$1</f>
        <v>0</v>
      </c>
      <c r="H415" t="str">
        <f>CONCATENATE('Fiche formation'!$C$14," ",IF(A415&lt;DATE(2026,9,1),"2A","3A"))</f>
        <v>M ALGO 2A</v>
      </c>
      <c r="K415" t="str">
        <f>VLOOKUP(A415,'Calendrier 2025-2026'!$V$7:$W$37,2,FALSE)</f>
        <v>Entreprise</v>
      </c>
    </row>
    <row r="416" spans="1:11">
      <c r="A416" s="10">
        <f t="shared" si="32"/>
        <v>46077</v>
      </c>
      <c r="B416" t="str">
        <f t="shared" si="33"/>
        <v>08:00</v>
      </c>
      <c r="C416" t="str">
        <f t="shared" si="34"/>
        <v>12:00</v>
      </c>
      <c r="D416" t="str">
        <f t="shared" si="31"/>
        <v>Entreprise</v>
      </c>
      <c r="E416">
        <f t="shared" si="30"/>
        <v>0</v>
      </c>
      <c r="F416" t="str">
        <f>IF(A416&lt;DATE(2026,9,1),'Fiche formation'!$C$25,'Fiche formation'!$D$25)</f>
        <v>mickael.montassier@umontpellier.fr</v>
      </c>
      <c r="G416">
        <f>Salle!$B$1</f>
        <v>0</v>
      </c>
      <c r="H416" t="str">
        <f>CONCATENATE('Fiche formation'!$C$14," ",IF(A416&lt;DATE(2026,9,1),"2A","3A"))</f>
        <v>M ALGO 2A</v>
      </c>
      <c r="K416" t="str">
        <f>VLOOKUP(A416,'Calendrier 2025-2026'!$V$7:$W$37,2,FALSE)</f>
        <v>Entreprise</v>
      </c>
    </row>
    <row r="417" spans="1:11">
      <c r="A417" s="10">
        <f t="shared" si="32"/>
        <v>46077</v>
      </c>
      <c r="B417" t="str">
        <f t="shared" si="33"/>
        <v>14:00</v>
      </c>
      <c r="C417" t="str">
        <f t="shared" si="34"/>
        <v>17:00</v>
      </c>
      <c r="D417" t="str">
        <f t="shared" si="31"/>
        <v>Entreprise</v>
      </c>
      <c r="E417">
        <f t="shared" si="30"/>
        <v>0</v>
      </c>
      <c r="F417" t="str">
        <f>IF(A417&lt;DATE(2026,9,1),'Fiche formation'!$C$25,'Fiche formation'!$D$25)</f>
        <v>mickael.montassier@umontpellier.fr</v>
      </c>
      <c r="G417">
        <f>Salle!$B$1</f>
        <v>0</v>
      </c>
      <c r="H417" t="str">
        <f>CONCATENATE('Fiche formation'!$C$14," ",IF(A417&lt;DATE(2026,9,1),"2A","3A"))</f>
        <v>M ALGO 2A</v>
      </c>
      <c r="K417" t="str">
        <f>VLOOKUP(A417,'Calendrier 2025-2026'!$V$7:$W$37,2,FALSE)</f>
        <v>Entreprise</v>
      </c>
    </row>
    <row r="418" spans="1:11">
      <c r="A418" s="10">
        <f t="shared" si="32"/>
        <v>46078</v>
      </c>
      <c r="B418" t="str">
        <f t="shared" si="33"/>
        <v>08:00</v>
      </c>
      <c r="C418" t="str">
        <f t="shared" si="34"/>
        <v>12:00</v>
      </c>
      <c r="D418" t="str">
        <f t="shared" si="31"/>
        <v>Entreprise</v>
      </c>
      <c r="E418">
        <f t="shared" si="30"/>
        <v>0</v>
      </c>
      <c r="F418" t="str">
        <f>IF(A418&lt;DATE(2026,9,1),'Fiche formation'!$C$25,'Fiche formation'!$D$25)</f>
        <v>mickael.montassier@umontpellier.fr</v>
      </c>
      <c r="G418">
        <f>Salle!$B$1</f>
        <v>0</v>
      </c>
      <c r="H418" t="str">
        <f>CONCATENATE('Fiche formation'!$C$14," ",IF(A418&lt;DATE(2026,9,1),"2A","3A"))</f>
        <v>M ALGO 2A</v>
      </c>
      <c r="K418" t="str">
        <f>VLOOKUP(A418,'Calendrier 2025-2026'!$V$7:$W$37,2,FALSE)</f>
        <v>Entreprise</v>
      </c>
    </row>
    <row r="419" spans="1:11">
      <c r="A419" s="10">
        <f t="shared" si="32"/>
        <v>46078</v>
      </c>
      <c r="B419" t="str">
        <f t="shared" si="33"/>
        <v>14:00</v>
      </c>
      <c r="C419" t="str">
        <f t="shared" si="34"/>
        <v>17:00</v>
      </c>
      <c r="D419" t="str">
        <f t="shared" si="31"/>
        <v>Entreprise</v>
      </c>
      <c r="E419">
        <f t="shared" si="30"/>
        <v>0</v>
      </c>
      <c r="F419" t="str">
        <f>IF(A419&lt;DATE(2026,9,1),'Fiche formation'!$C$25,'Fiche formation'!$D$25)</f>
        <v>mickael.montassier@umontpellier.fr</v>
      </c>
      <c r="G419">
        <f>Salle!$B$1</f>
        <v>0</v>
      </c>
      <c r="H419" t="str">
        <f>CONCATENATE('Fiche formation'!$C$14," ",IF(A419&lt;DATE(2026,9,1),"2A","3A"))</f>
        <v>M ALGO 2A</v>
      </c>
      <c r="K419" t="str">
        <f>VLOOKUP(A419,'Calendrier 2025-2026'!$V$7:$W$37,2,FALSE)</f>
        <v>Entreprise</v>
      </c>
    </row>
    <row r="420" spans="1:11">
      <c r="A420" s="10">
        <f t="shared" si="32"/>
        <v>46079</v>
      </c>
      <c r="B420" t="str">
        <f t="shared" si="33"/>
        <v>08:00</v>
      </c>
      <c r="C420" t="str">
        <f t="shared" si="34"/>
        <v>12:00</v>
      </c>
      <c r="D420" t="str">
        <f t="shared" si="31"/>
        <v>Entreprise</v>
      </c>
      <c r="E420">
        <f t="shared" si="30"/>
        <v>0</v>
      </c>
      <c r="F420" t="str">
        <f>IF(A420&lt;DATE(2026,9,1),'Fiche formation'!$C$25,'Fiche formation'!$D$25)</f>
        <v>mickael.montassier@umontpellier.fr</v>
      </c>
      <c r="G420">
        <f>Salle!$B$1</f>
        <v>0</v>
      </c>
      <c r="H420" t="str">
        <f>CONCATENATE('Fiche formation'!$C$14," ",IF(A420&lt;DATE(2026,9,1),"2A","3A"))</f>
        <v>M ALGO 2A</v>
      </c>
      <c r="K420" t="str">
        <f>VLOOKUP(A420,'Calendrier 2025-2026'!$V$7:$W$37,2,FALSE)</f>
        <v>Entreprise</v>
      </c>
    </row>
    <row r="421" spans="1:11">
      <c r="A421" s="10">
        <f t="shared" si="32"/>
        <v>46079</v>
      </c>
      <c r="B421" t="str">
        <f t="shared" si="33"/>
        <v>14:00</v>
      </c>
      <c r="C421" t="str">
        <f t="shared" si="34"/>
        <v>17:00</v>
      </c>
      <c r="D421" t="str">
        <f t="shared" si="31"/>
        <v>Entreprise</v>
      </c>
      <c r="E421">
        <f t="shared" si="30"/>
        <v>0</v>
      </c>
      <c r="F421" t="str">
        <f>IF(A421&lt;DATE(2026,9,1),'Fiche formation'!$C$25,'Fiche formation'!$D$25)</f>
        <v>mickael.montassier@umontpellier.fr</v>
      </c>
      <c r="G421">
        <f>Salle!$B$1</f>
        <v>0</v>
      </c>
      <c r="H421" t="str">
        <f>CONCATENATE('Fiche formation'!$C$14," ",IF(A421&lt;DATE(2026,9,1),"2A","3A"))</f>
        <v>M ALGO 2A</v>
      </c>
      <c r="K421" t="str">
        <f>VLOOKUP(A421,'Calendrier 2025-2026'!$V$7:$W$37,2,FALSE)</f>
        <v>Entreprise</v>
      </c>
    </row>
    <row r="422" spans="1:11">
      <c r="A422" s="10">
        <f t="shared" si="32"/>
        <v>46080</v>
      </c>
      <c r="B422" t="str">
        <f t="shared" si="33"/>
        <v>08:00</v>
      </c>
      <c r="C422" t="str">
        <f t="shared" si="34"/>
        <v>12:00</v>
      </c>
      <c r="D422" t="str">
        <f t="shared" si="31"/>
        <v>Entreprise</v>
      </c>
      <c r="E422">
        <f t="shared" si="30"/>
        <v>0</v>
      </c>
      <c r="F422" t="str">
        <f>IF(A422&lt;DATE(2026,9,1),'Fiche formation'!$C$25,'Fiche formation'!$D$25)</f>
        <v>mickael.montassier@umontpellier.fr</v>
      </c>
      <c r="G422">
        <f>Salle!$B$1</f>
        <v>0</v>
      </c>
      <c r="H422" t="str">
        <f>CONCATENATE('Fiche formation'!$C$14," ",IF(A422&lt;DATE(2026,9,1),"2A","3A"))</f>
        <v>M ALGO 2A</v>
      </c>
      <c r="K422" t="str">
        <f>VLOOKUP(A422,'Calendrier 2025-2026'!$V$7:$W$37,2,FALSE)</f>
        <v>Entreprise</v>
      </c>
    </row>
    <row r="423" spans="1:11">
      <c r="A423" s="10">
        <f t="shared" si="32"/>
        <v>46080</v>
      </c>
      <c r="B423" t="str">
        <f t="shared" si="33"/>
        <v>14:00</v>
      </c>
      <c r="C423" t="str">
        <f t="shared" si="34"/>
        <v>17:00</v>
      </c>
      <c r="D423" t="str">
        <f t="shared" si="31"/>
        <v>Entreprise</v>
      </c>
      <c r="E423">
        <f t="shared" si="30"/>
        <v>0</v>
      </c>
      <c r="F423" t="str">
        <f>IF(A423&lt;DATE(2026,9,1),'Fiche formation'!$C$25,'Fiche formation'!$D$25)</f>
        <v>mickael.montassier@umontpellier.fr</v>
      </c>
      <c r="G423">
        <f>Salle!$B$1</f>
        <v>0</v>
      </c>
      <c r="H423" t="str">
        <f>CONCATENATE('Fiche formation'!$C$14," ",IF(A423&lt;DATE(2026,9,1),"2A","3A"))</f>
        <v>M ALGO 2A</v>
      </c>
      <c r="K423" t="str">
        <f>VLOOKUP(A423,'Calendrier 2025-2026'!$V$7:$W$37,2,FALSE)</f>
        <v>Entreprise</v>
      </c>
    </row>
    <row r="424" spans="1:11">
      <c r="A424" s="10">
        <f t="shared" si="32"/>
        <v>46081</v>
      </c>
      <c r="B424" t="str">
        <f t="shared" si="33"/>
        <v/>
      </c>
      <c r="C424" t="str">
        <f t="shared" si="34"/>
        <v/>
      </c>
      <c r="D424">
        <f t="shared" si="31"/>
        <v>0</v>
      </c>
      <c r="E424" t="str">
        <f t="shared" si="30"/>
        <v/>
      </c>
      <c r="F424" t="str">
        <f>IF(A424&lt;DATE(2026,9,1),'Fiche formation'!$C$25,'Fiche formation'!$D$25)</f>
        <v>mickael.montassier@umontpellier.fr</v>
      </c>
      <c r="G424">
        <f>Salle!$B$1</f>
        <v>0</v>
      </c>
      <c r="H424" t="str">
        <f>CONCATENATE('Fiche formation'!$C$14," ",IF(A424&lt;DATE(2026,9,1),"2A","3A"))</f>
        <v>M ALGO 2A</v>
      </c>
      <c r="K424">
        <f>VLOOKUP(A424,'Calendrier 2025-2026'!$V$7:$W$37,2,FALSE)</f>
        <v>0</v>
      </c>
    </row>
    <row r="425" spans="1:11">
      <c r="A425" s="10">
        <f t="shared" si="32"/>
        <v>46081</v>
      </c>
      <c r="B425" t="str">
        <f t="shared" si="33"/>
        <v/>
      </c>
      <c r="C425" t="str">
        <f t="shared" si="34"/>
        <v/>
      </c>
      <c r="D425">
        <f t="shared" si="31"/>
        <v>0</v>
      </c>
      <c r="E425" t="str">
        <f t="shared" si="30"/>
        <v/>
      </c>
      <c r="F425" t="str">
        <f>IF(A425&lt;DATE(2026,9,1),'Fiche formation'!$C$25,'Fiche formation'!$D$25)</f>
        <v>mickael.montassier@umontpellier.fr</v>
      </c>
      <c r="G425">
        <f>Salle!$B$1</f>
        <v>0</v>
      </c>
      <c r="H425" t="str">
        <f>CONCATENATE('Fiche formation'!$C$14," ",IF(A425&lt;DATE(2026,9,1),"2A","3A"))</f>
        <v>M ALGO 2A</v>
      </c>
      <c r="K425">
        <f>VLOOKUP(A425,'Calendrier 2025-2026'!$V$7:$W$37,2,FALSE)</f>
        <v>0</v>
      </c>
    </row>
    <row r="426" spans="1:11">
      <c r="A426" s="10">
        <f t="shared" si="32"/>
        <v>46082</v>
      </c>
      <c r="B426" t="str">
        <f t="shared" si="33"/>
        <v/>
      </c>
      <c r="C426" t="str">
        <f t="shared" si="34"/>
        <v/>
      </c>
      <c r="D426">
        <f t="shared" si="31"/>
        <v>0</v>
      </c>
      <c r="E426" t="str">
        <f t="shared" si="30"/>
        <v/>
      </c>
      <c r="F426" t="str">
        <f>IF(A426&lt;DATE(2026,9,1),'Fiche formation'!$C$25,'Fiche formation'!$D$25)</f>
        <v>mickael.montassier@umontpellier.fr</v>
      </c>
      <c r="G426">
        <f>Salle!$B$1</f>
        <v>0</v>
      </c>
      <c r="H426" t="str">
        <f>CONCATENATE('Fiche formation'!$C$14," ",IF(A426&lt;DATE(2026,9,1),"2A","3A"))</f>
        <v>M ALGO 2A</v>
      </c>
      <c r="K426">
        <f>VLOOKUP(A426,'Calendrier 2025-2026'!$Y$7:$Z$37,2,FALSE)</f>
        <v>0</v>
      </c>
    </row>
    <row r="427" spans="1:11">
      <c r="A427" s="10">
        <f t="shared" si="32"/>
        <v>46082</v>
      </c>
      <c r="B427" t="str">
        <f t="shared" si="33"/>
        <v/>
      </c>
      <c r="C427" t="str">
        <f t="shared" si="34"/>
        <v/>
      </c>
      <c r="D427">
        <f t="shared" si="31"/>
        <v>0</v>
      </c>
      <c r="E427" t="str">
        <f t="shared" si="30"/>
        <v/>
      </c>
      <c r="F427" t="str">
        <f>IF(A427&lt;DATE(2026,9,1),'Fiche formation'!$C$25,'Fiche formation'!$D$25)</f>
        <v>mickael.montassier@umontpellier.fr</v>
      </c>
      <c r="G427">
        <f>Salle!$B$1</f>
        <v>0</v>
      </c>
      <c r="H427" t="str">
        <f>CONCATENATE('Fiche formation'!$C$14," ",IF(A427&lt;DATE(2026,9,1),"2A","3A"))</f>
        <v>M ALGO 2A</v>
      </c>
      <c r="K427">
        <f>VLOOKUP(A427,'Calendrier 2025-2026'!$Y$7:$Z$37,2,FALSE)</f>
        <v>0</v>
      </c>
    </row>
    <row r="428" spans="1:11">
      <c r="A428" s="10">
        <f t="shared" si="32"/>
        <v>46083</v>
      </c>
      <c r="B428" t="str">
        <f t="shared" si="33"/>
        <v>08:00</v>
      </c>
      <c r="C428" t="str">
        <f t="shared" si="34"/>
        <v>12:00</v>
      </c>
      <c r="D428" t="str">
        <f t="shared" si="31"/>
        <v>Entreprise</v>
      </c>
      <c r="E428">
        <f t="shared" si="30"/>
        <v>0</v>
      </c>
      <c r="F428" t="str">
        <f>IF(A428&lt;DATE(2026,9,1),'Fiche formation'!$C$25,'Fiche formation'!$D$25)</f>
        <v>mickael.montassier@umontpellier.fr</v>
      </c>
      <c r="G428">
        <f>Salle!$B$1</f>
        <v>0</v>
      </c>
      <c r="H428" t="str">
        <f>CONCATENATE('Fiche formation'!$C$14," ",IF(A428&lt;DATE(2026,9,1),"2A","3A"))</f>
        <v>M ALGO 2A</v>
      </c>
      <c r="K428" t="str">
        <f>VLOOKUP(A428,'Calendrier 2025-2026'!$Y$7:$Z$37,2,FALSE)</f>
        <v>Entreprise</v>
      </c>
    </row>
    <row r="429" spans="1:11">
      <c r="A429" s="10">
        <f t="shared" si="32"/>
        <v>46083</v>
      </c>
      <c r="B429" t="str">
        <f t="shared" si="33"/>
        <v>14:00</v>
      </c>
      <c r="C429" t="str">
        <f t="shared" si="34"/>
        <v>17:00</v>
      </c>
      <c r="D429" t="str">
        <f t="shared" si="31"/>
        <v>Entreprise</v>
      </c>
      <c r="E429">
        <f t="shared" si="30"/>
        <v>0</v>
      </c>
      <c r="F429" t="str">
        <f>IF(A429&lt;DATE(2026,9,1),'Fiche formation'!$C$25,'Fiche formation'!$D$25)</f>
        <v>mickael.montassier@umontpellier.fr</v>
      </c>
      <c r="G429">
        <f>Salle!$B$1</f>
        <v>0</v>
      </c>
      <c r="H429" t="str">
        <f>CONCATENATE('Fiche formation'!$C$14," ",IF(A429&lt;DATE(2026,9,1),"2A","3A"))</f>
        <v>M ALGO 2A</v>
      </c>
      <c r="K429" t="str">
        <f>VLOOKUP(A429,'Calendrier 2025-2026'!$Y$7:$Z$37,2,FALSE)</f>
        <v>Entreprise</v>
      </c>
    </row>
    <row r="430" spans="1:11">
      <c r="A430" s="10">
        <f t="shared" si="32"/>
        <v>46084</v>
      </c>
      <c r="B430" t="str">
        <f t="shared" si="33"/>
        <v>08:00</v>
      </c>
      <c r="C430" t="str">
        <f t="shared" si="34"/>
        <v>12:00</v>
      </c>
      <c r="D430" t="str">
        <f t="shared" si="31"/>
        <v>Entreprise</v>
      </c>
      <c r="E430">
        <f t="shared" si="30"/>
        <v>0</v>
      </c>
      <c r="F430" t="str">
        <f>IF(A430&lt;DATE(2026,9,1),'Fiche formation'!$C$25,'Fiche formation'!$D$25)</f>
        <v>mickael.montassier@umontpellier.fr</v>
      </c>
      <c r="G430">
        <f>Salle!$B$1</f>
        <v>0</v>
      </c>
      <c r="H430" t="str">
        <f>CONCATENATE('Fiche formation'!$C$14," ",IF(A430&lt;DATE(2026,9,1),"2A","3A"))</f>
        <v>M ALGO 2A</v>
      </c>
      <c r="K430" t="str">
        <f>VLOOKUP(A430,'Calendrier 2025-2026'!$Y$7:$Z$37,2,FALSE)</f>
        <v>Entreprise</v>
      </c>
    </row>
    <row r="431" spans="1:11">
      <c r="A431" s="10">
        <f t="shared" si="32"/>
        <v>46084</v>
      </c>
      <c r="B431" t="str">
        <f t="shared" si="33"/>
        <v>14:00</v>
      </c>
      <c r="C431" t="str">
        <f t="shared" si="34"/>
        <v>17:00</v>
      </c>
      <c r="D431" t="str">
        <f t="shared" si="31"/>
        <v>Entreprise</v>
      </c>
      <c r="E431">
        <f t="shared" si="30"/>
        <v>0</v>
      </c>
      <c r="F431" t="str">
        <f>IF(A431&lt;DATE(2026,9,1),'Fiche formation'!$C$25,'Fiche formation'!$D$25)</f>
        <v>mickael.montassier@umontpellier.fr</v>
      </c>
      <c r="G431">
        <f>Salle!$B$1</f>
        <v>0</v>
      </c>
      <c r="H431" t="str">
        <f>CONCATENATE('Fiche formation'!$C$14," ",IF(A431&lt;DATE(2026,9,1),"2A","3A"))</f>
        <v>M ALGO 2A</v>
      </c>
      <c r="K431" t="str">
        <f>VLOOKUP(A431,'Calendrier 2025-2026'!$Y$7:$Z$37,2,FALSE)</f>
        <v>Entreprise</v>
      </c>
    </row>
    <row r="432" spans="1:11">
      <c r="A432" s="10">
        <f t="shared" si="32"/>
        <v>46085</v>
      </c>
      <c r="B432" t="str">
        <f t="shared" si="33"/>
        <v>08:00</v>
      </c>
      <c r="C432" t="str">
        <f t="shared" si="34"/>
        <v>12:00</v>
      </c>
      <c r="D432" t="str">
        <f t="shared" si="31"/>
        <v>Entreprise</v>
      </c>
      <c r="E432">
        <f t="shared" si="30"/>
        <v>0</v>
      </c>
      <c r="F432" t="str">
        <f>IF(A432&lt;DATE(2026,9,1),'Fiche formation'!$C$25,'Fiche formation'!$D$25)</f>
        <v>mickael.montassier@umontpellier.fr</v>
      </c>
      <c r="G432">
        <f>Salle!$B$1</f>
        <v>0</v>
      </c>
      <c r="H432" t="str">
        <f>CONCATENATE('Fiche formation'!$C$14," ",IF(A432&lt;DATE(2026,9,1),"2A","3A"))</f>
        <v>M ALGO 2A</v>
      </c>
      <c r="K432" t="str">
        <f>VLOOKUP(A432,'Calendrier 2025-2026'!$Y$7:$Z$37,2,FALSE)</f>
        <v>Entreprise</v>
      </c>
    </row>
    <row r="433" spans="1:11">
      <c r="A433" s="10">
        <f t="shared" si="32"/>
        <v>46085</v>
      </c>
      <c r="B433" t="str">
        <f t="shared" si="33"/>
        <v>14:00</v>
      </c>
      <c r="C433" t="str">
        <f t="shared" si="34"/>
        <v>17:00</v>
      </c>
      <c r="D433" t="str">
        <f t="shared" si="31"/>
        <v>Entreprise</v>
      </c>
      <c r="E433">
        <f t="shared" si="30"/>
        <v>0</v>
      </c>
      <c r="F433" t="str">
        <f>IF(A433&lt;DATE(2026,9,1),'Fiche formation'!$C$25,'Fiche formation'!$D$25)</f>
        <v>mickael.montassier@umontpellier.fr</v>
      </c>
      <c r="G433">
        <f>Salle!$B$1</f>
        <v>0</v>
      </c>
      <c r="H433" t="str">
        <f>CONCATENATE('Fiche formation'!$C$14," ",IF(A433&lt;DATE(2026,9,1),"2A","3A"))</f>
        <v>M ALGO 2A</v>
      </c>
      <c r="K433" t="str">
        <f>VLOOKUP(A433,'Calendrier 2025-2026'!$Y$7:$Z$37,2,FALSE)</f>
        <v>Entreprise</v>
      </c>
    </row>
    <row r="434" spans="1:11">
      <c r="A434" s="10">
        <f t="shared" si="32"/>
        <v>46086</v>
      </c>
      <c r="B434" t="str">
        <f t="shared" si="33"/>
        <v>08:00</v>
      </c>
      <c r="C434" t="str">
        <f t="shared" si="34"/>
        <v>12:00</v>
      </c>
      <c r="D434" t="str">
        <f t="shared" si="31"/>
        <v>Entreprise</v>
      </c>
      <c r="E434">
        <f t="shared" si="30"/>
        <v>0</v>
      </c>
      <c r="F434" t="str">
        <f>IF(A434&lt;DATE(2026,9,1),'Fiche formation'!$C$25,'Fiche formation'!$D$25)</f>
        <v>mickael.montassier@umontpellier.fr</v>
      </c>
      <c r="G434">
        <f>Salle!$B$1</f>
        <v>0</v>
      </c>
      <c r="H434" t="str">
        <f>CONCATENATE('Fiche formation'!$C$14," ",IF(A434&lt;DATE(2026,9,1),"2A","3A"))</f>
        <v>M ALGO 2A</v>
      </c>
      <c r="K434" t="str">
        <f>VLOOKUP(A434,'Calendrier 2025-2026'!$Y$7:$Z$37,2,FALSE)</f>
        <v>Entreprise</v>
      </c>
    </row>
    <row r="435" spans="1:11">
      <c r="A435" s="10">
        <f t="shared" si="32"/>
        <v>46086</v>
      </c>
      <c r="B435" t="str">
        <f t="shared" si="33"/>
        <v>14:00</v>
      </c>
      <c r="C435" t="str">
        <f t="shared" si="34"/>
        <v>17:00</v>
      </c>
      <c r="D435" t="str">
        <f t="shared" si="31"/>
        <v>Entreprise</v>
      </c>
      <c r="E435">
        <f t="shared" si="30"/>
        <v>0</v>
      </c>
      <c r="F435" t="str">
        <f>IF(A435&lt;DATE(2026,9,1),'Fiche formation'!$C$25,'Fiche formation'!$D$25)</f>
        <v>mickael.montassier@umontpellier.fr</v>
      </c>
      <c r="G435">
        <f>Salle!$B$1</f>
        <v>0</v>
      </c>
      <c r="H435" t="str">
        <f>CONCATENATE('Fiche formation'!$C$14," ",IF(A435&lt;DATE(2026,9,1),"2A","3A"))</f>
        <v>M ALGO 2A</v>
      </c>
      <c r="K435" t="str">
        <f>VLOOKUP(A435,'Calendrier 2025-2026'!$Y$7:$Z$37,2,FALSE)</f>
        <v>Entreprise</v>
      </c>
    </row>
    <row r="436" spans="1:11">
      <c r="A436" s="10">
        <f t="shared" si="32"/>
        <v>46087</v>
      </c>
      <c r="B436" t="str">
        <f t="shared" si="33"/>
        <v>08:00</v>
      </c>
      <c r="C436" t="str">
        <f t="shared" si="34"/>
        <v>12:00</v>
      </c>
      <c r="D436" t="str">
        <f t="shared" si="31"/>
        <v>Entreprise</v>
      </c>
      <c r="E436">
        <f t="shared" si="30"/>
        <v>0</v>
      </c>
      <c r="F436" t="str">
        <f>IF(A436&lt;DATE(2026,9,1),'Fiche formation'!$C$25,'Fiche formation'!$D$25)</f>
        <v>mickael.montassier@umontpellier.fr</v>
      </c>
      <c r="G436">
        <f>Salle!$B$1</f>
        <v>0</v>
      </c>
      <c r="H436" t="str">
        <f>CONCATENATE('Fiche formation'!$C$14," ",IF(A436&lt;DATE(2026,9,1),"2A","3A"))</f>
        <v>M ALGO 2A</v>
      </c>
      <c r="K436" t="str">
        <f>VLOOKUP(A436,'Calendrier 2025-2026'!$Y$7:$Z$37,2,FALSE)</f>
        <v>Entreprise</v>
      </c>
    </row>
    <row r="437" spans="1:11">
      <c r="A437" s="10">
        <f t="shared" si="32"/>
        <v>46087</v>
      </c>
      <c r="B437" t="str">
        <f t="shared" si="33"/>
        <v>14:00</v>
      </c>
      <c r="C437" t="str">
        <f t="shared" si="34"/>
        <v>17:00</v>
      </c>
      <c r="D437" t="str">
        <f t="shared" si="31"/>
        <v>Entreprise</v>
      </c>
      <c r="E437">
        <f t="shared" si="30"/>
        <v>0</v>
      </c>
      <c r="F437" t="str">
        <f>IF(A437&lt;DATE(2026,9,1),'Fiche formation'!$C$25,'Fiche formation'!$D$25)</f>
        <v>mickael.montassier@umontpellier.fr</v>
      </c>
      <c r="G437">
        <f>Salle!$B$1</f>
        <v>0</v>
      </c>
      <c r="H437" t="str">
        <f>CONCATENATE('Fiche formation'!$C$14," ",IF(A437&lt;DATE(2026,9,1),"2A","3A"))</f>
        <v>M ALGO 2A</v>
      </c>
      <c r="K437" t="str">
        <f>VLOOKUP(A437,'Calendrier 2025-2026'!$Y$7:$Z$37,2,FALSE)</f>
        <v>Entreprise</v>
      </c>
    </row>
    <row r="438" spans="1:11">
      <c r="A438" s="10">
        <f t="shared" si="32"/>
        <v>46088</v>
      </c>
      <c r="B438" t="str">
        <f t="shared" si="33"/>
        <v/>
      </c>
      <c r="C438" t="str">
        <f t="shared" si="34"/>
        <v/>
      </c>
      <c r="D438">
        <f t="shared" si="31"/>
        <v>0</v>
      </c>
      <c r="E438" t="str">
        <f t="shared" si="30"/>
        <v/>
      </c>
      <c r="F438" t="str">
        <f>IF(A438&lt;DATE(2026,9,1),'Fiche formation'!$C$25,'Fiche formation'!$D$25)</f>
        <v>mickael.montassier@umontpellier.fr</v>
      </c>
      <c r="G438">
        <f>Salle!$B$1</f>
        <v>0</v>
      </c>
      <c r="H438" t="str">
        <f>CONCATENATE('Fiche formation'!$C$14," ",IF(A438&lt;DATE(2026,9,1),"2A","3A"))</f>
        <v>M ALGO 2A</v>
      </c>
      <c r="K438">
        <f>VLOOKUP(A438,'Calendrier 2025-2026'!$Y$7:$Z$37,2,FALSE)</f>
        <v>0</v>
      </c>
    </row>
    <row r="439" spans="1:11">
      <c r="A439" s="10">
        <f t="shared" si="32"/>
        <v>46088</v>
      </c>
      <c r="B439" t="str">
        <f t="shared" si="33"/>
        <v/>
      </c>
      <c r="C439" t="str">
        <f t="shared" si="34"/>
        <v/>
      </c>
      <c r="D439">
        <f t="shared" si="31"/>
        <v>0</v>
      </c>
      <c r="E439" t="str">
        <f t="shared" si="30"/>
        <v/>
      </c>
      <c r="F439" t="str">
        <f>IF(A439&lt;DATE(2026,9,1),'Fiche formation'!$C$25,'Fiche formation'!$D$25)</f>
        <v>mickael.montassier@umontpellier.fr</v>
      </c>
      <c r="G439">
        <f>Salle!$B$1</f>
        <v>0</v>
      </c>
      <c r="H439" t="str">
        <f>CONCATENATE('Fiche formation'!$C$14," ",IF(A439&lt;DATE(2026,9,1),"2A","3A"))</f>
        <v>M ALGO 2A</v>
      </c>
      <c r="K439">
        <f>VLOOKUP(A439,'Calendrier 2025-2026'!$Y$7:$Z$37,2,FALSE)</f>
        <v>0</v>
      </c>
    </row>
    <row r="440" spans="1:11">
      <c r="A440" s="10">
        <f t="shared" si="32"/>
        <v>46089</v>
      </c>
      <c r="B440" t="str">
        <f t="shared" si="33"/>
        <v/>
      </c>
      <c r="C440" t="str">
        <f t="shared" si="34"/>
        <v/>
      </c>
      <c r="D440">
        <f t="shared" si="31"/>
        <v>0</v>
      </c>
      <c r="E440" t="str">
        <f t="shared" si="30"/>
        <v/>
      </c>
      <c r="F440" t="str">
        <f>IF(A440&lt;DATE(2026,9,1),'Fiche formation'!$C$25,'Fiche formation'!$D$25)</f>
        <v>mickael.montassier@umontpellier.fr</v>
      </c>
      <c r="G440">
        <f>Salle!$B$1</f>
        <v>0</v>
      </c>
      <c r="H440" t="str">
        <f>CONCATENATE('Fiche formation'!$C$14," ",IF(A440&lt;DATE(2026,9,1),"2A","3A"))</f>
        <v>M ALGO 2A</v>
      </c>
      <c r="K440">
        <f>VLOOKUP(A440,'Calendrier 2025-2026'!$Y$7:$Z$37,2,FALSE)</f>
        <v>0</v>
      </c>
    </row>
    <row r="441" spans="1:11">
      <c r="A441" s="10">
        <f t="shared" si="32"/>
        <v>46089</v>
      </c>
      <c r="B441" t="str">
        <f t="shared" si="33"/>
        <v/>
      </c>
      <c r="C441" t="str">
        <f t="shared" si="34"/>
        <v/>
      </c>
      <c r="D441">
        <f t="shared" si="31"/>
        <v>0</v>
      </c>
      <c r="E441" t="str">
        <f t="shared" si="30"/>
        <v/>
      </c>
      <c r="F441" t="str">
        <f>IF(A441&lt;DATE(2026,9,1),'Fiche formation'!$C$25,'Fiche formation'!$D$25)</f>
        <v>mickael.montassier@umontpellier.fr</v>
      </c>
      <c r="G441">
        <f>Salle!$B$1</f>
        <v>0</v>
      </c>
      <c r="H441" t="str">
        <f>CONCATENATE('Fiche formation'!$C$14," ",IF(A441&lt;DATE(2026,9,1),"2A","3A"))</f>
        <v>M ALGO 2A</v>
      </c>
      <c r="K441">
        <f>VLOOKUP(A441,'Calendrier 2025-2026'!$Y$7:$Z$37,2,FALSE)</f>
        <v>0</v>
      </c>
    </row>
    <row r="442" spans="1:11">
      <c r="A442" s="10">
        <f t="shared" si="32"/>
        <v>46090</v>
      </c>
      <c r="B442" t="str">
        <f t="shared" si="33"/>
        <v>08:00</v>
      </c>
      <c r="C442" t="str">
        <f t="shared" si="34"/>
        <v>12:00</v>
      </c>
      <c r="D442" t="str">
        <f t="shared" si="31"/>
        <v>Centre</v>
      </c>
      <c r="E442">
        <f t="shared" si="30"/>
        <v>1</v>
      </c>
      <c r="F442" t="str">
        <f>IF(A442&lt;DATE(2026,9,1),'Fiche formation'!$C$25,'Fiche formation'!$D$25)</f>
        <v>mickael.montassier@umontpellier.fr</v>
      </c>
      <c r="G442">
        <f>Salle!$B$1</f>
        <v>0</v>
      </c>
      <c r="H442" t="str">
        <f>CONCATENATE('Fiche formation'!$C$14," ",IF(A442&lt;DATE(2026,9,1),"2A","3A"))</f>
        <v>M ALGO 2A</v>
      </c>
      <c r="K442" t="str">
        <f>VLOOKUP(A442,'Calendrier 2025-2026'!$Y$7:$Z$37,2,FALSE)</f>
        <v>Centre</v>
      </c>
    </row>
    <row r="443" spans="1:11">
      <c r="A443" s="10">
        <f t="shared" si="32"/>
        <v>46090</v>
      </c>
      <c r="B443" t="str">
        <f t="shared" si="33"/>
        <v>14:00</v>
      </c>
      <c r="C443" t="str">
        <f t="shared" si="34"/>
        <v>17:00</v>
      </c>
      <c r="D443" t="str">
        <f t="shared" si="31"/>
        <v>Centre</v>
      </c>
      <c r="E443">
        <f t="shared" si="30"/>
        <v>1</v>
      </c>
      <c r="F443" t="str">
        <f>IF(A443&lt;DATE(2026,9,1),'Fiche formation'!$C$25,'Fiche formation'!$D$25)</f>
        <v>mickael.montassier@umontpellier.fr</v>
      </c>
      <c r="G443">
        <f>Salle!$B$1</f>
        <v>0</v>
      </c>
      <c r="H443" t="str">
        <f>CONCATENATE('Fiche formation'!$C$14," ",IF(A443&lt;DATE(2026,9,1),"2A","3A"))</f>
        <v>M ALGO 2A</v>
      </c>
      <c r="K443" t="str">
        <f>VLOOKUP(A443,'Calendrier 2025-2026'!$Y$7:$Z$37,2,FALSE)</f>
        <v>Centre</v>
      </c>
    </row>
    <row r="444" spans="1:11">
      <c r="A444" s="10">
        <f t="shared" si="32"/>
        <v>46091</v>
      </c>
      <c r="B444" t="str">
        <f t="shared" si="33"/>
        <v>08:00</v>
      </c>
      <c r="C444" t="str">
        <f t="shared" si="34"/>
        <v>12:00</v>
      </c>
      <c r="D444" t="str">
        <f t="shared" si="31"/>
        <v>Centre</v>
      </c>
      <c r="E444">
        <f t="shared" si="30"/>
        <v>1</v>
      </c>
      <c r="F444" t="str">
        <f>IF(A444&lt;DATE(2026,9,1),'Fiche formation'!$C$25,'Fiche formation'!$D$25)</f>
        <v>mickael.montassier@umontpellier.fr</v>
      </c>
      <c r="G444">
        <f>Salle!$B$1</f>
        <v>0</v>
      </c>
      <c r="H444" t="str">
        <f>CONCATENATE('Fiche formation'!$C$14," ",IF(A444&lt;DATE(2026,9,1),"2A","3A"))</f>
        <v>M ALGO 2A</v>
      </c>
      <c r="K444" t="str">
        <f>VLOOKUP(A444,'Calendrier 2025-2026'!$Y$7:$Z$37,2,FALSE)</f>
        <v>Centre</v>
      </c>
    </row>
    <row r="445" spans="1:11">
      <c r="A445" s="10">
        <f t="shared" si="32"/>
        <v>46091</v>
      </c>
      <c r="B445" t="str">
        <f t="shared" si="33"/>
        <v>14:00</v>
      </c>
      <c r="C445" t="str">
        <f t="shared" si="34"/>
        <v>17:00</v>
      </c>
      <c r="D445" t="str">
        <f t="shared" si="31"/>
        <v>Centre</v>
      </c>
      <c r="E445">
        <f t="shared" si="30"/>
        <v>1</v>
      </c>
      <c r="F445" t="str">
        <f>IF(A445&lt;DATE(2026,9,1),'Fiche formation'!$C$25,'Fiche formation'!$D$25)</f>
        <v>mickael.montassier@umontpellier.fr</v>
      </c>
      <c r="G445">
        <f>Salle!$B$1</f>
        <v>0</v>
      </c>
      <c r="H445" t="str">
        <f>CONCATENATE('Fiche formation'!$C$14," ",IF(A445&lt;DATE(2026,9,1),"2A","3A"))</f>
        <v>M ALGO 2A</v>
      </c>
      <c r="K445" t="str">
        <f>VLOOKUP(A445,'Calendrier 2025-2026'!$Y$7:$Z$37,2,FALSE)</f>
        <v>Centre</v>
      </c>
    </row>
    <row r="446" spans="1:11">
      <c r="A446" s="10">
        <f t="shared" si="32"/>
        <v>46092</v>
      </c>
      <c r="B446" t="str">
        <f t="shared" si="33"/>
        <v>08:00</v>
      </c>
      <c r="C446" t="str">
        <f t="shared" si="34"/>
        <v>12:00</v>
      </c>
      <c r="D446" t="str">
        <f t="shared" si="31"/>
        <v>Centre</v>
      </c>
      <c r="E446">
        <f t="shared" si="30"/>
        <v>1</v>
      </c>
      <c r="F446" t="str">
        <f>IF(A446&lt;DATE(2026,9,1),'Fiche formation'!$C$25,'Fiche formation'!$D$25)</f>
        <v>mickael.montassier@umontpellier.fr</v>
      </c>
      <c r="G446">
        <f>Salle!$B$1</f>
        <v>0</v>
      </c>
      <c r="H446" t="str">
        <f>CONCATENATE('Fiche formation'!$C$14," ",IF(A446&lt;DATE(2026,9,1),"2A","3A"))</f>
        <v>M ALGO 2A</v>
      </c>
      <c r="K446" t="str">
        <f>VLOOKUP(A446,'Calendrier 2025-2026'!$Y$7:$Z$37,2,FALSE)</f>
        <v>Centre</v>
      </c>
    </row>
    <row r="447" spans="1:11">
      <c r="A447" s="10">
        <f t="shared" si="32"/>
        <v>46092</v>
      </c>
      <c r="B447" t="str">
        <f t="shared" si="33"/>
        <v>14:00</v>
      </c>
      <c r="C447" t="str">
        <f t="shared" si="34"/>
        <v>17:00</v>
      </c>
      <c r="D447" t="str">
        <f t="shared" si="31"/>
        <v>Centre</v>
      </c>
      <c r="E447">
        <f t="shared" ref="E447:E510" si="35">IF(K447=0,"",IF(OR(K447="Entreprise",K447="Révisions"),0,1))</f>
        <v>1</v>
      </c>
      <c r="F447" t="str">
        <f>IF(A447&lt;DATE(2026,9,1),'Fiche formation'!$C$25,'Fiche formation'!$D$25)</f>
        <v>mickael.montassier@umontpellier.fr</v>
      </c>
      <c r="G447">
        <f>Salle!$B$1</f>
        <v>0</v>
      </c>
      <c r="H447" t="str">
        <f>CONCATENATE('Fiche formation'!$C$14," ",IF(A447&lt;DATE(2026,9,1),"2A","3A"))</f>
        <v>M ALGO 2A</v>
      </c>
      <c r="K447" t="str">
        <f>VLOOKUP(A447,'Calendrier 2025-2026'!$Y$7:$Z$37,2,FALSE)</f>
        <v>Centre</v>
      </c>
    </row>
    <row r="448" spans="1:11">
      <c r="A448" s="10">
        <f t="shared" si="32"/>
        <v>46093</v>
      </c>
      <c r="B448" t="str">
        <f t="shared" si="33"/>
        <v>08:00</v>
      </c>
      <c r="C448" t="str">
        <f t="shared" si="34"/>
        <v>12:00</v>
      </c>
      <c r="D448" t="str">
        <f t="shared" ref="D448:D511" si="36">K448</f>
        <v>Centre</v>
      </c>
      <c r="E448">
        <f t="shared" si="35"/>
        <v>1</v>
      </c>
      <c r="F448" t="str">
        <f>IF(A448&lt;DATE(2026,9,1),'Fiche formation'!$C$25,'Fiche formation'!$D$25)</f>
        <v>mickael.montassier@umontpellier.fr</v>
      </c>
      <c r="G448">
        <f>Salle!$B$1</f>
        <v>0</v>
      </c>
      <c r="H448" t="str">
        <f>CONCATENATE('Fiche formation'!$C$14," ",IF(A448&lt;DATE(2026,9,1),"2A","3A"))</f>
        <v>M ALGO 2A</v>
      </c>
      <c r="K448" t="str">
        <f>VLOOKUP(A448,'Calendrier 2025-2026'!$Y$7:$Z$37,2,FALSE)</f>
        <v>Centre</v>
      </c>
    </row>
    <row r="449" spans="1:11">
      <c r="A449" s="10">
        <f t="shared" ref="A449:A512" si="37">IF(A448=A447,A448+1,A448)</f>
        <v>46093</v>
      </c>
      <c r="B449" t="str">
        <f t="shared" si="33"/>
        <v>14:00</v>
      </c>
      <c r="C449" t="str">
        <f t="shared" si="34"/>
        <v>17:00</v>
      </c>
      <c r="D449" t="str">
        <f t="shared" si="36"/>
        <v>Centre</v>
      </c>
      <c r="E449">
        <f t="shared" si="35"/>
        <v>1</v>
      </c>
      <c r="F449" t="str">
        <f>IF(A449&lt;DATE(2026,9,1),'Fiche formation'!$C$25,'Fiche formation'!$D$25)</f>
        <v>mickael.montassier@umontpellier.fr</v>
      </c>
      <c r="G449">
        <f>Salle!$B$1</f>
        <v>0</v>
      </c>
      <c r="H449" t="str">
        <f>CONCATENATE('Fiche formation'!$C$14," ",IF(A449&lt;DATE(2026,9,1),"2A","3A"))</f>
        <v>M ALGO 2A</v>
      </c>
      <c r="K449" t="str">
        <f>VLOOKUP(A449,'Calendrier 2025-2026'!$Y$7:$Z$37,2,FALSE)</f>
        <v>Centre</v>
      </c>
    </row>
    <row r="450" spans="1:11">
      <c r="A450" s="10">
        <f t="shared" si="37"/>
        <v>46094</v>
      </c>
      <c r="B450" t="str">
        <f t="shared" si="33"/>
        <v>08:00</v>
      </c>
      <c r="C450" t="str">
        <f t="shared" si="34"/>
        <v>12:00</v>
      </c>
      <c r="D450" t="str">
        <f t="shared" si="36"/>
        <v>Centre</v>
      </c>
      <c r="E450">
        <f t="shared" si="35"/>
        <v>1</v>
      </c>
      <c r="F450" t="str">
        <f>IF(A450&lt;DATE(2026,9,1),'Fiche formation'!$C$25,'Fiche formation'!$D$25)</f>
        <v>mickael.montassier@umontpellier.fr</v>
      </c>
      <c r="G450">
        <f>Salle!$B$1</f>
        <v>0</v>
      </c>
      <c r="H450" t="str">
        <f>CONCATENATE('Fiche formation'!$C$14," ",IF(A450&lt;DATE(2026,9,1),"2A","3A"))</f>
        <v>M ALGO 2A</v>
      </c>
      <c r="K450" t="str">
        <f>VLOOKUP(A450,'Calendrier 2025-2026'!$Y$7:$Z$37,2,FALSE)</f>
        <v>Centre</v>
      </c>
    </row>
    <row r="451" spans="1:11">
      <c r="A451" s="10">
        <f t="shared" si="37"/>
        <v>46094</v>
      </c>
      <c r="B451" t="str">
        <f t="shared" ref="B451:B514" si="38">IF(K451=0,"",IF($A451=$A450,"14:00","08:00"))</f>
        <v>14:00</v>
      </c>
      <c r="C451" t="str">
        <f t="shared" ref="C451:C514" si="39">IF(K451=0,"",IF($A451=$A450,"17:00","12:00"))</f>
        <v>17:00</v>
      </c>
      <c r="D451" t="str">
        <f t="shared" si="36"/>
        <v>Centre</v>
      </c>
      <c r="E451">
        <f t="shared" si="35"/>
        <v>1</v>
      </c>
      <c r="F451" t="str">
        <f>IF(A451&lt;DATE(2026,9,1),'Fiche formation'!$C$25,'Fiche formation'!$D$25)</f>
        <v>mickael.montassier@umontpellier.fr</v>
      </c>
      <c r="G451">
        <f>Salle!$B$1</f>
        <v>0</v>
      </c>
      <c r="H451" t="str">
        <f>CONCATENATE('Fiche formation'!$C$14," ",IF(A451&lt;DATE(2026,9,1),"2A","3A"))</f>
        <v>M ALGO 2A</v>
      </c>
      <c r="K451" t="str">
        <f>VLOOKUP(A451,'Calendrier 2025-2026'!$Y$7:$Z$37,2,FALSE)</f>
        <v>Centre</v>
      </c>
    </row>
    <row r="452" spans="1:11">
      <c r="A452" s="10">
        <f t="shared" si="37"/>
        <v>46095</v>
      </c>
      <c r="B452" t="str">
        <f t="shared" si="38"/>
        <v/>
      </c>
      <c r="C452" t="str">
        <f t="shared" si="39"/>
        <v/>
      </c>
      <c r="D452">
        <f t="shared" si="36"/>
        <v>0</v>
      </c>
      <c r="E452" t="str">
        <f t="shared" si="35"/>
        <v/>
      </c>
      <c r="F452" t="str">
        <f>IF(A452&lt;DATE(2026,9,1),'Fiche formation'!$C$25,'Fiche formation'!$D$25)</f>
        <v>mickael.montassier@umontpellier.fr</v>
      </c>
      <c r="G452">
        <f>Salle!$B$1</f>
        <v>0</v>
      </c>
      <c r="H452" t="str">
        <f>CONCATENATE('Fiche formation'!$C$14," ",IF(A452&lt;DATE(2026,9,1),"2A","3A"))</f>
        <v>M ALGO 2A</v>
      </c>
      <c r="K452">
        <f>VLOOKUP(A452,'Calendrier 2025-2026'!$Y$7:$Z$37,2,FALSE)</f>
        <v>0</v>
      </c>
    </row>
    <row r="453" spans="1:11">
      <c r="A453" s="10">
        <f t="shared" si="37"/>
        <v>46095</v>
      </c>
      <c r="B453" t="str">
        <f t="shared" si="38"/>
        <v/>
      </c>
      <c r="C453" t="str">
        <f t="shared" si="39"/>
        <v/>
      </c>
      <c r="D453">
        <f t="shared" si="36"/>
        <v>0</v>
      </c>
      <c r="E453" t="str">
        <f t="shared" si="35"/>
        <v/>
      </c>
      <c r="F453" t="str">
        <f>IF(A453&lt;DATE(2026,9,1),'Fiche formation'!$C$25,'Fiche formation'!$D$25)</f>
        <v>mickael.montassier@umontpellier.fr</v>
      </c>
      <c r="G453">
        <f>Salle!$B$1</f>
        <v>0</v>
      </c>
      <c r="H453" t="str">
        <f>CONCATENATE('Fiche formation'!$C$14," ",IF(A453&lt;DATE(2026,9,1),"2A","3A"))</f>
        <v>M ALGO 2A</v>
      </c>
      <c r="K453">
        <f>VLOOKUP(A453,'Calendrier 2025-2026'!$Y$7:$Z$37,2,FALSE)</f>
        <v>0</v>
      </c>
    </row>
    <row r="454" spans="1:11">
      <c r="A454" s="10">
        <f t="shared" si="37"/>
        <v>46096</v>
      </c>
      <c r="B454" t="str">
        <f t="shared" si="38"/>
        <v/>
      </c>
      <c r="C454" t="str">
        <f t="shared" si="39"/>
        <v/>
      </c>
      <c r="D454">
        <f t="shared" si="36"/>
        <v>0</v>
      </c>
      <c r="E454" t="str">
        <f t="shared" si="35"/>
        <v/>
      </c>
      <c r="F454" t="str">
        <f>IF(A454&lt;DATE(2026,9,1),'Fiche formation'!$C$25,'Fiche formation'!$D$25)</f>
        <v>mickael.montassier@umontpellier.fr</v>
      </c>
      <c r="G454">
        <f>Salle!$B$1</f>
        <v>0</v>
      </c>
      <c r="H454" t="str">
        <f>CONCATENATE('Fiche formation'!$C$14," ",IF(A454&lt;DATE(2026,9,1),"2A","3A"))</f>
        <v>M ALGO 2A</v>
      </c>
      <c r="K454">
        <f>VLOOKUP(A454,'Calendrier 2025-2026'!$Y$7:$Z$37,2,FALSE)</f>
        <v>0</v>
      </c>
    </row>
    <row r="455" spans="1:11">
      <c r="A455" s="10">
        <f t="shared" si="37"/>
        <v>46096</v>
      </c>
      <c r="B455" t="str">
        <f t="shared" si="38"/>
        <v/>
      </c>
      <c r="C455" t="str">
        <f t="shared" si="39"/>
        <v/>
      </c>
      <c r="D455">
        <f t="shared" si="36"/>
        <v>0</v>
      </c>
      <c r="E455" t="str">
        <f t="shared" si="35"/>
        <v/>
      </c>
      <c r="F455" t="str">
        <f>IF(A455&lt;DATE(2026,9,1),'Fiche formation'!$C$25,'Fiche formation'!$D$25)</f>
        <v>mickael.montassier@umontpellier.fr</v>
      </c>
      <c r="G455">
        <f>Salle!$B$1</f>
        <v>0</v>
      </c>
      <c r="H455" t="str">
        <f>CONCATENATE('Fiche formation'!$C$14," ",IF(A455&lt;DATE(2026,9,1),"2A","3A"))</f>
        <v>M ALGO 2A</v>
      </c>
      <c r="K455">
        <f>VLOOKUP(A455,'Calendrier 2025-2026'!$Y$7:$Z$37,2,FALSE)</f>
        <v>0</v>
      </c>
    </row>
    <row r="456" spans="1:11">
      <c r="A456" s="10">
        <f t="shared" si="37"/>
        <v>46097</v>
      </c>
      <c r="B456" t="str">
        <f t="shared" si="38"/>
        <v>08:00</v>
      </c>
      <c r="C456" t="str">
        <f t="shared" si="39"/>
        <v>12:00</v>
      </c>
      <c r="D456" t="str">
        <f t="shared" si="36"/>
        <v>Centre</v>
      </c>
      <c r="E456">
        <f t="shared" si="35"/>
        <v>1</v>
      </c>
      <c r="F456" t="str">
        <f>IF(A456&lt;DATE(2026,9,1),'Fiche formation'!$C$25,'Fiche formation'!$D$25)</f>
        <v>mickael.montassier@umontpellier.fr</v>
      </c>
      <c r="G456">
        <f>Salle!$B$1</f>
        <v>0</v>
      </c>
      <c r="H456" t="str">
        <f>CONCATENATE('Fiche formation'!$C$14," ",IF(A456&lt;DATE(2026,9,1),"2A","3A"))</f>
        <v>M ALGO 2A</v>
      </c>
      <c r="K456" t="str">
        <f>VLOOKUP(A456,'Calendrier 2025-2026'!$Y$7:$Z$37,2,FALSE)</f>
        <v>Centre</v>
      </c>
    </row>
    <row r="457" spans="1:11">
      <c r="A457" s="10">
        <f t="shared" si="37"/>
        <v>46097</v>
      </c>
      <c r="B457" t="str">
        <f t="shared" si="38"/>
        <v>14:00</v>
      </c>
      <c r="C457" t="str">
        <f t="shared" si="39"/>
        <v>17:00</v>
      </c>
      <c r="D457" t="str">
        <f t="shared" si="36"/>
        <v>Centre</v>
      </c>
      <c r="E457">
        <f t="shared" si="35"/>
        <v>1</v>
      </c>
      <c r="F457" t="str">
        <f>IF(A457&lt;DATE(2026,9,1),'Fiche formation'!$C$25,'Fiche formation'!$D$25)</f>
        <v>mickael.montassier@umontpellier.fr</v>
      </c>
      <c r="G457">
        <f>Salle!$B$1</f>
        <v>0</v>
      </c>
      <c r="H457" t="str">
        <f>CONCATENATE('Fiche formation'!$C$14," ",IF(A457&lt;DATE(2026,9,1),"2A","3A"))</f>
        <v>M ALGO 2A</v>
      </c>
      <c r="K457" t="str">
        <f>VLOOKUP(A457,'Calendrier 2025-2026'!$Y$7:$Z$37,2,FALSE)</f>
        <v>Centre</v>
      </c>
    </row>
    <row r="458" spans="1:11">
      <c r="A458" s="10">
        <f t="shared" si="37"/>
        <v>46098</v>
      </c>
      <c r="B458" t="str">
        <f t="shared" si="38"/>
        <v>08:00</v>
      </c>
      <c r="C458" t="str">
        <f t="shared" si="39"/>
        <v>12:00</v>
      </c>
      <c r="D458" t="str">
        <f t="shared" si="36"/>
        <v>Centre</v>
      </c>
      <c r="E458">
        <f t="shared" si="35"/>
        <v>1</v>
      </c>
      <c r="F458" t="str">
        <f>IF(A458&lt;DATE(2026,9,1),'Fiche formation'!$C$25,'Fiche formation'!$D$25)</f>
        <v>mickael.montassier@umontpellier.fr</v>
      </c>
      <c r="G458">
        <f>Salle!$B$1</f>
        <v>0</v>
      </c>
      <c r="H458" t="str">
        <f>CONCATENATE('Fiche formation'!$C$14," ",IF(A458&lt;DATE(2026,9,1),"2A","3A"))</f>
        <v>M ALGO 2A</v>
      </c>
      <c r="K458" t="str">
        <f>VLOOKUP(A458,'Calendrier 2025-2026'!$Y$7:$Z$37,2,FALSE)</f>
        <v>Centre</v>
      </c>
    </row>
    <row r="459" spans="1:11">
      <c r="A459" s="10">
        <f t="shared" si="37"/>
        <v>46098</v>
      </c>
      <c r="B459" t="str">
        <f t="shared" si="38"/>
        <v>14:00</v>
      </c>
      <c r="C459" t="str">
        <f t="shared" si="39"/>
        <v>17:00</v>
      </c>
      <c r="D459" t="str">
        <f t="shared" si="36"/>
        <v>Centre</v>
      </c>
      <c r="E459">
        <f t="shared" si="35"/>
        <v>1</v>
      </c>
      <c r="F459" t="str">
        <f>IF(A459&lt;DATE(2026,9,1),'Fiche formation'!$C$25,'Fiche formation'!$D$25)</f>
        <v>mickael.montassier@umontpellier.fr</v>
      </c>
      <c r="G459">
        <f>Salle!$B$1</f>
        <v>0</v>
      </c>
      <c r="H459" t="str">
        <f>CONCATENATE('Fiche formation'!$C$14," ",IF(A459&lt;DATE(2026,9,1),"2A","3A"))</f>
        <v>M ALGO 2A</v>
      </c>
      <c r="K459" t="str">
        <f>VLOOKUP(A459,'Calendrier 2025-2026'!$Y$7:$Z$37,2,FALSE)</f>
        <v>Centre</v>
      </c>
    </row>
    <row r="460" spans="1:11">
      <c r="A460" s="10">
        <f t="shared" si="37"/>
        <v>46099</v>
      </c>
      <c r="B460" t="str">
        <f t="shared" si="38"/>
        <v>08:00</v>
      </c>
      <c r="C460" t="str">
        <f t="shared" si="39"/>
        <v>12:00</v>
      </c>
      <c r="D460" t="str">
        <f t="shared" si="36"/>
        <v>Centre</v>
      </c>
      <c r="E460">
        <f t="shared" si="35"/>
        <v>1</v>
      </c>
      <c r="F460" t="str">
        <f>IF(A460&lt;DATE(2026,9,1),'Fiche formation'!$C$25,'Fiche formation'!$D$25)</f>
        <v>mickael.montassier@umontpellier.fr</v>
      </c>
      <c r="G460">
        <f>Salle!$B$1</f>
        <v>0</v>
      </c>
      <c r="H460" t="str">
        <f>CONCATENATE('Fiche formation'!$C$14," ",IF(A460&lt;DATE(2026,9,1),"2A","3A"))</f>
        <v>M ALGO 2A</v>
      </c>
      <c r="K460" t="str">
        <f>VLOOKUP(A460,'Calendrier 2025-2026'!$Y$7:$Z$37,2,FALSE)</f>
        <v>Centre</v>
      </c>
    </row>
    <row r="461" spans="1:11">
      <c r="A461" s="10">
        <f t="shared" si="37"/>
        <v>46099</v>
      </c>
      <c r="B461" t="str">
        <f t="shared" si="38"/>
        <v>14:00</v>
      </c>
      <c r="C461" t="str">
        <f t="shared" si="39"/>
        <v>17:00</v>
      </c>
      <c r="D461" t="str">
        <f t="shared" si="36"/>
        <v>Centre</v>
      </c>
      <c r="E461">
        <f t="shared" si="35"/>
        <v>1</v>
      </c>
      <c r="F461" t="str">
        <f>IF(A461&lt;DATE(2026,9,1),'Fiche formation'!$C$25,'Fiche formation'!$D$25)</f>
        <v>mickael.montassier@umontpellier.fr</v>
      </c>
      <c r="G461">
        <f>Salle!$B$1</f>
        <v>0</v>
      </c>
      <c r="H461" t="str">
        <f>CONCATENATE('Fiche formation'!$C$14," ",IF(A461&lt;DATE(2026,9,1),"2A","3A"))</f>
        <v>M ALGO 2A</v>
      </c>
      <c r="K461" t="str">
        <f>VLOOKUP(A461,'Calendrier 2025-2026'!$Y$7:$Z$37,2,FALSE)</f>
        <v>Centre</v>
      </c>
    </row>
    <row r="462" spans="1:11">
      <c r="A462" s="10">
        <f t="shared" si="37"/>
        <v>46100</v>
      </c>
      <c r="B462" t="str">
        <f t="shared" si="38"/>
        <v>08:00</v>
      </c>
      <c r="C462" t="str">
        <f t="shared" si="39"/>
        <v>12:00</v>
      </c>
      <c r="D462" t="str">
        <f t="shared" si="36"/>
        <v>Centre</v>
      </c>
      <c r="E462">
        <f t="shared" si="35"/>
        <v>1</v>
      </c>
      <c r="F462" t="str">
        <f>IF(A462&lt;DATE(2026,9,1),'Fiche formation'!$C$25,'Fiche formation'!$D$25)</f>
        <v>mickael.montassier@umontpellier.fr</v>
      </c>
      <c r="G462">
        <f>Salle!$B$1</f>
        <v>0</v>
      </c>
      <c r="H462" t="str">
        <f>CONCATENATE('Fiche formation'!$C$14," ",IF(A462&lt;DATE(2026,9,1),"2A","3A"))</f>
        <v>M ALGO 2A</v>
      </c>
      <c r="K462" t="str">
        <f>VLOOKUP(A462,'Calendrier 2025-2026'!$Y$7:$Z$37,2,FALSE)</f>
        <v>Centre</v>
      </c>
    </row>
    <row r="463" spans="1:11">
      <c r="A463" s="10">
        <f t="shared" si="37"/>
        <v>46100</v>
      </c>
      <c r="B463" t="str">
        <f t="shared" si="38"/>
        <v>14:00</v>
      </c>
      <c r="C463" t="str">
        <f t="shared" si="39"/>
        <v>17:00</v>
      </c>
      <c r="D463" t="str">
        <f t="shared" si="36"/>
        <v>Centre</v>
      </c>
      <c r="E463">
        <f t="shared" si="35"/>
        <v>1</v>
      </c>
      <c r="F463" t="str">
        <f>IF(A463&lt;DATE(2026,9,1),'Fiche formation'!$C$25,'Fiche formation'!$D$25)</f>
        <v>mickael.montassier@umontpellier.fr</v>
      </c>
      <c r="G463">
        <f>Salle!$B$1</f>
        <v>0</v>
      </c>
      <c r="H463" t="str">
        <f>CONCATENATE('Fiche formation'!$C$14," ",IF(A463&lt;DATE(2026,9,1),"2A","3A"))</f>
        <v>M ALGO 2A</v>
      </c>
      <c r="K463" t="str">
        <f>VLOOKUP(A463,'Calendrier 2025-2026'!$Y$7:$Z$37,2,FALSE)</f>
        <v>Centre</v>
      </c>
    </row>
    <row r="464" spans="1:11">
      <c r="A464" s="10">
        <f t="shared" si="37"/>
        <v>46101</v>
      </c>
      <c r="B464" t="str">
        <f t="shared" si="38"/>
        <v>08:00</v>
      </c>
      <c r="C464" t="str">
        <f t="shared" si="39"/>
        <v>12:00</v>
      </c>
      <c r="D464" t="str">
        <f t="shared" si="36"/>
        <v>Centre</v>
      </c>
      <c r="E464">
        <f t="shared" si="35"/>
        <v>1</v>
      </c>
      <c r="F464" t="str">
        <f>IF(A464&lt;DATE(2026,9,1),'Fiche formation'!$C$25,'Fiche formation'!$D$25)</f>
        <v>mickael.montassier@umontpellier.fr</v>
      </c>
      <c r="G464">
        <f>Salle!$B$1</f>
        <v>0</v>
      </c>
      <c r="H464" t="str">
        <f>CONCATENATE('Fiche formation'!$C$14," ",IF(A464&lt;DATE(2026,9,1),"2A","3A"))</f>
        <v>M ALGO 2A</v>
      </c>
      <c r="K464" t="str">
        <f>VLOOKUP(A464,'Calendrier 2025-2026'!$Y$7:$Z$37,2,FALSE)</f>
        <v>Centre</v>
      </c>
    </row>
    <row r="465" spans="1:11">
      <c r="A465" s="10">
        <f t="shared" si="37"/>
        <v>46101</v>
      </c>
      <c r="B465" t="str">
        <f t="shared" si="38"/>
        <v>14:00</v>
      </c>
      <c r="C465" t="str">
        <f t="shared" si="39"/>
        <v>17:00</v>
      </c>
      <c r="D465" t="str">
        <f t="shared" si="36"/>
        <v>Centre</v>
      </c>
      <c r="E465">
        <f t="shared" si="35"/>
        <v>1</v>
      </c>
      <c r="F465" t="str">
        <f>IF(A465&lt;DATE(2026,9,1),'Fiche formation'!$C$25,'Fiche formation'!$D$25)</f>
        <v>mickael.montassier@umontpellier.fr</v>
      </c>
      <c r="G465">
        <f>Salle!$B$1</f>
        <v>0</v>
      </c>
      <c r="H465" t="str">
        <f>CONCATENATE('Fiche formation'!$C$14," ",IF(A465&lt;DATE(2026,9,1),"2A","3A"))</f>
        <v>M ALGO 2A</v>
      </c>
      <c r="K465" t="str">
        <f>VLOOKUP(A465,'Calendrier 2025-2026'!$Y$7:$Z$37,2,FALSE)</f>
        <v>Centre</v>
      </c>
    </row>
    <row r="466" spans="1:11">
      <c r="A466" s="10">
        <f t="shared" si="37"/>
        <v>46102</v>
      </c>
      <c r="B466" t="str">
        <f t="shared" si="38"/>
        <v/>
      </c>
      <c r="C466" t="str">
        <f t="shared" si="39"/>
        <v/>
      </c>
      <c r="D466">
        <f t="shared" si="36"/>
        <v>0</v>
      </c>
      <c r="E466" t="str">
        <f t="shared" si="35"/>
        <v/>
      </c>
      <c r="F466" t="str">
        <f>IF(A466&lt;DATE(2026,9,1),'Fiche formation'!$C$25,'Fiche formation'!$D$25)</f>
        <v>mickael.montassier@umontpellier.fr</v>
      </c>
      <c r="G466">
        <f>Salle!$B$1</f>
        <v>0</v>
      </c>
      <c r="H466" t="str">
        <f>CONCATENATE('Fiche formation'!$C$14," ",IF(A466&lt;DATE(2026,9,1),"2A","3A"))</f>
        <v>M ALGO 2A</v>
      </c>
      <c r="K466">
        <f>VLOOKUP(A466,'Calendrier 2025-2026'!$Y$7:$Z$37,2,FALSE)</f>
        <v>0</v>
      </c>
    </row>
    <row r="467" spans="1:11">
      <c r="A467" s="10">
        <f t="shared" si="37"/>
        <v>46102</v>
      </c>
      <c r="B467" t="str">
        <f t="shared" si="38"/>
        <v/>
      </c>
      <c r="C467" t="str">
        <f t="shared" si="39"/>
        <v/>
      </c>
      <c r="D467">
        <f t="shared" si="36"/>
        <v>0</v>
      </c>
      <c r="E467" t="str">
        <f t="shared" si="35"/>
        <v/>
      </c>
      <c r="F467" t="str">
        <f>IF(A467&lt;DATE(2026,9,1),'Fiche formation'!$C$25,'Fiche formation'!$D$25)</f>
        <v>mickael.montassier@umontpellier.fr</v>
      </c>
      <c r="G467">
        <f>Salle!$B$1</f>
        <v>0</v>
      </c>
      <c r="H467" t="str">
        <f>CONCATENATE('Fiche formation'!$C$14," ",IF(A467&lt;DATE(2026,9,1),"2A","3A"))</f>
        <v>M ALGO 2A</v>
      </c>
      <c r="K467">
        <f>VLOOKUP(A467,'Calendrier 2025-2026'!$Y$7:$Z$37,2,FALSE)</f>
        <v>0</v>
      </c>
    </row>
    <row r="468" spans="1:11">
      <c r="A468" s="10">
        <f t="shared" si="37"/>
        <v>46103</v>
      </c>
      <c r="B468" t="str">
        <f t="shared" si="38"/>
        <v/>
      </c>
      <c r="C468" t="str">
        <f t="shared" si="39"/>
        <v/>
      </c>
      <c r="D468">
        <f t="shared" si="36"/>
        <v>0</v>
      </c>
      <c r="E468" t="str">
        <f t="shared" si="35"/>
        <v/>
      </c>
      <c r="F468" t="str">
        <f>IF(A468&lt;DATE(2026,9,1),'Fiche formation'!$C$25,'Fiche formation'!$D$25)</f>
        <v>mickael.montassier@umontpellier.fr</v>
      </c>
      <c r="G468">
        <f>Salle!$B$1</f>
        <v>0</v>
      </c>
      <c r="H468" t="str">
        <f>CONCATENATE('Fiche formation'!$C$14," ",IF(A468&lt;DATE(2026,9,1),"2A","3A"))</f>
        <v>M ALGO 2A</v>
      </c>
      <c r="K468">
        <f>VLOOKUP(A468,'Calendrier 2025-2026'!$Y$7:$Z$37,2,FALSE)</f>
        <v>0</v>
      </c>
    </row>
    <row r="469" spans="1:11">
      <c r="A469" s="10">
        <f t="shared" si="37"/>
        <v>46103</v>
      </c>
      <c r="B469" t="str">
        <f t="shared" si="38"/>
        <v/>
      </c>
      <c r="C469" t="str">
        <f t="shared" si="39"/>
        <v/>
      </c>
      <c r="D469">
        <f t="shared" si="36"/>
        <v>0</v>
      </c>
      <c r="E469" t="str">
        <f t="shared" si="35"/>
        <v/>
      </c>
      <c r="F469" t="str">
        <f>IF(A469&lt;DATE(2026,9,1),'Fiche formation'!$C$25,'Fiche formation'!$D$25)</f>
        <v>mickael.montassier@umontpellier.fr</v>
      </c>
      <c r="G469">
        <f>Salle!$B$1</f>
        <v>0</v>
      </c>
      <c r="H469" t="str">
        <f>CONCATENATE('Fiche formation'!$C$14," ",IF(A469&lt;DATE(2026,9,1),"2A","3A"))</f>
        <v>M ALGO 2A</v>
      </c>
      <c r="K469">
        <f>VLOOKUP(A469,'Calendrier 2025-2026'!$Y$7:$Z$37,2,FALSE)</f>
        <v>0</v>
      </c>
    </row>
    <row r="470" spans="1:11">
      <c r="A470" s="10">
        <f t="shared" si="37"/>
        <v>46104</v>
      </c>
      <c r="B470" t="str">
        <f t="shared" si="38"/>
        <v>08:00</v>
      </c>
      <c r="C470" t="str">
        <f t="shared" si="39"/>
        <v>12:00</v>
      </c>
      <c r="D470" t="str">
        <f t="shared" si="36"/>
        <v>Centre</v>
      </c>
      <c r="E470">
        <f t="shared" si="35"/>
        <v>1</v>
      </c>
      <c r="F470" t="str">
        <f>IF(A470&lt;DATE(2026,9,1),'Fiche formation'!$C$25,'Fiche formation'!$D$25)</f>
        <v>mickael.montassier@umontpellier.fr</v>
      </c>
      <c r="G470">
        <f>Salle!$B$1</f>
        <v>0</v>
      </c>
      <c r="H470" t="str">
        <f>CONCATENATE('Fiche formation'!$C$14," ",IF(A470&lt;DATE(2026,9,1),"2A","3A"))</f>
        <v>M ALGO 2A</v>
      </c>
      <c r="K470" t="str">
        <f>VLOOKUP(A470,'Calendrier 2025-2026'!$Y$7:$Z$37,2,FALSE)</f>
        <v>Centre</v>
      </c>
    </row>
    <row r="471" spans="1:11">
      <c r="A471" s="10">
        <f t="shared" si="37"/>
        <v>46104</v>
      </c>
      <c r="B471" t="str">
        <f t="shared" si="38"/>
        <v>14:00</v>
      </c>
      <c r="C471" t="str">
        <f t="shared" si="39"/>
        <v>17:00</v>
      </c>
      <c r="D471" t="str">
        <f t="shared" si="36"/>
        <v>Centre</v>
      </c>
      <c r="E471">
        <f t="shared" si="35"/>
        <v>1</v>
      </c>
      <c r="F471" t="str">
        <f>IF(A471&lt;DATE(2026,9,1),'Fiche formation'!$C$25,'Fiche formation'!$D$25)</f>
        <v>mickael.montassier@umontpellier.fr</v>
      </c>
      <c r="G471">
        <f>Salle!$B$1</f>
        <v>0</v>
      </c>
      <c r="H471" t="str">
        <f>CONCATENATE('Fiche formation'!$C$14," ",IF(A471&lt;DATE(2026,9,1),"2A","3A"))</f>
        <v>M ALGO 2A</v>
      </c>
      <c r="K471" t="str">
        <f>VLOOKUP(A471,'Calendrier 2025-2026'!$Y$7:$Z$37,2,FALSE)</f>
        <v>Centre</v>
      </c>
    </row>
    <row r="472" spans="1:11">
      <c r="A472" s="10">
        <f t="shared" si="37"/>
        <v>46105</v>
      </c>
      <c r="B472" t="str">
        <f t="shared" si="38"/>
        <v>08:00</v>
      </c>
      <c r="C472" t="str">
        <f t="shared" si="39"/>
        <v>12:00</v>
      </c>
      <c r="D472" t="str">
        <f t="shared" si="36"/>
        <v>Centre</v>
      </c>
      <c r="E472">
        <f t="shared" si="35"/>
        <v>1</v>
      </c>
      <c r="F472" t="str">
        <f>IF(A472&lt;DATE(2026,9,1),'Fiche formation'!$C$25,'Fiche formation'!$D$25)</f>
        <v>mickael.montassier@umontpellier.fr</v>
      </c>
      <c r="G472">
        <f>Salle!$B$1</f>
        <v>0</v>
      </c>
      <c r="H472" t="str">
        <f>CONCATENATE('Fiche formation'!$C$14," ",IF(A472&lt;DATE(2026,9,1),"2A","3A"))</f>
        <v>M ALGO 2A</v>
      </c>
      <c r="K472" t="str">
        <f>VLOOKUP(A472,'Calendrier 2025-2026'!$Y$7:$Z$37,2,FALSE)</f>
        <v>Centre</v>
      </c>
    </row>
    <row r="473" spans="1:11">
      <c r="A473" s="10">
        <f t="shared" si="37"/>
        <v>46105</v>
      </c>
      <c r="B473" t="str">
        <f t="shared" si="38"/>
        <v>14:00</v>
      </c>
      <c r="C473" t="str">
        <f t="shared" si="39"/>
        <v>17:00</v>
      </c>
      <c r="D473" t="str">
        <f t="shared" si="36"/>
        <v>Centre</v>
      </c>
      <c r="E473">
        <f t="shared" si="35"/>
        <v>1</v>
      </c>
      <c r="F473" t="str">
        <f>IF(A473&lt;DATE(2026,9,1),'Fiche formation'!$C$25,'Fiche formation'!$D$25)</f>
        <v>mickael.montassier@umontpellier.fr</v>
      </c>
      <c r="G473">
        <f>Salle!$B$1</f>
        <v>0</v>
      </c>
      <c r="H473" t="str">
        <f>CONCATENATE('Fiche formation'!$C$14," ",IF(A473&lt;DATE(2026,9,1),"2A","3A"))</f>
        <v>M ALGO 2A</v>
      </c>
      <c r="K473" t="str">
        <f>VLOOKUP(A473,'Calendrier 2025-2026'!$Y$7:$Z$37,2,FALSE)</f>
        <v>Centre</v>
      </c>
    </row>
    <row r="474" spans="1:11">
      <c r="A474" s="10">
        <f t="shared" si="37"/>
        <v>46106</v>
      </c>
      <c r="B474" t="str">
        <f t="shared" si="38"/>
        <v>08:00</v>
      </c>
      <c r="C474" t="str">
        <f t="shared" si="39"/>
        <v>12:00</v>
      </c>
      <c r="D474" t="str">
        <f t="shared" si="36"/>
        <v>Centre</v>
      </c>
      <c r="E474">
        <f t="shared" si="35"/>
        <v>1</v>
      </c>
      <c r="F474" t="str">
        <f>IF(A474&lt;DATE(2026,9,1),'Fiche formation'!$C$25,'Fiche formation'!$D$25)</f>
        <v>mickael.montassier@umontpellier.fr</v>
      </c>
      <c r="G474">
        <f>Salle!$B$1</f>
        <v>0</v>
      </c>
      <c r="H474" t="str">
        <f>CONCATENATE('Fiche formation'!$C$14," ",IF(A474&lt;DATE(2026,9,1),"2A","3A"))</f>
        <v>M ALGO 2A</v>
      </c>
      <c r="K474" t="str">
        <f>VLOOKUP(A474,'Calendrier 2025-2026'!$Y$7:$Z$37,2,FALSE)</f>
        <v>Centre</v>
      </c>
    </row>
    <row r="475" spans="1:11">
      <c r="A475" s="10">
        <f t="shared" si="37"/>
        <v>46106</v>
      </c>
      <c r="B475" t="str">
        <f t="shared" si="38"/>
        <v>14:00</v>
      </c>
      <c r="C475" t="str">
        <f t="shared" si="39"/>
        <v>17:00</v>
      </c>
      <c r="D475" t="str">
        <f t="shared" si="36"/>
        <v>Centre</v>
      </c>
      <c r="E475">
        <f t="shared" si="35"/>
        <v>1</v>
      </c>
      <c r="F475" t="str">
        <f>IF(A475&lt;DATE(2026,9,1),'Fiche formation'!$C$25,'Fiche formation'!$D$25)</f>
        <v>mickael.montassier@umontpellier.fr</v>
      </c>
      <c r="G475">
        <f>Salle!$B$1</f>
        <v>0</v>
      </c>
      <c r="H475" t="str">
        <f>CONCATENATE('Fiche formation'!$C$14," ",IF(A475&lt;DATE(2026,9,1),"2A","3A"))</f>
        <v>M ALGO 2A</v>
      </c>
      <c r="K475" t="str">
        <f>VLOOKUP(A475,'Calendrier 2025-2026'!$Y$7:$Z$37,2,FALSE)</f>
        <v>Centre</v>
      </c>
    </row>
    <row r="476" spans="1:11">
      <c r="A476" s="10">
        <f t="shared" si="37"/>
        <v>46107</v>
      </c>
      <c r="B476" t="str">
        <f t="shared" si="38"/>
        <v>08:00</v>
      </c>
      <c r="C476" t="str">
        <f t="shared" si="39"/>
        <v>12:00</v>
      </c>
      <c r="D476" t="str">
        <f t="shared" si="36"/>
        <v>Centre</v>
      </c>
      <c r="E476">
        <f t="shared" si="35"/>
        <v>1</v>
      </c>
      <c r="F476" t="str">
        <f>IF(A476&lt;DATE(2026,9,1),'Fiche formation'!$C$25,'Fiche formation'!$D$25)</f>
        <v>mickael.montassier@umontpellier.fr</v>
      </c>
      <c r="G476">
        <f>Salle!$B$1</f>
        <v>0</v>
      </c>
      <c r="H476" t="str">
        <f>CONCATENATE('Fiche formation'!$C$14," ",IF(A476&lt;DATE(2026,9,1),"2A","3A"))</f>
        <v>M ALGO 2A</v>
      </c>
      <c r="K476" t="str">
        <f>VLOOKUP(A476,'Calendrier 2025-2026'!$Y$7:$Z$37,2,FALSE)</f>
        <v>Centre</v>
      </c>
    </row>
    <row r="477" spans="1:11">
      <c r="A477" s="10">
        <f t="shared" si="37"/>
        <v>46107</v>
      </c>
      <c r="B477" t="str">
        <f t="shared" si="38"/>
        <v>14:00</v>
      </c>
      <c r="C477" t="str">
        <f t="shared" si="39"/>
        <v>17:00</v>
      </c>
      <c r="D477" t="str">
        <f t="shared" si="36"/>
        <v>Centre</v>
      </c>
      <c r="E477">
        <f t="shared" si="35"/>
        <v>1</v>
      </c>
      <c r="F477" t="str">
        <f>IF(A477&lt;DATE(2026,9,1),'Fiche formation'!$C$25,'Fiche formation'!$D$25)</f>
        <v>mickael.montassier@umontpellier.fr</v>
      </c>
      <c r="G477">
        <f>Salle!$B$1</f>
        <v>0</v>
      </c>
      <c r="H477" t="str">
        <f>CONCATENATE('Fiche formation'!$C$14," ",IF(A477&lt;DATE(2026,9,1),"2A","3A"))</f>
        <v>M ALGO 2A</v>
      </c>
      <c r="K477" t="str">
        <f>VLOOKUP(A477,'Calendrier 2025-2026'!$Y$7:$Z$37,2,FALSE)</f>
        <v>Centre</v>
      </c>
    </row>
    <row r="478" spans="1:11">
      <c r="A478" s="10">
        <f t="shared" si="37"/>
        <v>46108</v>
      </c>
      <c r="B478" t="str">
        <f t="shared" si="38"/>
        <v>08:00</v>
      </c>
      <c r="C478" t="str">
        <f t="shared" si="39"/>
        <v>12:00</v>
      </c>
      <c r="D478" t="str">
        <f t="shared" si="36"/>
        <v>Centre</v>
      </c>
      <c r="E478">
        <f t="shared" si="35"/>
        <v>1</v>
      </c>
      <c r="F478" t="str">
        <f>IF(A478&lt;DATE(2026,9,1),'Fiche formation'!$C$25,'Fiche formation'!$D$25)</f>
        <v>mickael.montassier@umontpellier.fr</v>
      </c>
      <c r="G478">
        <f>Salle!$B$1</f>
        <v>0</v>
      </c>
      <c r="H478" t="str">
        <f>CONCATENATE('Fiche formation'!$C$14," ",IF(A478&lt;DATE(2026,9,1),"2A","3A"))</f>
        <v>M ALGO 2A</v>
      </c>
      <c r="K478" t="str">
        <f>VLOOKUP(A478,'Calendrier 2025-2026'!$Y$7:$Z$37,2,FALSE)</f>
        <v>Centre</v>
      </c>
    </row>
    <row r="479" spans="1:11">
      <c r="A479" s="10">
        <f t="shared" si="37"/>
        <v>46108</v>
      </c>
      <c r="B479" t="str">
        <f t="shared" si="38"/>
        <v>14:00</v>
      </c>
      <c r="C479" t="str">
        <f t="shared" si="39"/>
        <v>17:00</v>
      </c>
      <c r="D479" t="str">
        <f t="shared" si="36"/>
        <v>Centre</v>
      </c>
      <c r="E479">
        <f t="shared" si="35"/>
        <v>1</v>
      </c>
      <c r="F479" t="str">
        <f>IF(A479&lt;DATE(2026,9,1),'Fiche formation'!$C$25,'Fiche formation'!$D$25)</f>
        <v>mickael.montassier@umontpellier.fr</v>
      </c>
      <c r="G479">
        <f>Salle!$B$1</f>
        <v>0</v>
      </c>
      <c r="H479" t="str">
        <f>CONCATENATE('Fiche formation'!$C$14," ",IF(A479&lt;DATE(2026,9,1),"2A","3A"))</f>
        <v>M ALGO 2A</v>
      </c>
      <c r="K479" t="str">
        <f>VLOOKUP(A479,'Calendrier 2025-2026'!$Y$7:$Z$37,2,FALSE)</f>
        <v>Centre</v>
      </c>
    </row>
    <row r="480" spans="1:11">
      <c r="A480" s="10">
        <f t="shared" si="37"/>
        <v>46109</v>
      </c>
      <c r="B480" t="str">
        <f t="shared" si="38"/>
        <v/>
      </c>
      <c r="C480" t="str">
        <f t="shared" si="39"/>
        <v/>
      </c>
      <c r="D480">
        <f t="shared" si="36"/>
        <v>0</v>
      </c>
      <c r="E480" t="str">
        <f t="shared" si="35"/>
        <v/>
      </c>
      <c r="F480" t="str">
        <f>IF(A480&lt;DATE(2026,9,1),'Fiche formation'!$C$25,'Fiche formation'!$D$25)</f>
        <v>mickael.montassier@umontpellier.fr</v>
      </c>
      <c r="G480">
        <f>Salle!$B$1</f>
        <v>0</v>
      </c>
      <c r="H480" t="str">
        <f>CONCATENATE('Fiche formation'!$C$14," ",IF(A480&lt;DATE(2026,9,1),"2A","3A"))</f>
        <v>M ALGO 2A</v>
      </c>
      <c r="K480">
        <f>VLOOKUP(A480,'Calendrier 2025-2026'!$Y$7:$Z$37,2,FALSE)</f>
        <v>0</v>
      </c>
    </row>
    <row r="481" spans="1:11">
      <c r="A481" s="10">
        <f t="shared" si="37"/>
        <v>46109</v>
      </c>
      <c r="B481" t="str">
        <f t="shared" si="38"/>
        <v/>
      </c>
      <c r="C481" t="str">
        <f t="shared" si="39"/>
        <v/>
      </c>
      <c r="D481">
        <f t="shared" si="36"/>
        <v>0</v>
      </c>
      <c r="E481" t="str">
        <f t="shared" si="35"/>
        <v/>
      </c>
      <c r="F481" t="str">
        <f>IF(A481&lt;DATE(2026,9,1),'Fiche formation'!$C$25,'Fiche formation'!$D$25)</f>
        <v>mickael.montassier@umontpellier.fr</v>
      </c>
      <c r="G481">
        <f>Salle!$B$1</f>
        <v>0</v>
      </c>
      <c r="H481" t="str">
        <f>CONCATENATE('Fiche formation'!$C$14," ",IF(A481&lt;DATE(2026,9,1),"2A","3A"))</f>
        <v>M ALGO 2A</v>
      </c>
      <c r="K481">
        <f>VLOOKUP(A481,'Calendrier 2025-2026'!$Y$7:$Z$37,2,FALSE)</f>
        <v>0</v>
      </c>
    </row>
    <row r="482" spans="1:11">
      <c r="A482" s="10">
        <f t="shared" si="37"/>
        <v>46110</v>
      </c>
      <c r="B482" t="str">
        <f t="shared" si="38"/>
        <v/>
      </c>
      <c r="C482" t="str">
        <f t="shared" si="39"/>
        <v/>
      </c>
      <c r="D482">
        <f t="shared" si="36"/>
        <v>0</v>
      </c>
      <c r="E482" t="str">
        <f t="shared" si="35"/>
        <v/>
      </c>
      <c r="F482" t="str">
        <f>IF(A482&lt;DATE(2026,9,1),'Fiche formation'!$C$25,'Fiche formation'!$D$25)</f>
        <v>mickael.montassier@umontpellier.fr</v>
      </c>
      <c r="G482">
        <f>Salle!$B$1</f>
        <v>0</v>
      </c>
      <c r="H482" t="str">
        <f>CONCATENATE('Fiche formation'!$C$14," ",IF(A482&lt;DATE(2026,9,1),"2A","3A"))</f>
        <v>M ALGO 2A</v>
      </c>
      <c r="K482">
        <f>VLOOKUP(A482,'Calendrier 2025-2026'!$Y$7:$Z$37,2,FALSE)</f>
        <v>0</v>
      </c>
    </row>
    <row r="483" spans="1:11">
      <c r="A483" s="10">
        <f t="shared" si="37"/>
        <v>46110</v>
      </c>
      <c r="B483" t="str">
        <f t="shared" si="38"/>
        <v/>
      </c>
      <c r="C483" t="str">
        <f t="shared" si="39"/>
        <v/>
      </c>
      <c r="D483">
        <f t="shared" si="36"/>
        <v>0</v>
      </c>
      <c r="E483" t="str">
        <f t="shared" si="35"/>
        <v/>
      </c>
      <c r="F483" t="str">
        <f>IF(A483&lt;DATE(2026,9,1),'Fiche formation'!$C$25,'Fiche formation'!$D$25)</f>
        <v>mickael.montassier@umontpellier.fr</v>
      </c>
      <c r="G483">
        <f>Salle!$B$1</f>
        <v>0</v>
      </c>
      <c r="H483" t="str">
        <f>CONCATENATE('Fiche formation'!$C$14," ",IF(A483&lt;DATE(2026,9,1),"2A","3A"))</f>
        <v>M ALGO 2A</v>
      </c>
      <c r="K483">
        <f>VLOOKUP(A483,'Calendrier 2025-2026'!$Y$7:$Z$37,2,FALSE)</f>
        <v>0</v>
      </c>
    </row>
    <row r="484" spans="1:11">
      <c r="A484" s="10">
        <f t="shared" si="37"/>
        <v>46111</v>
      </c>
      <c r="B484" t="str">
        <f t="shared" si="38"/>
        <v>08:00</v>
      </c>
      <c r="C484" t="str">
        <f t="shared" si="39"/>
        <v>12:00</v>
      </c>
      <c r="D484" t="str">
        <f t="shared" si="36"/>
        <v>Centre</v>
      </c>
      <c r="E484">
        <f t="shared" si="35"/>
        <v>1</v>
      </c>
      <c r="F484" t="str">
        <f>IF(A484&lt;DATE(2026,9,1),'Fiche formation'!$C$25,'Fiche formation'!$D$25)</f>
        <v>mickael.montassier@umontpellier.fr</v>
      </c>
      <c r="G484">
        <f>Salle!$B$1</f>
        <v>0</v>
      </c>
      <c r="H484" t="str">
        <f>CONCATENATE('Fiche formation'!$C$14," ",IF(A484&lt;DATE(2026,9,1),"2A","3A"))</f>
        <v>M ALGO 2A</v>
      </c>
      <c r="K484" t="str">
        <f>VLOOKUP(A484,'Calendrier 2025-2026'!$Y$7:$Z$37,2,FALSE)</f>
        <v>Centre</v>
      </c>
    </row>
    <row r="485" spans="1:11">
      <c r="A485" s="10">
        <f t="shared" si="37"/>
        <v>46111</v>
      </c>
      <c r="B485" t="str">
        <f t="shared" si="38"/>
        <v>14:00</v>
      </c>
      <c r="C485" t="str">
        <f t="shared" si="39"/>
        <v>17:00</v>
      </c>
      <c r="D485" t="str">
        <f t="shared" si="36"/>
        <v>Centre</v>
      </c>
      <c r="E485">
        <f t="shared" si="35"/>
        <v>1</v>
      </c>
      <c r="F485" t="str">
        <f>IF(A485&lt;DATE(2026,9,1),'Fiche formation'!$C$25,'Fiche formation'!$D$25)</f>
        <v>mickael.montassier@umontpellier.fr</v>
      </c>
      <c r="G485">
        <f>Salle!$B$1</f>
        <v>0</v>
      </c>
      <c r="H485" t="str">
        <f>CONCATENATE('Fiche formation'!$C$14," ",IF(A485&lt;DATE(2026,9,1),"2A","3A"))</f>
        <v>M ALGO 2A</v>
      </c>
      <c r="K485" t="str">
        <f>VLOOKUP(A485,'Calendrier 2025-2026'!$Y$7:$Z$37,2,FALSE)</f>
        <v>Centre</v>
      </c>
    </row>
    <row r="486" spans="1:11">
      <c r="A486" s="10">
        <f t="shared" si="37"/>
        <v>46112</v>
      </c>
      <c r="B486" t="str">
        <f t="shared" si="38"/>
        <v>08:00</v>
      </c>
      <c r="C486" t="str">
        <f t="shared" si="39"/>
        <v>12:00</v>
      </c>
      <c r="D486" t="str">
        <f t="shared" si="36"/>
        <v>Centre</v>
      </c>
      <c r="E486">
        <f t="shared" si="35"/>
        <v>1</v>
      </c>
      <c r="F486" t="str">
        <f>IF(A486&lt;DATE(2026,9,1),'Fiche formation'!$C$25,'Fiche formation'!$D$25)</f>
        <v>mickael.montassier@umontpellier.fr</v>
      </c>
      <c r="G486">
        <f>Salle!$B$1</f>
        <v>0</v>
      </c>
      <c r="H486" t="str">
        <f>CONCATENATE('Fiche formation'!$C$14," ",IF(A486&lt;DATE(2026,9,1),"2A","3A"))</f>
        <v>M ALGO 2A</v>
      </c>
      <c r="K486" t="str">
        <f>VLOOKUP(A486,'Calendrier 2025-2026'!$Y$7:$Z$37,2,FALSE)</f>
        <v>Centre</v>
      </c>
    </row>
    <row r="487" spans="1:11">
      <c r="A487" s="10">
        <f t="shared" si="37"/>
        <v>46112</v>
      </c>
      <c r="B487" t="str">
        <f t="shared" si="38"/>
        <v>14:00</v>
      </c>
      <c r="C487" t="str">
        <f t="shared" si="39"/>
        <v>17:00</v>
      </c>
      <c r="D487" t="str">
        <f t="shared" si="36"/>
        <v>Centre</v>
      </c>
      <c r="E487">
        <f t="shared" si="35"/>
        <v>1</v>
      </c>
      <c r="F487" t="str">
        <f>IF(A487&lt;DATE(2026,9,1),'Fiche formation'!$C$25,'Fiche formation'!$D$25)</f>
        <v>mickael.montassier@umontpellier.fr</v>
      </c>
      <c r="G487">
        <f>Salle!$B$1</f>
        <v>0</v>
      </c>
      <c r="H487" t="str">
        <f>CONCATENATE('Fiche formation'!$C$14," ",IF(A487&lt;DATE(2026,9,1),"2A","3A"))</f>
        <v>M ALGO 2A</v>
      </c>
      <c r="K487" t="str">
        <f>VLOOKUP(A487,'Calendrier 2025-2026'!$Y$7:$Z$37,2,FALSE)</f>
        <v>Centre</v>
      </c>
    </row>
    <row r="488" spans="1:11">
      <c r="A488" s="10">
        <f t="shared" si="37"/>
        <v>46113</v>
      </c>
      <c r="B488" t="str">
        <f t="shared" si="38"/>
        <v>08:00</v>
      </c>
      <c r="C488" t="str">
        <f t="shared" si="39"/>
        <v>12:00</v>
      </c>
      <c r="D488" t="str">
        <f t="shared" si="36"/>
        <v>Centre</v>
      </c>
      <c r="E488">
        <f t="shared" si="35"/>
        <v>1</v>
      </c>
      <c r="F488" t="str">
        <f>IF(A488&lt;DATE(2026,9,1),'Fiche formation'!$C$25,'Fiche formation'!$D$25)</f>
        <v>mickael.montassier@umontpellier.fr</v>
      </c>
      <c r="G488">
        <f>Salle!$B$1</f>
        <v>0</v>
      </c>
      <c r="H488" t="str">
        <f>CONCATENATE('Fiche formation'!$C$14," ",IF(A488&lt;DATE(2026,9,1),"2A","3A"))</f>
        <v>M ALGO 2A</v>
      </c>
      <c r="K488" t="str">
        <f>VLOOKUP(A488,'Calendrier 2025-2026'!$AB$7:$AC$37,2,FALSE)</f>
        <v>Centre</v>
      </c>
    </row>
    <row r="489" spans="1:11">
      <c r="A489" s="10">
        <f t="shared" si="37"/>
        <v>46113</v>
      </c>
      <c r="B489" t="str">
        <f t="shared" si="38"/>
        <v>14:00</v>
      </c>
      <c r="C489" t="str">
        <f t="shared" si="39"/>
        <v>17:00</v>
      </c>
      <c r="D489" t="str">
        <f t="shared" si="36"/>
        <v>Centre</v>
      </c>
      <c r="E489">
        <f t="shared" si="35"/>
        <v>1</v>
      </c>
      <c r="F489" t="str">
        <f>IF(A489&lt;DATE(2026,9,1),'Fiche formation'!$C$25,'Fiche formation'!$D$25)</f>
        <v>mickael.montassier@umontpellier.fr</v>
      </c>
      <c r="G489">
        <f>Salle!$B$1</f>
        <v>0</v>
      </c>
      <c r="H489" t="str">
        <f>CONCATENATE('Fiche formation'!$C$14," ",IF(A489&lt;DATE(2026,9,1),"2A","3A"))</f>
        <v>M ALGO 2A</v>
      </c>
      <c r="K489" t="str">
        <f>VLOOKUP(A489,'Calendrier 2025-2026'!$AB$7:$AC$37,2,FALSE)</f>
        <v>Centre</v>
      </c>
    </row>
    <row r="490" spans="1:11">
      <c r="A490" s="10">
        <f t="shared" si="37"/>
        <v>46114</v>
      </c>
      <c r="B490" t="str">
        <f t="shared" si="38"/>
        <v>08:00</v>
      </c>
      <c r="C490" t="str">
        <f t="shared" si="39"/>
        <v>12:00</v>
      </c>
      <c r="D490" t="str">
        <f t="shared" si="36"/>
        <v>Centre</v>
      </c>
      <c r="E490">
        <f t="shared" si="35"/>
        <v>1</v>
      </c>
      <c r="F490" t="str">
        <f>IF(A490&lt;DATE(2026,9,1),'Fiche formation'!$C$25,'Fiche formation'!$D$25)</f>
        <v>mickael.montassier@umontpellier.fr</v>
      </c>
      <c r="G490">
        <f>Salle!$B$1</f>
        <v>0</v>
      </c>
      <c r="H490" t="str">
        <f>CONCATENATE('Fiche formation'!$C$14," ",IF(A490&lt;DATE(2026,9,1),"2A","3A"))</f>
        <v>M ALGO 2A</v>
      </c>
      <c r="K490" t="str">
        <f>VLOOKUP(A490,'Calendrier 2025-2026'!$AB$7:$AC$37,2,FALSE)</f>
        <v>Centre</v>
      </c>
    </row>
    <row r="491" spans="1:11">
      <c r="A491" s="10">
        <f t="shared" si="37"/>
        <v>46114</v>
      </c>
      <c r="B491" t="str">
        <f t="shared" si="38"/>
        <v>14:00</v>
      </c>
      <c r="C491" t="str">
        <f t="shared" si="39"/>
        <v>17:00</v>
      </c>
      <c r="D491" t="str">
        <f t="shared" si="36"/>
        <v>Centre</v>
      </c>
      <c r="E491">
        <f t="shared" si="35"/>
        <v>1</v>
      </c>
      <c r="F491" t="str">
        <f>IF(A491&lt;DATE(2026,9,1),'Fiche formation'!$C$25,'Fiche formation'!$D$25)</f>
        <v>mickael.montassier@umontpellier.fr</v>
      </c>
      <c r="G491">
        <f>Salle!$B$1</f>
        <v>0</v>
      </c>
      <c r="H491" t="str">
        <f>CONCATENATE('Fiche formation'!$C$14," ",IF(A491&lt;DATE(2026,9,1),"2A","3A"))</f>
        <v>M ALGO 2A</v>
      </c>
      <c r="K491" t="str">
        <f>VLOOKUP(A491,'Calendrier 2025-2026'!$AB$7:$AC$37,2,FALSE)</f>
        <v>Centre</v>
      </c>
    </row>
    <row r="492" spans="1:11">
      <c r="A492" s="10">
        <f t="shared" si="37"/>
        <v>46115</v>
      </c>
      <c r="B492" t="str">
        <f t="shared" si="38"/>
        <v>08:00</v>
      </c>
      <c r="C492" t="str">
        <f t="shared" si="39"/>
        <v>12:00</v>
      </c>
      <c r="D492" t="str">
        <f t="shared" si="36"/>
        <v>Centre</v>
      </c>
      <c r="E492">
        <f t="shared" si="35"/>
        <v>1</v>
      </c>
      <c r="F492" t="str">
        <f>IF(A492&lt;DATE(2026,9,1),'Fiche formation'!$C$25,'Fiche formation'!$D$25)</f>
        <v>mickael.montassier@umontpellier.fr</v>
      </c>
      <c r="G492">
        <f>Salle!$B$1</f>
        <v>0</v>
      </c>
      <c r="H492" t="str">
        <f>CONCATENATE('Fiche formation'!$C$14," ",IF(A492&lt;DATE(2026,9,1),"2A","3A"))</f>
        <v>M ALGO 2A</v>
      </c>
      <c r="K492" t="str">
        <f>VLOOKUP(A492,'Calendrier 2025-2026'!$AB$7:$AC$37,2,FALSE)</f>
        <v>Centre</v>
      </c>
    </row>
    <row r="493" spans="1:11">
      <c r="A493" s="10">
        <f t="shared" si="37"/>
        <v>46115</v>
      </c>
      <c r="B493" t="str">
        <f t="shared" si="38"/>
        <v>14:00</v>
      </c>
      <c r="C493" t="str">
        <f t="shared" si="39"/>
        <v>17:00</v>
      </c>
      <c r="D493" t="str">
        <f t="shared" si="36"/>
        <v>Centre</v>
      </c>
      <c r="E493">
        <f t="shared" si="35"/>
        <v>1</v>
      </c>
      <c r="F493" t="str">
        <f>IF(A493&lt;DATE(2026,9,1),'Fiche formation'!$C$25,'Fiche formation'!$D$25)</f>
        <v>mickael.montassier@umontpellier.fr</v>
      </c>
      <c r="G493">
        <f>Salle!$B$1</f>
        <v>0</v>
      </c>
      <c r="H493" t="str">
        <f>CONCATENATE('Fiche formation'!$C$14," ",IF(A493&lt;DATE(2026,9,1),"2A","3A"))</f>
        <v>M ALGO 2A</v>
      </c>
      <c r="K493" t="str">
        <f>VLOOKUP(A493,'Calendrier 2025-2026'!$AB$7:$AC$37,2,FALSE)</f>
        <v>Centre</v>
      </c>
    </row>
    <row r="494" spans="1:11">
      <c r="A494" s="10">
        <f t="shared" si="37"/>
        <v>46116</v>
      </c>
      <c r="B494" t="str">
        <f t="shared" si="38"/>
        <v/>
      </c>
      <c r="C494" t="str">
        <f t="shared" si="39"/>
        <v/>
      </c>
      <c r="D494">
        <f t="shared" si="36"/>
        <v>0</v>
      </c>
      <c r="E494" t="str">
        <f t="shared" si="35"/>
        <v/>
      </c>
      <c r="F494" t="str">
        <f>IF(A494&lt;DATE(2026,9,1),'Fiche formation'!$C$25,'Fiche formation'!$D$25)</f>
        <v>mickael.montassier@umontpellier.fr</v>
      </c>
      <c r="G494">
        <f>Salle!$B$1</f>
        <v>0</v>
      </c>
      <c r="H494" t="str">
        <f>CONCATENATE('Fiche formation'!$C$14," ",IF(A494&lt;DATE(2026,9,1),"2A","3A"))</f>
        <v>M ALGO 2A</v>
      </c>
      <c r="K494">
        <f>VLOOKUP(A494,'Calendrier 2025-2026'!$AB$7:$AC$37,2,FALSE)</f>
        <v>0</v>
      </c>
    </row>
    <row r="495" spans="1:11">
      <c r="A495" s="10">
        <f t="shared" si="37"/>
        <v>46116</v>
      </c>
      <c r="B495" t="str">
        <f t="shared" si="38"/>
        <v/>
      </c>
      <c r="C495" t="str">
        <f t="shared" si="39"/>
        <v/>
      </c>
      <c r="D495">
        <f t="shared" si="36"/>
        <v>0</v>
      </c>
      <c r="E495" t="str">
        <f t="shared" si="35"/>
        <v/>
      </c>
      <c r="F495" t="str">
        <f>IF(A495&lt;DATE(2026,9,1),'Fiche formation'!$C$25,'Fiche formation'!$D$25)</f>
        <v>mickael.montassier@umontpellier.fr</v>
      </c>
      <c r="G495">
        <f>Salle!$B$1</f>
        <v>0</v>
      </c>
      <c r="H495" t="str">
        <f>CONCATENATE('Fiche formation'!$C$14," ",IF(A495&lt;DATE(2026,9,1),"2A","3A"))</f>
        <v>M ALGO 2A</v>
      </c>
      <c r="K495">
        <f>VLOOKUP(A495,'Calendrier 2025-2026'!$AB$7:$AC$37,2,FALSE)</f>
        <v>0</v>
      </c>
    </row>
    <row r="496" spans="1:11">
      <c r="A496" s="10">
        <f t="shared" si="37"/>
        <v>46117</v>
      </c>
      <c r="B496" t="str">
        <f t="shared" si="38"/>
        <v/>
      </c>
      <c r="C496" t="str">
        <f t="shared" si="39"/>
        <v/>
      </c>
      <c r="D496">
        <f t="shared" si="36"/>
        <v>0</v>
      </c>
      <c r="E496" t="str">
        <f t="shared" si="35"/>
        <v/>
      </c>
      <c r="F496" t="str">
        <f>IF(A496&lt;DATE(2026,9,1),'Fiche formation'!$C$25,'Fiche formation'!$D$25)</f>
        <v>mickael.montassier@umontpellier.fr</v>
      </c>
      <c r="G496">
        <f>Salle!$B$1</f>
        <v>0</v>
      </c>
      <c r="H496" t="str">
        <f>CONCATENATE('Fiche formation'!$C$14," ",IF(A496&lt;DATE(2026,9,1),"2A","3A"))</f>
        <v>M ALGO 2A</v>
      </c>
      <c r="K496">
        <f>VLOOKUP(A496,'Calendrier 2025-2026'!$AB$7:$AC$37,2,FALSE)</f>
        <v>0</v>
      </c>
    </row>
    <row r="497" spans="1:11">
      <c r="A497" s="10">
        <f t="shared" si="37"/>
        <v>46117</v>
      </c>
      <c r="B497" t="str">
        <f t="shared" si="38"/>
        <v/>
      </c>
      <c r="C497" t="str">
        <f t="shared" si="39"/>
        <v/>
      </c>
      <c r="D497">
        <f t="shared" si="36"/>
        <v>0</v>
      </c>
      <c r="E497" t="str">
        <f t="shared" si="35"/>
        <v/>
      </c>
      <c r="F497" t="str">
        <f>IF(A497&lt;DATE(2026,9,1),'Fiche formation'!$C$25,'Fiche formation'!$D$25)</f>
        <v>mickael.montassier@umontpellier.fr</v>
      </c>
      <c r="G497">
        <f>Salle!$B$1</f>
        <v>0</v>
      </c>
      <c r="H497" t="str">
        <f>CONCATENATE('Fiche formation'!$C$14," ",IF(A497&lt;DATE(2026,9,1),"2A","3A"))</f>
        <v>M ALGO 2A</v>
      </c>
      <c r="K497">
        <f>VLOOKUP(A497,'Calendrier 2025-2026'!$AB$7:$AC$37,2,FALSE)</f>
        <v>0</v>
      </c>
    </row>
    <row r="498" spans="1:11">
      <c r="A498" s="10">
        <f t="shared" si="37"/>
        <v>46118</v>
      </c>
      <c r="B498" t="str">
        <f t="shared" si="38"/>
        <v/>
      </c>
      <c r="C498" t="str">
        <f t="shared" si="39"/>
        <v/>
      </c>
      <c r="D498">
        <f t="shared" si="36"/>
        <v>0</v>
      </c>
      <c r="E498" t="str">
        <f t="shared" si="35"/>
        <v/>
      </c>
      <c r="F498" t="str">
        <f>IF(A498&lt;DATE(2026,9,1),'Fiche formation'!$C$25,'Fiche formation'!$D$25)</f>
        <v>mickael.montassier@umontpellier.fr</v>
      </c>
      <c r="G498">
        <f>Salle!$B$1</f>
        <v>0</v>
      </c>
      <c r="H498" t="str">
        <f>CONCATENATE('Fiche formation'!$C$14," ",IF(A498&lt;DATE(2026,9,1),"2A","3A"))</f>
        <v>M ALGO 2A</v>
      </c>
      <c r="K498">
        <f>VLOOKUP(A498,'Calendrier 2025-2026'!$AB$7:$AC$37,2,FALSE)</f>
        <v>0</v>
      </c>
    </row>
    <row r="499" spans="1:11">
      <c r="A499" s="10">
        <f t="shared" si="37"/>
        <v>46118</v>
      </c>
      <c r="B499" t="str">
        <f t="shared" si="38"/>
        <v/>
      </c>
      <c r="C499" t="str">
        <f t="shared" si="39"/>
        <v/>
      </c>
      <c r="D499">
        <f t="shared" si="36"/>
        <v>0</v>
      </c>
      <c r="E499" t="str">
        <f t="shared" si="35"/>
        <v/>
      </c>
      <c r="F499" t="str">
        <f>IF(A499&lt;DATE(2026,9,1),'Fiche formation'!$C$25,'Fiche formation'!$D$25)</f>
        <v>mickael.montassier@umontpellier.fr</v>
      </c>
      <c r="G499">
        <f>Salle!$B$1</f>
        <v>0</v>
      </c>
      <c r="H499" t="str">
        <f>CONCATENATE('Fiche formation'!$C$14," ",IF(A499&lt;DATE(2026,9,1),"2A","3A"))</f>
        <v>M ALGO 2A</v>
      </c>
      <c r="K499">
        <f>VLOOKUP(A499,'Calendrier 2025-2026'!$AB$7:$AC$37,2,FALSE)</f>
        <v>0</v>
      </c>
    </row>
    <row r="500" spans="1:11">
      <c r="A500" s="10">
        <f t="shared" si="37"/>
        <v>46119</v>
      </c>
      <c r="B500" t="str">
        <f t="shared" si="38"/>
        <v>08:00</v>
      </c>
      <c r="C500" t="str">
        <f t="shared" si="39"/>
        <v>12:00</v>
      </c>
      <c r="D500" t="str">
        <f t="shared" si="36"/>
        <v>Centre</v>
      </c>
      <c r="E500">
        <f t="shared" si="35"/>
        <v>1</v>
      </c>
      <c r="F500" t="str">
        <f>IF(A500&lt;DATE(2026,9,1),'Fiche formation'!$C$25,'Fiche formation'!$D$25)</f>
        <v>mickael.montassier@umontpellier.fr</v>
      </c>
      <c r="G500">
        <f>Salle!$B$1</f>
        <v>0</v>
      </c>
      <c r="H500" t="str">
        <f>CONCATENATE('Fiche formation'!$C$14," ",IF(A500&lt;DATE(2026,9,1),"2A","3A"))</f>
        <v>M ALGO 2A</v>
      </c>
      <c r="K500" t="str">
        <f>VLOOKUP(A500,'Calendrier 2025-2026'!$AB$7:$AC$37,2,FALSE)</f>
        <v>Centre</v>
      </c>
    </row>
    <row r="501" spans="1:11">
      <c r="A501" s="10">
        <f t="shared" si="37"/>
        <v>46119</v>
      </c>
      <c r="B501" t="str">
        <f t="shared" si="38"/>
        <v>14:00</v>
      </c>
      <c r="C501" t="str">
        <f t="shared" si="39"/>
        <v>17:00</v>
      </c>
      <c r="D501" t="str">
        <f t="shared" si="36"/>
        <v>Centre</v>
      </c>
      <c r="E501">
        <f t="shared" si="35"/>
        <v>1</v>
      </c>
      <c r="F501" t="str">
        <f>IF(A501&lt;DATE(2026,9,1),'Fiche formation'!$C$25,'Fiche formation'!$D$25)</f>
        <v>mickael.montassier@umontpellier.fr</v>
      </c>
      <c r="G501">
        <f>Salle!$B$1</f>
        <v>0</v>
      </c>
      <c r="H501" t="str">
        <f>CONCATENATE('Fiche formation'!$C$14," ",IF(A501&lt;DATE(2026,9,1),"2A","3A"))</f>
        <v>M ALGO 2A</v>
      </c>
      <c r="K501" t="str">
        <f>VLOOKUP(A501,'Calendrier 2025-2026'!$AB$7:$AC$37,2,FALSE)</f>
        <v>Centre</v>
      </c>
    </row>
    <row r="502" spans="1:11">
      <c r="A502" s="10">
        <f t="shared" si="37"/>
        <v>46120</v>
      </c>
      <c r="B502" t="str">
        <f t="shared" si="38"/>
        <v>08:00</v>
      </c>
      <c r="C502" t="str">
        <f t="shared" si="39"/>
        <v>12:00</v>
      </c>
      <c r="D502" t="str">
        <f t="shared" si="36"/>
        <v>Centre</v>
      </c>
      <c r="E502">
        <f t="shared" si="35"/>
        <v>1</v>
      </c>
      <c r="F502" t="str">
        <f>IF(A502&lt;DATE(2026,9,1),'Fiche formation'!$C$25,'Fiche formation'!$D$25)</f>
        <v>mickael.montassier@umontpellier.fr</v>
      </c>
      <c r="G502">
        <f>Salle!$B$1</f>
        <v>0</v>
      </c>
      <c r="H502" t="str">
        <f>CONCATENATE('Fiche formation'!$C$14," ",IF(A502&lt;DATE(2026,9,1),"2A","3A"))</f>
        <v>M ALGO 2A</v>
      </c>
      <c r="K502" t="str">
        <f>VLOOKUP(A502,'Calendrier 2025-2026'!$AB$7:$AC$37,2,FALSE)</f>
        <v>Centre</v>
      </c>
    </row>
    <row r="503" spans="1:11">
      <c r="A503" s="10">
        <f t="shared" si="37"/>
        <v>46120</v>
      </c>
      <c r="B503" t="str">
        <f t="shared" si="38"/>
        <v>14:00</v>
      </c>
      <c r="C503" t="str">
        <f t="shared" si="39"/>
        <v>17:00</v>
      </c>
      <c r="D503" t="str">
        <f t="shared" si="36"/>
        <v>Centre</v>
      </c>
      <c r="E503">
        <f t="shared" si="35"/>
        <v>1</v>
      </c>
      <c r="F503" t="str">
        <f>IF(A503&lt;DATE(2026,9,1),'Fiche formation'!$C$25,'Fiche formation'!$D$25)</f>
        <v>mickael.montassier@umontpellier.fr</v>
      </c>
      <c r="G503">
        <f>Salle!$B$1</f>
        <v>0</v>
      </c>
      <c r="H503" t="str">
        <f>CONCATENATE('Fiche formation'!$C$14," ",IF(A503&lt;DATE(2026,9,1),"2A","3A"))</f>
        <v>M ALGO 2A</v>
      </c>
      <c r="K503" t="str">
        <f>VLOOKUP(A503,'Calendrier 2025-2026'!$AB$7:$AC$37,2,FALSE)</f>
        <v>Centre</v>
      </c>
    </row>
    <row r="504" spans="1:11">
      <c r="A504" s="10">
        <f t="shared" si="37"/>
        <v>46121</v>
      </c>
      <c r="B504" t="str">
        <f t="shared" si="38"/>
        <v>08:00</v>
      </c>
      <c r="C504" t="str">
        <f t="shared" si="39"/>
        <v>12:00</v>
      </c>
      <c r="D504" t="str">
        <f t="shared" si="36"/>
        <v>Centre</v>
      </c>
      <c r="E504">
        <f t="shared" si="35"/>
        <v>1</v>
      </c>
      <c r="F504" t="str">
        <f>IF(A504&lt;DATE(2026,9,1),'Fiche formation'!$C$25,'Fiche formation'!$D$25)</f>
        <v>mickael.montassier@umontpellier.fr</v>
      </c>
      <c r="G504">
        <f>Salle!$B$1</f>
        <v>0</v>
      </c>
      <c r="H504" t="str">
        <f>CONCATENATE('Fiche formation'!$C$14," ",IF(A504&lt;DATE(2026,9,1),"2A","3A"))</f>
        <v>M ALGO 2A</v>
      </c>
      <c r="K504" t="str">
        <f>VLOOKUP(A504,'Calendrier 2025-2026'!$AB$7:$AC$37,2,FALSE)</f>
        <v>Centre</v>
      </c>
    </row>
    <row r="505" spans="1:11">
      <c r="A505" s="10">
        <f t="shared" si="37"/>
        <v>46121</v>
      </c>
      <c r="B505" t="str">
        <f t="shared" si="38"/>
        <v>14:00</v>
      </c>
      <c r="C505" t="str">
        <f t="shared" si="39"/>
        <v>17:00</v>
      </c>
      <c r="D505" t="str">
        <f t="shared" si="36"/>
        <v>Centre</v>
      </c>
      <c r="E505">
        <f t="shared" si="35"/>
        <v>1</v>
      </c>
      <c r="F505" t="str">
        <f>IF(A505&lt;DATE(2026,9,1),'Fiche formation'!$C$25,'Fiche formation'!$D$25)</f>
        <v>mickael.montassier@umontpellier.fr</v>
      </c>
      <c r="G505">
        <f>Salle!$B$1</f>
        <v>0</v>
      </c>
      <c r="H505" t="str">
        <f>CONCATENATE('Fiche formation'!$C$14," ",IF(A505&lt;DATE(2026,9,1),"2A","3A"))</f>
        <v>M ALGO 2A</v>
      </c>
      <c r="K505" t="str">
        <f>VLOOKUP(A505,'Calendrier 2025-2026'!$AB$7:$AC$37,2,FALSE)</f>
        <v>Centre</v>
      </c>
    </row>
    <row r="506" spans="1:11">
      <c r="A506" s="10">
        <f t="shared" si="37"/>
        <v>46122</v>
      </c>
      <c r="B506" t="str">
        <f t="shared" si="38"/>
        <v>08:00</v>
      </c>
      <c r="C506" t="str">
        <f t="shared" si="39"/>
        <v>12:00</v>
      </c>
      <c r="D506" t="str">
        <f t="shared" si="36"/>
        <v>Centre</v>
      </c>
      <c r="E506">
        <f t="shared" si="35"/>
        <v>1</v>
      </c>
      <c r="F506" t="str">
        <f>IF(A506&lt;DATE(2026,9,1),'Fiche formation'!$C$25,'Fiche formation'!$D$25)</f>
        <v>mickael.montassier@umontpellier.fr</v>
      </c>
      <c r="G506">
        <f>Salle!$B$1</f>
        <v>0</v>
      </c>
      <c r="H506" t="str">
        <f>CONCATENATE('Fiche formation'!$C$14," ",IF(A506&lt;DATE(2026,9,1),"2A","3A"))</f>
        <v>M ALGO 2A</v>
      </c>
      <c r="K506" t="str">
        <f>VLOOKUP(A506,'Calendrier 2025-2026'!$AB$7:$AC$37,2,FALSE)</f>
        <v>Centre</v>
      </c>
    </row>
    <row r="507" spans="1:11">
      <c r="A507" s="10">
        <f t="shared" si="37"/>
        <v>46122</v>
      </c>
      <c r="B507" t="str">
        <f t="shared" si="38"/>
        <v>14:00</v>
      </c>
      <c r="C507" t="str">
        <f t="shared" si="39"/>
        <v>17:00</v>
      </c>
      <c r="D507" t="str">
        <f t="shared" si="36"/>
        <v>Centre</v>
      </c>
      <c r="E507">
        <f t="shared" si="35"/>
        <v>1</v>
      </c>
      <c r="F507" t="str">
        <f>IF(A507&lt;DATE(2026,9,1),'Fiche formation'!$C$25,'Fiche formation'!$D$25)</f>
        <v>mickael.montassier@umontpellier.fr</v>
      </c>
      <c r="G507">
        <f>Salle!$B$1</f>
        <v>0</v>
      </c>
      <c r="H507" t="str">
        <f>CONCATENATE('Fiche formation'!$C$14," ",IF(A507&lt;DATE(2026,9,1),"2A","3A"))</f>
        <v>M ALGO 2A</v>
      </c>
      <c r="K507" t="str">
        <f>VLOOKUP(A507,'Calendrier 2025-2026'!$AB$7:$AC$37,2,FALSE)</f>
        <v>Centre</v>
      </c>
    </row>
    <row r="508" spans="1:11">
      <c r="A508" s="10">
        <f t="shared" si="37"/>
        <v>46123</v>
      </c>
      <c r="B508" t="str">
        <f t="shared" si="38"/>
        <v/>
      </c>
      <c r="C508" t="str">
        <f t="shared" si="39"/>
        <v/>
      </c>
      <c r="D508">
        <f t="shared" si="36"/>
        <v>0</v>
      </c>
      <c r="E508" t="str">
        <f t="shared" si="35"/>
        <v/>
      </c>
      <c r="F508" t="str">
        <f>IF(A508&lt;DATE(2026,9,1),'Fiche formation'!$C$25,'Fiche formation'!$D$25)</f>
        <v>mickael.montassier@umontpellier.fr</v>
      </c>
      <c r="G508">
        <f>Salle!$B$1</f>
        <v>0</v>
      </c>
      <c r="H508" t="str">
        <f>CONCATENATE('Fiche formation'!$C$14," ",IF(A508&lt;DATE(2026,9,1),"2A","3A"))</f>
        <v>M ALGO 2A</v>
      </c>
      <c r="K508">
        <f>VLOOKUP(A508,'Calendrier 2025-2026'!$AB$7:$AC$37,2,FALSE)</f>
        <v>0</v>
      </c>
    </row>
    <row r="509" spans="1:11">
      <c r="A509" s="10">
        <f t="shared" si="37"/>
        <v>46123</v>
      </c>
      <c r="B509" t="str">
        <f t="shared" si="38"/>
        <v/>
      </c>
      <c r="C509" t="str">
        <f t="shared" si="39"/>
        <v/>
      </c>
      <c r="D509">
        <f t="shared" si="36"/>
        <v>0</v>
      </c>
      <c r="E509" t="str">
        <f t="shared" si="35"/>
        <v/>
      </c>
      <c r="F509" t="str">
        <f>IF(A509&lt;DATE(2026,9,1),'Fiche formation'!$C$25,'Fiche formation'!$D$25)</f>
        <v>mickael.montassier@umontpellier.fr</v>
      </c>
      <c r="G509">
        <f>Salle!$B$1</f>
        <v>0</v>
      </c>
      <c r="H509" t="str">
        <f>CONCATENATE('Fiche formation'!$C$14," ",IF(A509&lt;DATE(2026,9,1),"2A","3A"))</f>
        <v>M ALGO 2A</v>
      </c>
      <c r="K509">
        <f>VLOOKUP(A509,'Calendrier 2025-2026'!$AB$7:$AC$37,2,FALSE)</f>
        <v>0</v>
      </c>
    </row>
    <row r="510" spans="1:11">
      <c r="A510" s="10">
        <f t="shared" si="37"/>
        <v>46124</v>
      </c>
      <c r="B510" t="str">
        <f t="shared" si="38"/>
        <v/>
      </c>
      <c r="C510" t="str">
        <f t="shared" si="39"/>
        <v/>
      </c>
      <c r="D510">
        <f t="shared" si="36"/>
        <v>0</v>
      </c>
      <c r="E510" t="str">
        <f t="shared" si="35"/>
        <v/>
      </c>
      <c r="F510" t="str">
        <f>IF(A510&lt;DATE(2026,9,1),'Fiche formation'!$C$25,'Fiche formation'!$D$25)</f>
        <v>mickael.montassier@umontpellier.fr</v>
      </c>
      <c r="G510">
        <f>Salle!$B$1</f>
        <v>0</v>
      </c>
      <c r="H510" t="str">
        <f>CONCATENATE('Fiche formation'!$C$14," ",IF(A510&lt;DATE(2026,9,1),"2A","3A"))</f>
        <v>M ALGO 2A</v>
      </c>
      <c r="K510">
        <f>VLOOKUP(A510,'Calendrier 2025-2026'!$AB$7:$AC$37,2,FALSE)</f>
        <v>0</v>
      </c>
    </row>
    <row r="511" spans="1:11">
      <c r="A511" s="10">
        <f t="shared" si="37"/>
        <v>46124</v>
      </c>
      <c r="B511" t="str">
        <f t="shared" si="38"/>
        <v/>
      </c>
      <c r="C511" t="str">
        <f t="shared" si="39"/>
        <v/>
      </c>
      <c r="D511">
        <f t="shared" si="36"/>
        <v>0</v>
      </c>
      <c r="E511" t="str">
        <f t="shared" ref="E511:E574" si="40">IF(K511=0,"",IF(OR(K511="Entreprise",K511="Révisions"),0,1))</f>
        <v/>
      </c>
      <c r="F511" t="str">
        <f>IF(A511&lt;DATE(2026,9,1),'Fiche formation'!$C$25,'Fiche formation'!$D$25)</f>
        <v>mickael.montassier@umontpellier.fr</v>
      </c>
      <c r="G511">
        <f>Salle!$B$1</f>
        <v>0</v>
      </c>
      <c r="H511" t="str">
        <f>CONCATENATE('Fiche formation'!$C$14," ",IF(A511&lt;DATE(2026,9,1),"2A","3A"))</f>
        <v>M ALGO 2A</v>
      </c>
      <c r="K511">
        <f>VLOOKUP(A511,'Calendrier 2025-2026'!$AB$7:$AC$37,2,FALSE)</f>
        <v>0</v>
      </c>
    </row>
    <row r="512" spans="1:11">
      <c r="A512" s="10">
        <f t="shared" si="37"/>
        <v>46125</v>
      </c>
      <c r="B512" t="str">
        <f t="shared" si="38"/>
        <v>08:00</v>
      </c>
      <c r="C512" t="str">
        <f t="shared" si="39"/>
        <v>12:00</v>
      </c>
      <c r="D512" t="str">
        <f t="shared" ref="D512:D575" si="41">K512</f>
        <v>Centre</v>
      </c>
      <c r="E512">
        <f t="shared" si="40"/>
        <v>1</v>
      </c>
      <c r="F512" t="str">
        <f>IF(A512&lt;DATE(2026,9,1),'Fiche formation'!$C$25,'Fiche formation'!$D$25)</f>
        <v>mickael.montassier@umontpellier.fr</v>
      </c>
      <c r="G512">
        <f>Salle!$B$1</f>
        <v>0</v>
      </c>
      <c r="H512" t="str">
        <f>CONCATENATE('Fiche formation'!$C$14," ",IF(A512&lt;DATE(2026,9,1),"2A","3A"))</f>
        <v>M ALGO 2A</v>
      </c>
      <c r="K512" t="str">
        <f>VLOOKUP(A512,'Calendrier 2025-2026'!$AB$7:$AC$37,2,FALSE)</f>
        <v>Centre</v>
      </c>
    </row>
    <row r="513" spans="1:11">
      <c r="A513" s="10">
        <f t="shared" ref="A513:A576" si="42">IF(A512=A511,A512+1,A512)</f>
        <v>46125</v>
      </c>
      <c r="B513" t="str">
        <f t="shared" si="38"/>
        <v>14:00</v>
      </c>
      <c r="C513" t="str">
        <f t="shared" si="39"/>
        <v>17:00</v>
      </c>
      <c r="D513" t="str">
        <f t="shared" si="41"/>
        <v>Centre</v>
      </c>
      <c r="E513">
        <f t="shared" si="40"/>
        <v>1</v>
      </c>
      <c r="F513" t="str">
        <f>IF(A513&lt;DATE(2026,9,1),'Fiche formation'!$C$25,'Fiche formation'!$D$25)</f>
        <v>mickael.montassier@umontpellier.fr</v>
      </c>
      <c r="G513">
        <f>Salle!$B$1</f>
        <v>0</v>
      </c>
      <c r="H513" t="str">
        <f>CONCATENATE('Fiche formation'!$C$14," ",IF(A513&lt;DATE(2026,9,1),"2A","3A"))</f>
        <v>M ALGO 2A</v>
      </c>
      <c r="K513" t="str">
        <f>VLOOKUP(A513,'Calendrier 2025-2026'!$AB$7:$AC$37,2,FALSE)</f>
        <v>Centre</v>
      </c>
    </row>
    <row r="514" spans="1:11">
      <c r="A514" s="10">
        <f t="shared" si="42"/>
        <v>46126</v>
      </c>
      <c r="B514" t="str">
        <f t="shared" si="38"/>
        <v>08:00</v>
      </c>
      <c r="C514" t="str">
        <f t="shared" si="39"/>
        <v>12:00</v>
      </c>
      <c r="D514" t="str">
        <f t="shared" si="41"/>
        <v>Centre</v>
      </c>
      <c r="E514">
        <f t="shared" si="40"/>
        <v>1</v>
      </c>
      <c r="F514" t="str">
        <f>IF(A514&lt;DATE(2026,9,1),'Fiche formation'!$C$25,'Fiche formation'!$D$25)</f>
        <v>mickael.montassier@umontpellier.fr</v>
      </c>
      <c r="G514">
        <f>Salle!$B$1</f>
        <v>0</v>
      </c>
      <c r="H514" t="str">
        <f>CONCATENATE('Fiche formation'!$C$14," ",IF(A514&lt;DATE(2026,9,1),"2A","3A"))</f>
        <v>M ALGO 2A</v>
      </c>
      <c r="K514" t="str">
        <f>VLOOKUP(A514,'Calendrier 2025-2026'!$AB$7:$AC$37,2,FALSE)</f>
        <v>Centre</v>
      </c>
    </row>
    <row r="515" spans="1:11">
      <c r="A515" s="10">
        <f t="shared" si="42"/>
        <v>46126</v>
      </c>
      <c r="B515" t="str">
        <f t="shared" ref="B515:B578" si="43">IF(K515=0,"",IF($A515=$A514,"14:00","08:00"))</f>
        <v>14:00</v>
      </c>
      <c r="C515" t="str">
        <f t="shared" ref="C515:C578" si="44">IF(K515=0,"",IF($A515=$A514,"17:00","12:00"))</f>
        <v>17:00</v>
      </c>
      <c r="D515" t="str">
        <f t="shared" si="41"/>
        <v>Centre</v>
      </c>
      <c r="E515">
        <f t="shared" si="40"/>
        <v>1</v>
      </c>
      <c r="F515" t="str">
        <f>IF(A515&lt;DATE(2026,9,1),'Fiche formation'!$C$25,'Fiche formation'!$D$25)</f>
        <v>mickael.montassier@umontpellier.fr</v>
      </c>
      <c r="G515">
        <f>Salle!$B$1</f>
        <v>0</v>
      </c>
      <c r="H515" t="str">
        <f>CONCATENATE('Fiche formation'!$C$14," ",IF(A515&lt;DATE(2026,9,1),"2A","3A"))</f>
        <v>M ALGO 2A</v>
      </c>
      <c r="K515" t="str">
        <f>VLOOKUP(A515,'Calendrier 2025-2026'!$AB$7:$AC$37,2,FALSE)</f>
        <v>Centre</v>
      </c>
    </row>
    <row r="516" spans="1:11">
      <c r="A516" s="10">
        <f t="shared" si="42"/>
        <v>46127</v>
      </c>
      <c r="B516" t="str">
        <f t="shared" si="43"/>
        <v>08:00</v>
      </c>
      <c r="C516" t="str">
        <f t="shared" si="44"/>
        <v>12:00</v>
      </c>
      <c r="D516" t="str">
        <f t="shared" si="41"/>
        <v>Centre</v>
      </c>
      <c r="E516">
        <f t="shared" si="40"/>
        <v>1</v>
      </c>
      <c r="F516" t="str">
        <f>IF(A516&lt;DATE(2026,9,1),'Fiche formation'!$C$25,'Fiche formation'!$D$25)</f>
        <v>mickael.montassier@umontpellier.fr</v>
      </c>
      <c r="G516">
        <f>Salle!$B$1</f>
        <v>0</v>
      </c>
      <c r="H516" t="str">
        <f>CONCATENATE('Fiche formation'!$C$14," ",IF(A516&lt;DATE(2026,9,1),"2A","3A"))</f>
        <v>M ALGO 2A</v>
      </c>
      <c r="K516" t="str">
        <f>VLOOKUP(A516,'Calendrier 2025-2026'!$AB$7:$AC$37,2,FALSE)</f>
        <v>Centre</v>
      </c>
    </row>
    <row r="517" spans="1:11">
      <c r="A517" s="10">
        <f t="shared" si="42"/>
        <v>46127</v>
      </c>
      <c r="B517" t="str">
        <f t="shared" si="43"/>
        <v>14:00</v>
      </c>
      <c r="C517" t="str">
        <f t="shared" si="44"/>
        <v>17:00</v>
      </c>
      <c r="D517" t="str">
        <f t="shared" si="41"/>
        <v>Centre</v>
      </c>
      <c r="E517">
        <f t="shared" si="40"/>
        <v>1</v>
      </c>
      <c r="F517" t="str">
        <f>IF(A517&lt;DATE(2026,9,1),'Fiche formation'!$C$25,'Fiche formation'!$D$25)</f>
        <v>mickael.montassier@umontpellier.fr</v>
      </c>
      <c r="G517">
        <f>Salle!$B$1</f>
        <v>0</v>
      </c>
      <c r="H517" t="str">
        <f>CONCATENATE('Fiche formation'!$C$14," ",IF(A517&lt;DATE(2026,9,1),"2A","3A"))</f>
        <v>M ALGO 2A</v>
      </c>
      <c r="K517" t="str">
        <f>VLOOKUP(A517,'Calendrier 2025-2026'!$AB$7:$AC$37,2,FALSE)</f>
        <v>Centre</v>
      </c>
    </row>
    <row r="518" spans="1:11">
      <c r="A518" s="10">
        <f t="shared" si="42"/>
        <v>46128</v>
      </c>
      <c r="B518" t="str">
        <f t="shared" si="43"/>
        <v>08:00</v>
      </c>
      <c r="C518" t="str">
        <f t="shared" si="44"/>
        <v>12:00</v>
      </c>
      <c r="D518" t="str">
        <f t="shared" si="41"/>
        <v>Centre</v>
      </c>
      <c r="E518">
        <f t="shared" si="40"/>
        <v>1</v>
      </c>
      <c r="F518" t="str">
        <f>IF(A518&lt;DATE(2026,9,1),'Fiche formation'!$C$25,'Fiche formation'!$D$25)</f>
        <v>mickael.montassier@umontpellier.fr</v>
      </c>
      <c r="G518">
        <f>Salle!$B$1</f>
        <v>0</v>
      </c>
      <c r="H518" t="str">
        <f>CONCATENATE('Fiche formation'!$C$14," ",IF(A518&lt;DATE(2026,9,1),"2A","3A"))</f>
        <v>M ALGO 2A</v>
      </c>
      <c r="K518" t="str">
        <f>VLOOKUP(A518,'Calendrier 2025-2026'!$AB$7:$AC$37,2,FALSE)</f>
        <v>Centre</v>
      </c>
    </row>
    <row r="519" spans="1:11">
      <c r="A519" s="10">
        <f t="shared" si="42"/>
        <v>46128</v>
      </c>
      <c r="B519" t="str">
        <f t="shared" si="43"/>
        <v>14:00</v>
      </c>
      <c r="C519" t="str">
        <f t="shared" si="44"/>
        <v>17:00</v>
      </c>
      <c r="D519" t="str">
        <f t="shared" si="41"/>
        <v>Centre</v>
      </c>
      <c r="E519">
        <f t="shared" si="40"/>
        <v>1</v>
      </c>
      <c r="F519" t="str">
        <f>IF(A519&lt;DATE(2026,9,1),'Fiche formation'!$C$25,'Fiche formation'!$D$25)</f>
        <v>mickael.montassier@umontpellier.fr</v>
      </c>
      <c r="G519">
        <f>Salle!$B$1</f>
        <v>0</v>
      </c>
      <c r="H519" t="str">
        <f>CONCATENATE('Fiche formation'!$C$14," ",IF(A519&lt;DATE(2026,9,1),"2A","3A"))</f>
        <v>M ALGO 2A</v>
      </c>
      <c r="K519" t="str">
        <f>VLOOKUP(A519,'Calendrier 2025-2026'!$AB$7:$AC$37,2,FALSE)</f>
        <v>Centre</v>
      </c>
    </row>
    <row r="520" spans="1:11">
      <c r="A520" s="10">
        <f t="shared" si="42"/>
        <v>46129</v>
      </c>
      <c r="B520" t="str">
        <f t="shared" si="43"/>
        <v>08:00</v>
      </c>
      <c r="C520" t="str">
        <f t="shared" si="44"/>
        <v>12:00</v>
      </c>
      <c r="D520" t="str">
        <f t="shared" si="41"/>
        <v>Centre</v>
      </c>
      <c r="E520">
        <f t="shared" si="40"/>
        <v>1</v>
      </c>
      <c r="F520" t="str">
        <f>IF(A520&lt;DATE(2026,9,1),'Fiche formation'!$C$25,'Fiche formation'!$D$25)</f>
        <v>mickael.montassier@umontpellier.fr</v>
      </c>
      <c r="G520">
        <f>Salle!$B$1</f>
        <v>0</v>
      </c>
      <c r="H520" t="str">
        <f>CONCATENATE('Fiche formation'!$C$14," ",IF(A520&lt;DATE(2026,9,1),"2A","3A"))</f>
        <v>M ALGO 2A</v>
      </c>
      <c r="K520" t="str">
        <f>VLOOKUP(A520,'Calendrier 2025-2026'!$AB$7:$AC$37,2,FALSE)</f>
        <v>Centre</v>
      </c>
    </row>
    <row r="521" spans="1:11">
      <c r="A521" s="10">
        <f t="shared" si="42"/>
        <v>46129</v>
      </c>
      <c r="B521" t="str">
        <f t="shared" si="43"/>
        <v>14:00</v>
      </c>
      <c r="C521" t="str">
        <f t="shared" si="44"/>
        <v>17:00</v>
      </c>
      <c r="D521" t="str">
        <f t="shared" si="41"/>
        <v>Centre</v>
      </c>
      <c r="E521">
        <f t="shared" si="40"/>
        <v>1</v>
      </c>
      <c r="F521" t="str">
        <f>IF(A521&lt;DATE(2026,9,1),'Fiche formation'!$C$25,'Fiche formation'!$D$25)</f>
        <v>mickael.montassier@umontpellier.fr</v>
      </c>
      <c r="G521">
        <f>Salle!$B$1</f>
        <v>0</v>
      </c>
      <c r="H521" t="str">
        <f>CONCATENATE('Fiche formation'!$C$14," ",IF(A521&lt;DATE(2026,9,1),"2A","3A"))</f>
        <v>M ALGO 2A</v>
      </c>
      <c r="K521" t="str">
        <f>VLOOKUP(A521,'Calendrier 2025-2026'!$AB$7:$AC$37,2,FALSE)</f>
        <v>Centre</v>
      </c>
    </row>
    <row r="522" spans="1:11">
      <c r="A522" s="10">
        <f t="shared" si="42"/>
        <v>46130</v>
      </c>
      <c r="B522" t="str">
        <f t="shared" si="43"/>
        <v/>
      </c>
      <c r="C522" t="str">
        <f t="shared" si="44"/>
        <v/>
      </c>
      <c r="D522">
        <f t="shared" si="41"/>
        <v>0</v>
      </c>
      <c r="E522" t="str">
        <f t="shared" si="40"/>
        <v/>
      </c>
      <c r="F522" t="str">
        <f>IF(A522&lt;DATE(2026,9,1),'Fiche formation'!$C$25,'Fiche formation'!$D$25)</f>
        <v>mickael.montassier@umontpellier.fr</v>
      </c>
      <c r="G522">
        <f>Salle!$B$1</f>
        <v>0</v>
      </c>
      <c r="H522" t="str">
        <f>CONCATENATE('Fiche formation'!$C$14," ",IF(A522&lt;DATE(2026,9,1),"2A","3A"))</f>
        <v>M ALGO 2A</v>
      </c>
      <c r="K522">
        <f>VLOOKUP(A522,'Calendrier 2025-2026'!$AB$7:$AC$37,2,FALSE)</f>
        <v>0</v>
      </c>
    </row>
    <row r="523" spans="1:11">
      <c r="A523" s="10">
        <f t="shared" si="42"/>
        <v>46130</v>
      </c>
      <c r="B523" t="str">
        <f t="shared" si="43"/>
        <v/>
      </c>
      <c r="C523" t="str">
        <f t="shared" si="44"/>
        <v/>
      </c>
      <c r="D523">
        <f t="shared" si="41"/>
        <v>0</v>
      </c>
      <c r="E523" t="str">
        <f t="shared" si="40"/>
        <v/>
      </c>
      <c r="F523" t="str">
        <f>IF(A523&lt;DATE(2026,9,1),'Fiche formation'!$C$25,'Fiche formation'!$D$25)</f>
        <v>mickael.montassier@umontpellier.fr</v>
      </c>
      <c r="G523">
        <f>Salle!$B$1</f>
        <v>0</v>
      </c>
      <c r="H523" t="str">
        <f>CONCATENATE('Fiche formation'!$C$14," ",IF(A523&lt;DATE(2026,9,1),"2A","3A"))</f>
        <v>M ALGO 2A</v>
      </c>
      <c r="K523">
        <f>VLOOKUP(A523,'Calendrier 2025-2026'!$AB$7:$AC$37,2,FALSE)</f>
        <v>0</v>
      </c>
    </row>
    <row r="524" spans="1:11">
      <c r="A524" s="10">
        <f t="shared" si="42"/>
        <v>46131</v>
      </c>
      <c r="B524" t="str">
        <f t="shared" si="43"/>
        <v/>
      </c>
      <c r="C524" t="str">
        <f t="shared" si="44"/>
        <v/>
      </c>
      <c r="D524">
        <f t="shared" si="41"/>
        <v>0</v>
      </c>
      <c r="E524" t="str">
        <f t="shared" si="40"/>
        <v/>
      </c>
      <c r="F524" t="str">
        <f>IF(A524&lt;DATE(2026,9,1),'Fiche formation'!$C$25,'Fiche formation'!$D$25)</f>
        <v>mickael.montassier@umontpellier.fr</v>
      </c>
      <c r="G524">
        <f>Salle!$B$1</f>
        <v>0</v>
      </c>
      <c r="H524" t="str">
        <f>CONCATENATE('Fiche formation'!$C$14," ",IF(A524&lt;DATE(2026,9,1),"2A","3A"))</f>
        <v>M ALGO 2A</v>
      </c>
      <c r="K524">
        <f>VLOOKUP(A524,'Calendrier 2025-2026'!$AB$7:$AC$37,2,FALSE)</f>
        <v>0</v>
      </c>
    </row>
    <row r="525" spans="1:11">
      <c r="A525" s="10">
        <f t="shared" si="42"/>
        <v>46131</v>
      </c>
      <c r="B525" t="str">
        <f t="shared" si="43"/>
        <v/>
      </c>
      <c r="C525" t="str">
        <f t="shared" si="44"/>
        <v/>
      </c>
      <c r="D525">
        <f t="shared" si="41"/>
        <v>0</v>
      </c>
      <c r="E525" t="str">
        <f t="shared" si="40"/>
        <v/>
      </c>
      <c r="F525" t="str">
        <f>IF(A525&lt;DATE(2026,9,1),'Fiche formation'!$C$25,'Fiche formation'!$D$25)</f>
        <v>mickael.montassier@umontpellier.fr</v>
      </c>
      <c r="G525">
        <f>Salle!$B$1</f>
        <v>0</v>
      </c>
      <c r="H525" t="str">
        <f>CONCATENATE('Fiche formation'!$C$14," ",IF(A525&lt;DATE(2026,9,1),"2A","3A"))</f>
        <v>M ALGO 2A</v>
      </c>
      <c r="K525">
        <f>VLOOKUP(A525,'Calendrier 2025-2026'!$AB$7:$AC$37,2,FALSE)</f>
        <v>0</v>
      </c>
    </row>
    <row r="526" spans="1:11">
      <c r="A526" s="10">
        <f t="shared" si="42"/>
        <v>46132</v>
      </c>
      <c r="B526" t="str">
        <f t="shared" si="43"/>
        <v>08:00</v>
      </c>
      <c r="C526" t="str">
        <f t="shared" si="44"/>
        <v>12:00</v>
      </c>
      <c r="D526" t="str">
        <f t="shared" si="41"/>
        <v>Centre</v>
      </c>
      <c r="E526">
        <f t="shared" si="40"/>
        <v>1</v>
      </c>
      <c r="F526" t="str">
        <f>IF(A526&lt;DATE(2026,9,1),'Fiche formation'!$C$25,'Fiche formation'!$D$25)</f>
        <v>mickael.montassier@umontpellier.fr</v>
      </c>
      <c r="G526">
        <f>Salle!$B$1</f>
        <v>0</v>
      </c>
      <c r="H526" t="str">
        <f>CONCATENATE('Fiche formation'!$C$14," ",IF(A526&lt;DATE(2026,9,1),"2A","3A"))</f>
        <v>M ALGO 2A</v>
      </c>
      <c r="K526" t="str">
        <f>VLOOKUP(A526,'Calendrier 2025-2026'!$AB$7:$AC$37,2,FALSE)</f>
        <v>Centre</v>
      </c>
    </row>
    <row r="527" spans="1:11">
      <c r="A527" s="10">
        <f t="shared" si="42"/>
        <v>46132</v>
      </c>
      <c r="B527" t="str">
        <f t="shared" si="43"/>
        <v>14:00</v>
      </c>
      <c r="C527" t="str">
        <f t="shared" si="44"/>
        <v>17:00</v>
      </c>
      <c r="D527" t="str">
        <f t="shared" si="41"/>
        <v>Centre</v>
      </c>
      <c r="E527">
        <f t="shared" si="40"/>
        <v>1</v>
      </c>
      <c r="F527" t="str">
        <f>IF(A527&lt;DATE(2026,9,1),'Fiche formation'!$C$25,'Fiche formation'!$D$25)</f>
        <v>mickael.montassier@umontpellier.fr</v>
      </c>
      <c r="G527">
        <f>Salle!$B$1</f>
        <v>0</v>
      </c>
      <c r="H527" t="str">
        <f>CONCATENATE('Fiche formation'!$C$14," ",IF(A527&lt;DATE(2026,9,1),"2A","3A"))</f>
        <v>M ALGO 2A</v>
      </c>
      <c r="K527" t="str">
        <f>VLOOKUP(A527,'Calendrier 2025-2026'!$AB$7:$AC$37,2,FALSE)</f>
        <v>Centre</v>
      </c>
    </row>
    <row r="528" spans="1:11">
      <c r="A528" s="10">
        <f t="shared" si="42"/>
        <v>46133</v>
      </c>
      <c r="B528" t="str">
        <f t="shared" si="43"/>
        <v>08:00</v>
      </c>
      <c r="C528" t="str">
        <f t="shared" si="44"/>
        <v>12:00</v>
      </c>
      <c r="D528" t="str">
        <f t="shared" si="41"/>
        <v>Centre</v>
      </c>
      <c r="E528">
        <f t="shared" si="40"/>
        <v>1</v>
      </c>
      <c r="F528" t="str">
        <f>IF(A528&lt;DATE(2026,9,1),'Fiche formation'!$C$25,'Fiche formation'!$D$25)</f>
        <v>mickael.montassier@umontpellier.fr</v>
      </c>
      <c r="G528">
        <f>Salle!$B$1</f>
        <v>0</v>
      </c>
      <c r="H528" t="str">
        <f>CONCATENATE('Fiche formation'!$C$14," ",IF(A528&lt;DATE(2026,9,1),"2A","3A"))</f>
        <v>M ALGO 2A</v>
      </c>
      <c r="K528" t="str">
        <f>VLOOKUP(A528,'Calendrier 2025-2026'!$AB$7:$AC$37,2,FALSE)</f>
        <v>Centre</v>
      </c>
    </row>
    <row r="529" spans="1:11">
      <c r="A529" s="10">
        <f t="shared" si="42"/>
        <v>46133</v>
      </c>
      <c r="B529" t="str">
        <f t="shared" si="43"/>
        <v>14:00</v>
      </c>
      <c r="C529" t="str">
        <f t="shared" si="44"/>
        <v>17:00</v>
      </c>
      <c r="D529" t="str">
        <f t="shared" si="41"/>
        <v>Centre</v>
      </c>
      <c r="E529">
        <f t="shared" si="40"/>
        <v>1</v>
      </c>
      <c r="F529" t="str">
        <f>IF(A529&lt;DATE(2026,9,1),'Fiche formation'!$C$25,'Fiche formation'!$D$25)</f>
        <v>mickael.montassier@umontpellier.fr</v>
      </c>
      <c r="G529">
        <f>Salle!$B$1</f>
        <v>0</v>
      </c>
      <c r="H529" t="str">
        <f>CONCATENATE('Fiche formation'!$C$14," ",IF(A529&lt;DATE(2026,9,1),"2A","3A"))</f>
        <v>M ALGO 2A</v>
      </c>
      <c r="K529" t="str">
        <f>VLOOKUP(A529,'Calendrier 2025-2026'!$AB$7:$AC$37,2,FALSE)</f>
        <v>Centre</v>
      </c>
    </row>
    <row r="530" spans="1:11">
      <c r="A530" s="10">
        <f t="shared" si="42"/>
        <v>46134</v>
      </c>
      <c r="B530" t="str">
        <f t="shared" si="43"/>
        <v>08:00</v>
      </c>
      <c r="C530" t="str">
        <f t="shared" si="44"/>
        <v>12:00</v>
      </c>
      <c r="D530" t="str">
        <f t="shared" si="41"/>
        <v>Centre</v>
      </c>
      <c r="E530">
        <f t="shared" si="40"/>
        <v>1</v>
      </c>
      <c r="F530" t="str">
        <f>IF(A530&lt;DATE(2026,9,1),'Fiche formation'!$C$25,'Fiche formation'!$D$25)</f>
        <v>mickael.montassier@umontpellier.fr</v>
      </c>
      <c r="G530">
        <f>Salle!$B$1</f>
        <v>0</v>
      </c>
      <c r="H530" t="str">
        <f>CONCATENATE('Fiche formation'!$C$14," ",IF(A530&lt;DATE(2026,9,1),"2A","3A"))</f>
        <v>M ALGO 2A</v>
      </c>
      <c r="K530" t="str">
        <f>VLOOKUP(A530,'Calendrier 2025-2026'!$AB$7:$AC$37,2,FALSE)</f>
        <v>Centre</v>
      </c>
    </row>
    <row r="531" spans="1:11">
      <c r="A531" s="10">
        <f t="shared" si="42"/>
        <v>46134</v>
      </c>
      <c r="B531" t="str">
        <f t="shared" si="43"/>
        <v>14:00</v>
      </c>
      <c r="C531" t="str">
        <f t="shared" si="44"/>
        <v>17:00</v>
      </c>
      <c r="D531" t="str">
        <f t="shared" si="41"/>
        <v>Centre</v>
      </c>
      <c r="E531">
        <f t="shared" si="40"/>
        <v>1</v>
      </c>
      <c r="F531" t="str">
        <f>IF(A531&lt;DATE(2026,9,1),'Fiche formation'!$C$25,'Fiche formation'!$D$25)</f>
        <v>mickael.montassier@umontpellier.fr</v>
      </c>
      <c r="G531">
        <f>Salle!$B$1</f>
        <v>0</v>
      </c>
      <c r="H531" t="str">
        <f>CONCATENATE('Fiche formation'!$C$14," ",IF(A531&lt;DATE(2026,9,1),"2A","3A"))</f>
        <v>M ALGO 2A</v>
      </c>
      <c r="K531" t="str">
        <f>VLOOKUP(A531,'Calendrier 2025-2026'!$AB$7:$AC$37,2,FALSE)</f>
        <v>Centre</v>
      </c>
    </row>
    <row r="532" spans="1:11">
      <c r="A532" s="10">
        <f t="shared" si="42"/>
        <v>46135</v>
      </c>
      <c r="B532" t="str">
        <f t="shared" si="43"/>
        <v>08:00</v>
      </c>
      <c r="C532" t="str">
        <f t="shared" si="44"/>
        <v>12:00</v>
      </c>
      <c r="D532" t="str">
        <f t="shared" si="41"/>
        <v>Centre</v>
      </c>
      <c r="E532">
        <f t="shared" si="40"/>
        <v>1</v>
      </c>
      <c r="F532" t="str">
        <f>IF(A532&lt;DATE(2026,9,1),'Fiche formation'!$C$25,'Fiche formation'!$D$25)</f>
        <v>mickael.montassier@umontpellier.fr</v>
      </c>
      <c r="G532">
        <f>Salle!$B$1</f>
        <v>0</v>
      </c>
      <c r="H532" t="str">
        <f>CONCATENATE('Fiche formation'!$C$14," ",IF(A532&lt;DATE(2026,9,1),"2A","3A"))</f>
        <v>M ALGO 2A</v>
      </c>
      <c r="K532" t="str">
        <f>VLOOKUP(A532,'Calendrier 2025-2026'!$AB$7:$AC$37,2,FALSE)</f>
        <v>Centre</v>
      </c>
    </row>
    <row r="533" spans="1:11">
      <c r="A533" s="10">
        <f t="shared" si="42"/>
        <v>46135</v>
      </c>
      <c r="B533" t="str">
        <f t="shared" si="43"/>
        <v>14:00</v>
      </c>
      <c r="C533" t="str">
        <f t="shared" si="44"/>
        <v>17:00</v>
      </c>
      <c r="D533" t="str">
        <f t="shared" si="41"/>
        <v>Centre</v>
      </c>
      <c r="E533">
        <f t="shared" si="40"/>
        <v>1</v>
      </c>
      <c r="F533" t="str">
        <f>IF(A533&lt;DATE(2026,9,1),'Fiche formation'!$C$25,'Fiche formation'!$D$25)</f>
        <v>mickael.montassier@umontpellier.fr</v>
      </c>
      <c r="G533">
        <f>Salle!$B$1</f>
        <v>0</v>
      </c>
      <c r="H533" t="str">
        <f>CONCATENATE('Fiche formation'!$C$14," ",IF(A533&lt;DATE(2026,9,1),"2A","3A"))</f>
        <v>M ALGO 2A</v>
      </c>
      <c r="K533" t="str">
        <f>VLOOKUP(A533,'Calendrier 2025-2026'!$AB$7:$AC$37,2,FALSE)</f>
        <v>Centre</v>
      </c>
    </row>
    <row r="534" spans="1:11">
      <c r="A534" s="10">
        <f t="shared" si="42"/>
        <v>46136</v>
      </c>
      <c r="B534" t="str">
        <f t="shared" si="43"/>
        <v>08:00</v>
      </c>
      <c r="C534" t="str">
        <f t="shared" si="44"/>
        <v>12:00</v>
      </c>
      <c r="D534" t="str">
        <f t="shared" si="41"/>
        <v>Centre</v>
      </c>
      <c r="E534">
        <f t="shared" si="40"/>
        <v>1</v>
      </c>
      <c r="F534" t="str">
        <f>IF(A534&lt;DATE(2026,9,1),'Fiche formation'!$C$25,'Fiche formation'!$D$25)</f>
        <v>mickael.montassier@umontpellier.fr</v>
      </c>
      <c r="G534">
        <f>Salle!$B$1</f>
        <v>0</v>
      </c>
      <c r="H534" t="str">
        <f>CONCATENATE('Fiche formation'!$C$14," ",IF(A534&lt;DATE(2026,9,1),"2A","3A"))</f>
        <v>M ALGO 2A</v>
      </c>
      <c r="K534" t="str">
        <f>VLOOKUP(A534,'Calendrier 2025-2026'!$AB$7:$AC$37,2,FALSE)</f>
        <v>Centre</v>
      </c>
    </row>
    <row r="535" spans="1:11">
      <c r="A535" s="10">
        <f t="shared" si="42"/>
        <v>46136</v>
      </c>
      <c r="B535" t="str">
        <f t="shared" si="43"/>
        <v>14:00</v>
      </c>
      <c r="C535" t="str">
        <f t="shared" si="44"/>
        <v>17:00</v>
      </c>
      <c r="D535" t="str">
        <f t="shared" si="41"/>
        <v>Centre</v>
      </c>
      <c r="E535">
        <f t="shared" si="40"/>
        <v>1</v>
      </c>
      <c r="F535" t="str">
        <f>IF(A535&lt;DATE(2026,9,1),'Fiche formation'!$C$25,'Fiche formation'!$D$25)</f>
        <v>mickael.montassier@umontpellier.fr</v>
      </c>
      <c r="G535">
        <f>Salle!$B$1</f>
        <v>0</v>
      </c>
      <c r="H535" t="str">
        <f>CONCATENATE('Fiche formation'!$C$14," ",IF(A535&lt;DATE(2026,9,1),"2A","3A"))</f>
        <v>M ALGO 2A</v>
      </c>
      <c r="K535" t="str">
        <f>VLOOKUP(A535,'Calendrier 2025-2026'!$AB$7:$AC$37,2,FALSE)</f>
        <v>Centre</v>
      </c>
    </row>
    <row r="536" spans="1:11">
      <c r="A536" s="10">
        <f t="shared" si="42"/>
        <v>46137</v>
      </c>
      <c r="B536" t="str">
        <f t="shared" si="43"/>
        <v/>
      </c>
      <c r="C536" t="str">
        <f t="shared" si="44"/>
        <v/>
      </c>
      <c r="D536">
        <f t="shared" si="41"/>
        <v>0</v>
      </c>
      <c r="E536" t="str">
        <f t="shared" si="40"/>
        <v/>
      </c>
      <c r="F536" t="str">
        <f>IF(A536&lt;DATE(2026,9,1),'Fiche formation'!$C$25,'Fiche formation'!$D$25)</f>
        <v>mickael.montassier@umontpellier.fr</v>
      </c>
      <c r="G536">
        <f>Salle!$B$1</f>
        <v>0</v>
      </c>
      <c r="H536" t="str">
        <f>CONCATENATE('Fiche formation'!$C$14," ",IF(A536&lt;DATE(2026,9,1),"2A","3A"))</f>
        <v>M ALGO 2A</v>
      </c>
      <c r="K536">
        <f>VLOOKUP(A536,'Calendrier 2025-2026'!$AB$7:$AC$37,2,FALSE)</f>
        <v>0</v>
      </c>
    </row>
    <row r="537" spans="1:11">
      <c r="A537" s="10">
        <f t="shared" si="42"/>
        <v>46137</v>
      </c>
      <c r="B537" t="str">
        <f t="shared" si="43"/>
        <v/>
      </c>
      <c r="C537" t="str">
        <f t="shared" si="44"/>
        <v/>
      </c>
      <c r="D537">
        <f t="shared" si="41"/>
        <v>0</v>
      </c>
      <c r="E537" t="str">
        <f t="shared" si="40"/>
        <v/>
      </c>
      <c r="F537" t="str">
        <f>IF(A537&lt;DATE(2026,9,1),'Fiche formation'!$C$25,'Fiche formation'!$D$25)</f>
        <v>mickael.montassier@umontpellier.fr</v>
      </c>
      <c r="G537">
        <f>Salle!$B$1</f>
        <v>0</v>
      </c>
      <c r="H537" t="str">
        <f>CONCATENATE('Fiche formation'!$C$14," ",IF(A537&lt;DATE(2026,9,1),"2A","3A"))</f>
        <v>M ALGO 2A</v>
      </c>
      <c r="K537">
        <f>VLOOKUP(A537,'Calendrier 2025-2026'!$AB$7:$AC$37,2,FALSE)</f>
        <v>0</v>
      </c>
    </row>
    <row r="538" spans="1:11">
      <c r="A538" s="10">
        <f t="shared" si="42"/>
        <v>46138</v>
      </c>
      <c r="B538" t="str">
        <f t="shared" si="43"/>
        <v/>
      </c>
      <c r="C538" t="str">
        <f t="shared" si="44"/>
        <v/>
      </c>
      <c r="D538">
        <f t="shared" si="41"/>
        <v>0</v>
      </c>
      <c r="E538" t="str">
        <f t="shared" si="40"/>
        <v/>
      </c>
      <c r="F538" t="str">
        <f>IF(A538&lt;DATE(2026,9,1),'Fiche formation'!$C$25,'Fiche formation'!$D$25)</f>
        <v>mickael.montassier@umontpellier.fr</v>
      </c>
      <c r="G538">
        <f>Salle!$B$1</f>
        <v>0</v>
      </c>
      <c r="H538" t="str">
        <f>CONCATENATE('Fiche formation'!$C$14," ",IF(A538&lt;DATE(2026,9,1),"2A","3A"))</f>
        <v>M ALGO 2A</v>
      </c>
      <c r="K538">
        <f>VLOOKUP(A538,'Calendrier 2025-2026'!$AB$7:$AC$37,2,FALSE)</f>
        <v>0</v>
      </c>
    </row>
    <row r="539" spans="1:11">
      <c r="A539" s="10">
        <f t="shared" si="42"/>
        <v>46138</v>
      </c>
      <c r="B539" t="str">
        <f t="shared" si="43"/>
        <v/>
      </c>
      <c r="C539" t="str">
        <f t="shared" si="44"/>
        <v/>
      </c>
      <c r="D539">
        <f t="shared" si="41"/>
        <v>0</v>
      </c>
      <c r="E539" t="str">
        <f t="shared" si="40"/>
        <v/>
      </c>
      <c r="F539" t="str">
        <f>IF(A539&lt;DATE(2026,9,1),'Fiche formation'!$C$25,'Fiche formation'!$D$25)</f>
        <v>mickael.montassier@umontpellier.fr</v>
      </c>
      <c r="G539">
        <f>Salle!$B$1</f>
        <v>0</v>
      </c>
      <c r="H539" t="str">
        <f>CONCATENATE('Fiche formation'!$C$14," ",IF(A539&lt;DATE(2026,9,1),"2A","3A"))</f>
        <v>M ALGO 2A</v>
      </c>
      <c r="K539">
        <f>VLOOKUP(A539,'Calendrier 2025-2026'!$AB$7:$AC$37,2,FALSE)</f>
        <v>0</v>
      </c>
    </row>
    <row r="540" spans="1:11">
      <c r="A540" s="10">
        <f t="shared" si="42"/>
        <v>46139</v>
      </c>
      <c r="B540" t="str">
        <f t="shared" si="43"/>
        <v>08:00</v>
      </c>
      <c r="C540" t="str">
        <f t="shared" si="44"/>
        <v>12:00</v>
      </c>
      <c r="D540" t="str">
        <f t="shared" si="41"/>
        <v>Entreprise</v>
      </c>
      <c r="E540">
        <f t="shared" si="40"/>
        <v>0</v>
      </c>
      <c r="F540" t="str">
        <f>IF(A540&lt;DATE(2026,9,1),'Fiche formation'!$C$25,'Fiche formation'!$D$25)</f>
        <v>mickael.montassier@umontpellier.fr</v>
      </c>
      <c r="G540">
        <f>Salle!$B$1</f>
        <v>0</v>
      </c>
      <c r="H540" t="str">
        <f>CONCATENATE('Fiche formation'!$C$14," ",IF(A540&lt;DATE(2026,9,1),"2A","3A"))</f>
        <v>M ALGO 2A</v>
      </c>
      <c r="K540" t="str">
        <f>VLOOKUP(A540,'Calendrier 2025-2026'!$AB$7:$AC$37,2,FALSE)</f>
        <v>Entreprise</v>
      </c>
    </row>
    <row r="541" spans="1:11">
      <c r="A541" s="10">
        <f t="shared" si="42"/>
        <v>46139</v>
      </c>
      <c r="B541" t="str">
        <f t="shared" si="43"/>
        <v>14:00</v>
      </c>
      <c r="C541" t="str">
        <f t="shared" si="44"/>
        <v>17:00</v>
      </c>
      <c r="D541" t="str">
        <f t="shared" si="41"/>
        <v>Entreprise</v>
      </c>
      <c r="E541">
        <f t="shared" si="40"/>
        <v>0</v>
      </c>
      <c r="F541" t="str">
        <f>IF(A541&lt;DATE(2026,9,1),'Fiche formation'!$C$25,'Fiche formation'!$D$25)</f>
        <v>mickael.montassier@umontpellier.fr</v>
      </c>
      <c r="G541">
        <f>Salle!$B$1</f>
        <v>0</v>
      </c>
      <c r="H541" t="str">
        <f>CONCATENATE('Fiche formation'!$C$14," ",IF(A541&lt;DATE(2026,9,1),"2A","3A"))</f>
        <v>M ALGO 2A</v>
      </c>
      <c r="K541" t="str">
        <f>VLOOKUP(A541,'Calendrier 2025-2026'!$AB$7:$AC$37,2,FALSE)</f>
        <v>Entreprise</v>
      </c>
    </row>
    <row r="542" spans="1:11">
      <c r="A542" s="10">
        <f t="shared" si="42"/>
        <v>46140</v>
      </c>
      <c r="B542" t="str">
        <f t="shared" si="43"/>
        <v>08:00</v>
      </c>
      <c r="C542" t="str">
        <f t="shared" si="44"/>
        <v>12:00</v>
      </c>
      <c r="D542" t="str">
        <f t="shared" si="41"/>
        <v>Entreprise</v>
      </c>
      <c r="E542">
        <f t="shared" si="40"/>
        <v>0</v>
      </c>
      <c r="F542" t="str">
        <f>IF(A542&lt;DATE(2026,9,1),'Fiche formation'!$C$25,'Fiche formation'!$D$25)</f>
        <v>mickael.montassier@umontpellier.fr</v>
      </c>
      <c r="G542">
        <f>Salle!$B$1</f>
        <v>0</v>
      </c>
      <c r="H542" t="str">
        <f>CONCATENATE('Fiche formation'!$C$14," ",IF(A542&lt;DATE(2026,9,1),"2A","3A"))</f>
        <v>M ALGO 2A</v>
      </c>
      <c r="K542" t="str">
        <f>VLOOKUP(A542,'Calendrier 2025-2026'!$AB$7:$AC$37,2,FALSE)</f>
        <v>Entreprise</v>
      </c>
    </row>
    <row r="543" spans="1:11">
      <c r="A543" s="10">
        <f t="shared" si="42"/>
        <v>46140</v>
      </c>
      <c r="B543" t="str">
        <f t="shared" si="43"/>
        <v>14:00</v>
      </c>
      <c r="C543" t="str">
        <f t="shared" si="44"/>
        <v>17:00</v>
      </c>
      <c r="D543" t="str">
        <f t="shared" si="41"/>
        <v>Entreprise</v>
      </c>
      <c r="E543">
        <f t="shared" si="40"/>
        <v>0</v>
      </c>
      <c r="F543" t="str">
        <f>IF(A543&lt;DATE(2026,9,1),'Fiche formation'!$C$25,'Fiche formation'!$D$25)</f>
        <v>mickael.montassier@umontpellier.fr</v>
      </c>
      <c r="G543">
        <f>Salle!$B$1</f>
        <v>0</v>
      </c>
      <c r="H543" t="str">
        <f>CONCATENATE('Fiche formation'!$C$14," ",IF(A543&lt;DATE(2026,9,1),"2A","3A"))</f>
        <v>M ALGO 2A</v>
      </c>
      <c r="K543" t="str">
        <f>VLOOKUP(A543,'Calendrier 2025-2026'!$AB$7:$AC$37,2,FALSE)</f>
        <v>Entreprise</v>
      </c>
    </row>
    <row r="544" spans="1:11">
      <c r="A544" s="10">
        <f t="shared" si="42"/>
        <v>46141</v>
      </c>
      <c r="B544" t="str">
        <f t="shared" si="43"/>
        <v>08:00</v>
      </c>
      <c r="C544" t="str">
        <f t="shared" si="44"/>
        <v>12:00</v>
      </c>
      <c r="D544" t="str">
        <f t="shared" si="41"/>
        <v>Entreprise</v>
      </c>
      <c r="E544">
        <f t="shared" si="40"/>
        <v>0</v>
      </c>
      <c r="F544" t="str">
        <f>IF(A544&lt;DATE(2026,9,1),'Fiche formation'!$C$25,'Fiche formation'!$D$25)</f>
        <v>mickael.montassier@umontpellier.fr</v>
      </c>
      <c r="G544">
        <f>Salle!$B$1</f>
        <v>0</v>
      </c>
      <c r="H544" t="str">
        <f>CONCATENATE('Fiche formation'!$C$14," ",IF(A544&lt;DATE(2026,9,1),"2A","3A"))</f>
        <v>M ALGO 2A</v>
      </c>
      <c r="K544" t="str">
        <f>VLOOKUP(A544,'Calendrier 2025-2026'!$AB$7:$AC$37,2,FALSE)</f>
        <v>Entreprise</v>
      </c>
    </row>
    <row r="545" spans="1:11">
      <c r="A545" s="10">
        <f t="shared" si="42"/>
        <v>46141</v>
      </c>
      <c r="B545" t="str">
        <f t="shared" si="43"/>
        <v>14:00</v>
      </c>
      <c r="C545" t="str">
        <f t="shared" si="44"/>
        <v>17:00</v>
      </c>
      <c r="D545" t="str">
        <f t="shared" si="41"/>
        <v>Entreprise</v>
      </c>
      <c r="E545">
        <f t="shared" si="40"/>
        <v>0</v>
      </c>
      <c r="F545" t="str">
        <f>IF(A545&lt;DATE(2026,9,1),'Fiche formation'!$C$25,'Fiche formation'!$D$25)</f>
        <v>mickael.montassier@umontpellier.fr</v>
      </c>
      <c r="G545">
        <f>Salle!$B$1</f>
        <v>0</v>
      </c>
      <c r="H545" t="str">
        <f>CONCATENATE('Fiche formation'!$C$14," ",IF(A545&lt;DATE(2026,9,1),"2A","3A"))</f>
        <v>M ALGO 2A</v>
      </c>
      <c r="K545" t="str">
        <f>VLOOKUP(A545,'Calendrier 2025-2026'!$AB$7:$AC$37,2,FALSE)</f>
        <v>Entreprise</v>
      </c>
    </row>
    <row r="546" spans="1:11">
      <c r="A546" s="10">
        <f t="shared" si="42"/>
        <v>46142</v>
      </c>
      <c r="B546" t="str">
        <f t="shared" si="43"/>
        <v>08:00</v>
      </c>
      <c r="C546" t="str">
        <f t="shared" si="44"/>
        <v>12:00</v>
      </c>
      <c r="D546" t="str">
        <f t="shared" si="41"/>
        <v>Entreprise</v>
      </c>
      <c r="E546">
        <f t="shared" si="40"/>
        <v>0</v>
      </c>
      <c r="F546" t="str">
        <f>IF(A546&lt;DATE(2026,9,1),'Fiche formation'!$C$25,'Fiche formation'!$D$25)</f>
        <v>mickael.montassier@umontpellier.fr</v>
      </c>
      <c r="G546">
        <f>Salle!$B$1</f>
        <v>0</v>
      </c>
      <c r="H546" t="str">
        <f>CONCATENATE('Fiche formation'!$C$14," ",IF(A546&lt;DATE(2026,9,1),"2A","3A"))</f>
        <v>M ALGO 2A</v>
      </c>
      <c r="K546" t="str">
        <f>VLOOKUP(A546,'Calendrier 2025-2026'!$AB$7:$AC$37,2,FALSE)</f>
        <v>Entreprise</v>
      </c>
    </row>
    <row r="547" spans="1:11">
      <c r="A547" s="10">
        <f t="shared" si="42"/>
        <v>46142</v>
      </c>
      <c r="B547" t="str">
        <f t="shared" si="43"/>
        <v>14:00</v>
      </c>
      <c r="C547" t="str">
        <f t="shared" si="44"/>
        <v>17:00</v>
      </c>
      <c r="D547" t="str">
        <f t="shared" si="41"/>
        <v>Entreprise</v>
      </c>
      <c r="E547">
        <f t="shared" si="40"/>
        <v>0</v>
      </c>
      <c r="F547" t="str">
        <f>IF(A547&lt;DATE(2026,9,1),'Fiche formation'!$C$25,'Fiche formation'!$D$25)</f>
        <v>mickael.montassier@umontpellier.fr</v>
      </c>
      <c r="G547">
        <f>Salle!$B$1</f>
        <v>0</v>
      </c>
      <c r="H547" t="str">
        <f>CONCATENATE('Fiche formation'!$C$14," ",IF(A547&lt;DATE(2026,9,1),"2A","3A"))</f>
        <v>M ALGO 2A</v>
      </c>
      <c r="K547" t="str">
        <f>VLOOKUP(A547,'Calendrier 2025-2026'!$AB$7:$AC$37,2,FALSE)</f>
        <v>Entreprise</v>
      </c>
    </row>
    <row r="548" spans="1:11">
      <c r="A548" s="10">
        <f t="shared" si="42"/>
        <v>46143</v>
      </c>
      <c r="B548" t="str">
        <f t="shared" si="43"/>
        <v/>
      </c>
      <c r="C548" t="str">
        <f t="shared" si="44"/>
        <v/>
      </c>
      <c r="D548">
        <f t="shared" si="41"/>
        <v>0</v>
      </c>
      <c r="E548" t="str">
        <f t="shared" si="40"/>
        <v/>
      </c>
      <c r="F548" t="str">
        <f>IF(A548&lt;DATE(2026,9,1),'Fiche formation'!$C$25,'Fiche formation'!$D$25)</f>
        <v>mickael.montassier@umontpellier.fr</v>
      </c>
      <c r="G548">
        <f>Salle!$B$1</f>
        <v>0</v>
      </c>
      <c r="H548" t="str">
        <f>CONCATENATE('Fiche formation'!$C$14," ",IF(A548&lt;DATE(2026,9,1),"2A","3A"))</f>
        <v>M ALGO 2A</v>
      </c>
      <c r="K548">
        <f>VLOOKUP(A548,'Calendrier 2025-2026'!$AE$7:$AF$37,2,FALSE)</f>
        <v>0</v>
      </c>
    </row>
    <row r="549" spans="1:11">
      <c r="A549" s="10">
        <f t="shared" si="42"/>
        <v>46143</v>
      </c>
      <c r="B549" t="str">
        <f t="shared" si="43"/>
        <v/>
      </c>
      <c r="C549" t="str">
        <f t="shared" si="44"/>
        <v/>
      </c>
      <c r="D549">
        <f t="shared" si="41"/>
        <v>0</v>
      </c>
      <c r="E549" t="str">
        <f t="shared" si="40"/>
        <v/>
      </c>
      <c r="F549" t="str">
        <f>IF(A549&lt;DATE(2026,9,1),'Fiche formation'!$C$25,'Fiche formation'!$D$25)</f>
        <v>mickael.montassier@umontpellier.fr</v>
      </c>
      <c r="G549">
        <f>Salle!$B$1</f>
        <v>0</v>
      </c>
      <c r="H549" t="str">
        <f>CONCATENATE('Fiche formation'!$C$14," ",IF(A549&lt;DATE(2026,9,1),"2A","3A"))</f>
        <v>M ALGO 2A</v>
      </c>
      <c r="K549">
        <f>VLOOKUP(A549,'Calendrier 2025-2026'!$AE$7:$AF$37,2,FALSE)</f>
        <v>0</v>
      </c>
    </row>
    <row r="550" spans="1:11">
      <c r="A550" s="10">
        <f t="shared" si="42"/>
        <v>46144</v>
      </c>
      <c r="B550" t="str">
        <f t="shared" si="43"/>
        <v/>
      </c>
      <c r="C550" t="str">
        <f t="shared" si="44"/>
        <v/>
      </c>
      <c r="D550">
        <f t="shared" si="41"/>
        <v>0</v>
      </c>
      <c r="E550" t="str">
        <f t="shared" si="40"/>
        <v/>
      </c>
      <c r="F550" t="str">
        <f>IF(A550&lt;DATE(2026,9,1),'Fiche formation'!$C$25,'Fiche formation'!$D$25)</f>
        <v>mickael.montassier@umontpellier.fr</v>
      </c>
      <c r="G550">
        <f>Salle!$B$1</f>
        <v>0</v>
      </c>
      <c r="H550" t="str">
        <f>CONCATENATE('Fiche formation'!$C$14," ",IF(A550&lt;DATE(2026,9,1),"2A","3A"))</f>
        <v>M ALGO 2A</v>
      </c>
      <c r="K550">
        <f>VLOOKUP(A550,'Calendrier 2025-2026'!$AE$7:$AF$37,2,FALSE)</f>
        <v>0</v>
      </c>
    </row>
    <row r="551" spans="1:11">
      <c r="A551" s="10">
        <f t="shared" si="42"/>
        <v>46144</v>
      </c>
      <c r="B551" t="str">
        <f t="shared" si="43"/>
        <v/>
      </c>
      <c r="C551" t="str">
        <f t="shared" si="44"/>
        <v/>
      </c>
      <c r="D551">
        <f t="shared" si="41"/>
        <v>0</v>
      </c>
      <c r="E551" t="str">
        <f t="shared" si="40"/>
        <v/>
      </c>
      <c r="F551" t="str">
        <f>IF(A551&lt;DATE(2026,9,1),'Fiche formation'!$C$25,'Fiche formation'!$D$25)</f>
        <v>mickael.montassier@umontpellier.fr</v>
      </c>
      <c r="G551">
        <f>Salle!$B$1</f>
        <v>0</v>
      </c>
      <c r="H551" t="str">
        <f>CONCATENATE('Fiche formation'!$C$14," ",IF(A551&lt;DATE(2026,9,1),"2A","3A"))</f>
        <v>M ALGO 2A</v>
      </c>
      <c r="K551">
        <f>VLOOKUP(A551,'Calendrier 2025-2026'!$AE$7:$AF$37,2,FALSE)</f>
        <v>0</v>
      </c>
    </row>
    <row r="552" spans="1:11">
      <c r="A552" s="10">
        <f t="shared" si="42"/>
        <v>46145</v>
      </c>
      <c r="B552" t="str">
        <f t="shared" si="43"/>
        <v/>
      </c>
      <c r="C552" t="str">
        <f t="shared" si="44"/>
        <v/>
      </c>
      <c r="D552">
        <f t="shared" si="41"/>
        <v>0</v>
      </c>
      <c r="E552" t="str">
        <f t="shared" si="40"/>
        <v/>
      </c>
      <c r="F552" t="str">
        <f>IF(A552&lt;DATE(2026,9,1),'Fiche formation'!$C$25,'Fiche formation'!$D$25)</f>
        <v>mickael.montassier@umontpellier.fr</v>
      </c>
      <c r="G552">
        <f>Salle!$B$1</f>
        <v>0</v>
      </c>
      <c r="H552" t="str">
        <f>CONCATENATE('Fiche formation'!$C$14," ",IF(A552&lt;DATE(2026,9,1),"2A","3A"))</f>
        <v>M ALGO 2A</v>
      </c>
      <c r="K552">
        <f>VLOOKUP(A552,'Calendrier 2025-2026'!$AE$7:$AF$37,2,FALSE)</f>
        <v>0</v>
      </c>
    </row>
    <row r="553" spans="1:11">
      <c r="A553" s="10">
        <f t="shared" si="42"/>
        <v>46145</v>
      </c>
      <c r="B553" t="str">
        <f t="shared" si="43"/>
        <v/>
      </c>
      <c r="C553" t="str">
        <f t="shared" si="44"/>
        <v/>
      </c>
      <c r="D553">
        <f t="shared" si="41"/>
        <v>0</v>
      </c>
      <c r="E553" t="str">
        <f t="shared" si="40"/>
        <v/>
      </c>
      <c r="F553" t="str">
        <f>IF(A553&lt;DATE(2026,9,1),'Fiche formation'!$C$25,'Fiche formation'!$D$25)</f>
        <v>mickael.montassier@umontpellier.fr</v>
      </c>
      <c r="G553">
        <f>Salle!$B$1</f>
        <v>0</v>
      </c>
      <c r="H553" t="str">
        <f>CONCATENATE('Fiche formation'!$C$14," ",IF(A553&lt;DATE(2026,9,1),"2A","3A"))</f>
        <v>M ALGO 2A</v>
      </c>
      <c r="K553">
        <f>VLOOKUP(A553,'Calendrier 2025-2026'!$AE$7:$AF$37,2,FALSE)</f>
        <v>0</v>
      </c>
    </row>
    <row r="554" spans="1:11">
      <c r="A554" s="10">
        <f t="shared" si="42"/>
        <v>46146</v>
      </c>
      <c r="B554" t="str">
        <f t="shared" si="43"/>
        <v>08:00</v>
      </c>
      <c r="C554" t="str">
        <f t="shared" si="44"/>
        <v>12:00</v>
      </c>
      <c r="D554" t="str">
        <f t="shared" si="41"/>
        <v>Entreprise</v>
      </c>
      <c r="E554">
        <f t="shared" si="40"/>
        <v>0</v>
      </c>
      <c r="F554" t="str">
        <f>IF(A554&lt;DATE(2026,9,1),'Fiche formation'!$C$25,'Fiche formation'!$D$25)</f>
        <v>mickael.montassier@umontpellier.fr</v>
      </c>
      <c r="G554">
        <f>Salle!$B$1</f>
        <v>0</v>
      </c>
      <c r="H554" t="str">
        <f>CONCATENATE('Fiche formation'!$C$14," ",IF(A554&lt;DATE(2026,9,1),"2A","3A"))</f>
        <v>M ALGO 2A</v>
      </c>
      <c r="K554" t="str">
        <f>VLOOKUP(A554,'Calendrier 2025-2026'!$AE$7:$AF$37,2,FALSE)</f>
        <v>Entreprise</v>
      </c>
    </row>
    <row r="555" spans="1:11">
      <c r="A555" s="10">
        <f t="shared" si="42"/>
        <v>46146</v>
      </c>
      <c r="B555" t="str">
        <f t="shared" si="43"/>
        <v>14:00</v>
      </c>
      <c r="C555" t="str">
        <f t="shared" si="44"/>
        <v>17:00</v>
      </c>
      <c r="D555" t="str">
        <f t="shared" si="41"/>
        <v>Entreprise</v>
      </c>
      <c r="E555">
        <f t="shared" si="40"/>
        <v>0</v>
      </c>
      <c r="F555" t="str">
        <f>IF(A555&lt;DATE(2026,9,1),'Fiche formation'!$C$25,'Fiche formation'!$D$25)</f>
        <v>mickael.montassier@umontpellier.fr</v>
      </c>
      <c r="G555">
        <f>Salle!$B$1</f>
        <v>0</v>
      </c>
      <c r="H555" t="str">
        <f>CONCATENATE('Fiche formation'!$C$14," ",IF(A555&lt;DATE(2026,9,1),"2A","3A"))</f>
        <v>M ALGO 2A</v>
      </c>
      <c r="K555" t="str">
        <f>VLOOKUP(A555,'Calendrier 2025-2026'!$AE$7:$AF$37,2,FALSE)</f>
        <v>Entreprise</v>
      </c>
    </row>
    <row r="556" spans="1:11">
      <c r="A556" s="10">
        <f t="shared" si="42"/>
        <v>46147</v>
      </c>
      <c r="B556" t="str">
        <f t="shared" si="43"/>
        <v>08:00</v>
      </c>
      <c r="C556" t="str">
        <f t="shared" si="44"/>
        <v>12:00</v>
      </c>
      <c r="D556" t="str">
        <f t="shared" si="41"/>
        <v>Entreprise</v>
      </c>
      <c r="E556">
        <f t="shared" si="40"/>
        <v>0</v>
      </c>
      <c r="F556" t="str">
        <f>IF(A556&lt;DATE(2026,9,1),'Fiche formation'!$C$25,'Fiche formation'!$D$25)</f>
        <v>mickael.montassier@umontpellier.fr</v>
      </c>
      <c r="G556">
        <f>Salle!$B$1</f>
        <v>0</v>
      </c>
      <c r="H556" t="str">
        <f>CONCATENATE('Fiche formation'!$C$14," ",IF(A556&lt;DATE(2026,9,1),"2A","3A"))</f>
        <v>M ALGO 2A</v>
      </c>
      <c r="K556" t="str">
        <f>VLOOKUP(A556,'Calendrier 2025-2026'!$AE$7:$AF$37,2,FALSE)</f>
        <v>Entreprise</v>
      </c>
    </row>
    <row r="557" spans="1:11">
      <c r="A557" s="10">
        <f t="shared" si="42"/>
        <v>46147</v>
      </c>
      <c r="B557" t="str">
        <f t="shared" si="43"/>
        <v>14:00</v>
      </c>
      <c r="C557" t="str">
        <f t="shared" si="44"/>
        <v>17:00</v>
      </c>
      <c r="D557" t="str">
        <f t="shared" si="41"/>
        <v>Entreprise</v>
      </c>
      <c r="E557">
        <f t="shared" si="40"/>
        <v>0</v>
      </c>
      <c r="F557" t="str">
        <f>IF(A557&lt;DATE(2026,9,1),'Fiche formation'!$C$25,'Fiche formation'!$D$25)</f>
        <v>mickael.montassier@umontpellier.fr</v>
      </c>
      <c r="G557">
        <f>Salle!$B$1</f>
        <v>0</v>
      </c>
      <c r="H557" t="str">
        <f>CONCATENATE('Fiche formation'!$C$14," ",IF(A557&lt;DATE(2026,9,1),"2A","3A"))</f>
        <v>M ALGO 2A</v>
      </c>
      <c r="K557" t="str">
        <f>VLOOKUP(A557,'Calendrier 2025-2026'!$AE$7:$AF$37,2,FALSE)</f>
        <v>Entreprise</v>
      </c>
    </row>
    <row r="558" spans="1:11">
      <c r="A558" s="10">
        <f t="shared" si="42"/>
        <v>46148</v>
      </c>
      <c r="B558" t="str">
        <f t="shared" si="43"/>
        <v>08:00</v>
      </c>
      <c r="C558" t="str">
        <f t="shared" si="44"/>
        <v>12:00</v>
      </c>
      <c r="D558" t="str">
        <f t="shared" si="41"/>
        <v>Entreprise</v>
      </c>
      <c r="E558">
        <f t="shared" si="40"/>
        <v>0</v>
      </c>
      <c r="F558" t="str">
        <f>IF(A558&lt;DATE(2026,9,1),'Fiche formation'!$C$25,'Fiche formation'!$D$25)</f>
        <v>mickael.montassier@umontpellier.fr</v>
      </c>
      <c r="G558">
        <f>Salle!$B$1</f>
        <v>0</v>
      </c>
      <c r="H558" t="str">
        <f>CONCATENATE('Fiche formation'!$C$14," ",IF(A558&lt;DATE(2026,9,1),"2A","3A"))</f>
        <v>M ALGO 2A</v>
      </c>
      <c r="K558" t="str">
        <f>VLOOKUP(A558,'Calendrier 2025-2026'!$AE$7:$AF$37,2,FALSE)</f>
        <v>Entreprise</v>
      </c>
    </row>
    <row r="559" spans="1:11">
      <c r="A559" s="10">
        <f t="shared" si="42"/>
        <v>46148</v>
      </c>
      <c r="B559" t="str">
        <f t="shared" si="43"/>
        <v>14:00</v>
      </c>
      <c r="C559" t="str">
        <f t="shared" si="44"/>
        <v>17:00</v>
      </c>
      <c r="D559" t="str">
        <f t="shared" si="41"/>
        <v>Entreprise</v>
      </c>
      <c r="E559">
        <f t="shared" si="40"/>
        <v>0</v>
      </c>
      <c r="F559" t="str">
        <f>IF(A559&lt;DATE(2026,9,1),'Fiche formation'!$C$25,'Fiche formation'!$D$25)</f>
        <v>mickael.montassier@umontpellier.fr</v>
      </c>
      <c r="G559">
        <f>Salle!$B$1</f>
        <v>0</v>
      </c>
      <c r="H559" t="str">
        <f>CONCATENATE('Fiche formation'!$C$14," ",IF(A559&lt;DATE(2026,9,1),"2A","3A"))</f>
        <v>M ALGO 2A</v>
      </c>
      <c r="K559" t="str">
        <f>VLOOKUP(A559,'Calendrier 2025-2026'!$AE$7:$AF$37,2,FALSE)</f>
        <v>Entreprise</v>
      </c>
    </row>
    <row r="560" spans="1:11">
      <c r="A560" s="10">
        <f t="shared" si="42"/>
        <v>46149</v>
      </c>
      <c r="B560" t="str">
        <f t="shared" si="43"/>
        <v>08:00</v>
      </c>
      <c r="C560" t="str">
        <f t="shared" si="44"/>
        <v>12:00</v>
      </c>
      <c r="D560" t="str">
        <f t="shared" si="41"/>
        <v>Entreprise</v>
      </c>
      <c r="E560">
        <f t="shared" si="40"/>
        <v>0</v>
      </c>
      <c r="F560" t="str">
        <f>IF(A560&lt;DATE(2026,9,1),'Fiche formation'!$C$25,'Fiche formation'!$D$25)</f>
        <v>mickael.montassier@umontpellier.fr</v>
      </c>
      <c r="G560">
        <f>Salle!$B$1</f>
        <v>0</v>
      </c>
      <c r="H560" t="str">
        <f>CONCATENATE('Fiche formation'!$C$14," ",IF(A560&lt;DATE(2026,9,1),"2A","3A"))</f>
        <v>M ALGO 2A</v>
      </c>
      <c r="K560" t="str">
        <f>VLOOKUP(A560,'Calendrier 2025-2026'!$AE$7:$AF$37,2,FALSE)</f>
        <v>Entreprise</v>
      </c>
    </row>
    <row r="561" spans="1:11">
      <c r="A561" s="10">
        <f t="shared" si="42"/>
        <v>46149</v>
      </c>
      <c r="B561" t="str">
        <f t="shared" si="43"/>
        <v>14:00</v>
      </c>
      <c r="C561" t="str">
        <f t="shared" si="44"/>
        <v>17:00</v>
      </c>
      <c r="D561" t="str">
        <f t="shared" si="41"/>
        <v>Entreprise</v>
      </c>
      <c r="E561">
        <f t="shared" si="40"/>
        <v>0</v>
      </c>
      <c r="F561" t="str">
        <f>IF(A561&lt;DATE(2026,9,1),'Fiche formation'!$C$25,'Fiche formation'!$D$25)</f>
        <v>mickael.montassier@umontpellier.fr</v>
      </c>
      <c r="G561">
        <f>Salle!$B$1</f>
        <v>0</v>
      </c>
      <c r="H561" t="str">
        <f>CONCATENATE('Fiche formation'!$C$14," ",IF(A561&lt;DATE(2026,9,1),"2A","3A"))</f>
        <v>M ALGO 2A</v>
      </c>
      <c r="K561" t="str">
        <f>VLOOKUP(A561,'Calendrier 2025-2026'!$AE$7:$AF$37,2,FALSE)</f>
        <v>Entreprise</v>
      </c>
    </row>
    <row r="562" spans="1:11">
      <c r="A562" s="10">
        <f t="shared" si="42"/>
        <v>46150</v>
      </c>
      <c r="B562" t="str">
        <f t="shared" si="43"/>
        <v/>
      </c>
      <c r="C562" t="str">
        <f t="shared" si="44"/>
        <v/>
      </c>
      <c r="D562">
        <f t="shared" si="41"/>
        <v>0</v>
      </c>
      <c r="E562" t="str">
        <f t="shared" si="40"/>
        <v/>
      </c>
      <c r="F562" t="str">
        <f>IF(A562&lt;DATE(2026,9,1),'Fiche formation'!$C$25,'Fiche formation'!$D$25)</f>
        <v>mickael.montassier@umontpellier.fr</v>
      </c>
      <c r="G562">
        <f>Salle!$B$1</f>
        <v>0</v>
      </c>
      <c r="H562" t="str">
        <f>CONCATENATE('Fiche formation'!$C$14," ",IF(A562&lt;DATE(2026,9,1),"2A","3A"))</f>
        <v>M ALGO 2A</v>
      </c>
      <c r="K562">
        <f>VLOOKUP(A562,'Calendrier 2025-2026'!$AE$7:$AF$37,2,FALSE)</f>
        <v>0</v>
      </c>
    </row>
    <row r="563" spans="1:11">
      <c r="A563" s="10">
        <f t="shared" si="42"/>
        <v>46150</v>
      </c>
      <c r="B563" t="str">
        <f t="shared" si="43"/>
        <v/>
      </c>
      <c r="C563" t="str">
        <f t="shared" si="44"/>
        <v/>
      </c>
      <c r="D563">
        <f t="shared" si="41"/>
        <v>0</v>
      </c>
      <c r="E563" t="str">
        <f t="shared" si="40"/>
        <v/>
      </c>
      <c r="F563" t="str">
        <f>IF(A563&lt;DATE(2026,9,1),'Fiche formation'!$C$25,'Fiche formation'!$D$25)</f>
        <v>mickael.montassier@umontpellier.fr</v>
      </c>
      <c r="G563">
        <f>Salle!$B$1</f>
        <v>0</v>
      </c>
      <c r="H563" t="str">
        <f>CONCATENATE('Fiche formation'!$C$14," ",IF(A563&lt;DATE(2026,9,1),"2A","3A"))</f>
        <v>M ALGO 2A</v>
      </c>
      <c r="K563">
        <f>VLOOKUP(A563,'Calendrier 2025-2026'!$AE$7:$AF$37,2,FALSE)</f>
        <v>0</v>
      </c>
    </row>
    <row r="564" spans="1:11">
      <c r="A564" s="10">
        <f t="shared" si="42"/>
        <v>46151</v>
      </c>
      <c r="B564" t="str">
        <f t="shared" si="43"/>
        <v/>
      </c>
      <c r="C564" t="str">
        <f t="shared" si="44"/>
        <v/>
      </c>
      <c r="D564">
        <f t="shared" si="41"/>
        <v>0</v>
      </c>
      <c r="E564" t="str">
        <f t="shared" si="40"/>
        <v/>
      </c>
      <c r="F564" t="str">
        <f>IF(A564&lt;DATE(2026,9,1),'Fiche formation'!$C$25,'Fiche formation'!$D$25)</f>
        <v>mickael.montassier@umontpellier.fr</v>
      </c>
      <c r="G564">
        <f>Salle!$B$1</f>
        <v>0</v>
      </c>
      <c r="H564" t="str">
        <f>CONCATENATE('Fiche formation'!$C$14," ",IF(A564&lt;DATE(2026,9,1),"2A","3A"))</f>
        <v>M ALGO 2A</v>
      </c>
      <c r="K564">
        <f>VLOOKUP(A564,'Calendrier 2025-2026'!$AE$7:$AF$37,2,FALSE)</f>
        <v>0</v>
      </c>
    </row>
    <row r="565" spans="1:11">
      <c r="A565" s="10">
        <f t="shared" si="42"/>
        <v>46151</v>
      </c>
      <c r="B565" t="str">
        <f t="shared" si="43"/>
        <v/>
      </c>
      <c r="C565" t="str">
        <f t="shared" si="44"/>
        <v/>
      </c>
      <c r="D565">
        <f t="shared" si="41"/>
        <v>0</v>
      </c>
      <c r="E565" t="str">
        <f t="shared" si="40"/>
        <v/>
      </c>
      <c r="F565" t="str">
        <f>IF(A565&lt;DATE(2026,9,1),'Fiche formation'!$C$25,'Fiche formation'!$D$25)</f>
        <v>mickael.montassier@umontpellier.fr</v>
      </c>
      <c r="G565">
        <f>Salle!$B$1</f>
        <v>0</v>
      </c>
      <c r="H565" t="str">
        <f>CONCATENATE('Fiche formation'!$C$14," ",IF(A565&lt;DATE(2026,9,1),"2A","3A"))</f>
        <v>M ALGO 2A</v>
      </c>
      <c r="K565">
        <f>VLOOKUP(A565,'Calendrier 2025-2026'!$AE$7:$AF$37,2,FALSE)</f>
        <v>0</v>
      </c>
    </row>
    <row r="566" spans="1:11">
      <c r="A566" s="10">
        <f t="shared" si="42"/>
        <v>46152</v>
      </c>
      <c r="B566" t="str">
        <f t="shared" si="43"/>
        <v/>
      </c>
      <c r="C566" t="str">
        <f t="shared" si="44"/>
        <v/>
      </c>
      <c r="D566">
        <f t="shared" si="41"/>
        <v>0</v>
      </c>
      <c r="E566" t="str">
        <f t="shared" si="40"/>
        <v/>
      </c>
      <c r="F566" t="str">
        <f>IF(A566&lt;DATE(2026,9,1),'Fiche formation'!$C$25,'Fiche formation'!$D$25)</f>
        <v>mickael.montassier@umontpellier.fr</v>
      </c>
      <c r="G566">
        <f>Salle!$B$1</f>
        <v>0</v>
      </c>
      <c r="H566" t="str">
        <f>CONCATENATE('Fiche formation'!$C$14," ",IF(A566&lt;DATE(2026,9,1),"2A","3A"))</f>
        <v>M ALGO 2A</v>
      </c>
      <c r="K566">
        <f>VLOOKUP(A566,'Calendrier 2025-2026'!$AE$7:$AF$37,2,FALSE)</f>
        <v>0</v>
      </c>
    </row>
    <row r="567" spans="1:11">
      <c r="A567" s="10">
        <f t="shared" si="42"/>
        <v>46152</v>
      </c>
      <c r="B567" t="str">
        <f t="shared" si="43"/>
        <v/>
      </c>
      <c r="C567" t="str">
        <f t="shared" si="44"/>
        <v/>
      </c>
      <c r="D567">
        <f t="shared" si="41"/>
        <v>0</v>
      </c>
      <c r="E567" t="str">
        <f t="shared" si="40"/>
        <v/>
      </c>
      <c r="F567" t="str">
        <f>IF(A567&lt;DATE(2026,9,1),'Fiche formation'!$C$25,'Fiche formation'!$D$25)</f>
        <v>mickael.montassier@umontpellier.fr</v>
      </c>
      <c r="G567">
        <f>Salle!$B$1</f>
        <v>0</v>
      </c>
      <c r="H567" t="str">
        <f>CONCATENATE('Fiche formation'!$C$14," ",IF(A567&lt;DATE(2026,9,1),"2A","3A"))</f>
        <v>M ALGO 2A</v>
      </c>
      <c r="K567">
        <f>VLOOKUP(A567,'Calendrier 2025-2026'!$AE$7:$AF$37,2,FALSE)</f>
        <v>0</v>
      </c>
    </row>
    <row r="568" spans="1:11">
      <c r="A568" s="10">
        <f t="shared" si="42"/>
        <v>46153</v>
      </c>
      <c r="B568" t="str">
        <f t="shared" si="43"/>
        <v>08:00</v>
      </c>
      <c r="C568" t="str">
        <f t="shared" si="44"/>
        <v>12:00</v>
      </c>
      <c r="D568" t="str">
        <f t="shared" si="41"/>
        <v>Entreprise</v>
      </c>
      <c r="E568">
        <f t="shared" si="40"/>
        <v>0</v>
      </c>
      <c r="F568" t="str">
        <f>IF(A568&lt;DATE(2026,9,1),'Fiche formation'!$C$25,'Fiche formation'!$D$25)</f>
        <v>mickael.montassier@umontpellier.fr</v>
      </c>
      <c r="G568">
        <f>Salle!$B$1</f>
        <v>0</v>
      </c>
      <c r="H568" t="str">
        <f>CONCATENATE('Fiche formation'!$C$14," ",IF(A568&lt;DATE(2026,9,1),"2A","3A"))</f>
        <v>M ALGO 2A</v>
      </c>
      <c r="K568" t="str">
        <f>VLOOKUP(A568,'Calendrier 2025-2026'!$AE$7:$AF$37,2,FALSE)</f>
        <v>Entreprise</v>
      </c>
    </row>
    <row r="569" spans="1:11">
      <c r="A569" s="10">
        <f t="shared" si="42"/>
        <v>46153</v>
      </c>
      <c r="B569" t="str">
        <f t="shared" si="43"/>
        <v>14:00</v>
      </c>
      <c r="C569" t="str">
        <f t="shared" si="44"/>
        <v>17:00</v>
      </c>
      <c r="D569" t="str">
        <f t="shared" si="41"/>
        <v>Entreprise</v>
      </c>
      <c r="E569">
        <f t="shared" si="40"/>
        <v>0</v>
      </c>
      <c r="F569" t="str">
        <f>IF(A569&lt;DATE(2026,9,1),'Fiche formation'!$C$25,'Fiche formation'!$D$25)</f>
        <v>mickael.montassier@umontpellier.fr</v>
      </c>
      <c r="G569">
        <f>Salle!$B$1</f>
        <v>0</v>
      </c>
      <c r="H569" t="str">
        <f>CONCATENATE('Fiche formation'!$C$14," ",IF(A569&lt;DATE(2026,9,1),"2A","3A"))</f>
        <v>M ALGO 2A</v>
      </c>
      <c r="K569" t="str">
        <f>VLOOKUP(A569,'Calendrier 2025-2026'!$AE$7:$AF$37,2,FALSE)</f>
        <v>Entreprise</v>
      </c>
    </row>
    <row r="570" spans="1:11">
      <c r="A570" s="10">
        <f t="shared" si="42"/>
        <v>46154</v>
      </c>
      <c r="B570" t="str">
        <f t="shared" si="43"/>
        <v>08:00</v>
      </c>
      <c r="C570" t="str">
        <f t="shared" si="44"/>
        <v>12:00</v>
      </c>
      <c r="D570" t="str">
        <f t="shared" si="41"/>
        <v>Entreprise</v>
      </c>
      <c r="E570">
        <f t="shared" si="40"/>
        <v>0</v>
      </c>
      <c r="F570" t="str">
        <f>IF(A570&lt;DATE(2026,9,1),'Fiche formation'!$C$25,'Fiche formation'!$D$25)</f>
        <v>mickael.montassier@umontpellier.fr</v>
      </c>
      <c r="G570">
        <f>Salle!$B$1</f>
        <v>0</v>
      </c>
      <c r="H570" t="str">
        <f>CONCATENATE('Fiche formation'!$C$14," ",IF(A570&lt;DATE(2026,9,1),"2A","3A"))</f>
        <v>M ALGO 2A</v>
      </c>
      <c r="K570" t="str">
        <f>VLOOKUP(A570,'Calendrier 2025-2026'!$AE$7:$AF$37,2,FALSE)</f>
        <v>Entreprise</v>
      </c>
    </row>
    <row r="571" spans="1:11">
      <c r="A571" s="10">
        <f t="shared" si="42"/>
        <v>46154</v>
      </c>
      <c r="B571" t="str">
        <f t="shared" si="43"/>
        <v>14:00</v>
      </c>
      <c r="C571" t="str">
        <f t="shared" si="44"/>
        <v>17:00</v>
      </c>
      <c r="D571" t="str">
        <f t="shared" si="41"/>
        <v>Entreprise</v>
      </c>
      <c r="E571">
        <f t="shared" si="40"/>
        <v>0</v>
      </c>
      <c r="F571" t="str">
        <f>IF(A571&lt;DATE(2026,9,1),'Fiche formation'!$C$25,'Fiche formation'!$D$25)</f>
        <v>mickael.montassier@umontpellier.fr</v>
      </c>
      <c r="G571">
        <f>Salle!$B$1</f>
        <v>0</v>
      </c>
      <c r="H571" t="str">
        <f>CONCATENATE('Fiche formation'!$C$14," ",IF(A571&lt;DATE(2026,9,1),"2A","3A"))</f>
        <v>M ALGO 2A</v>
      </c>
      <c r="K571" t="str">
        <f>VLOOKUP(A571,'Calendrier 2025-2026'!$AE$7:$AF$37,2,FALSE)</f>
        <v>Entreprise</v>
      </c>
    </row>
    <row r="572" spans="1:11">
      <c r="A572" s="10">
        <f t="shared" si="42"/>
        <v>46155</v>
      </c>
      <c r="B572" t="str">
        <f t="shared" si="43"/>
        <v>08:00</v>
      </c>
      <c r="C572" t="str">
        <f t="shared" si="44"/>
        <v>12:00</v>
      </c>
      <c r="D572" t="str">
        <f t="shared" si="41"/>
        <v>Entreprise</v>
      </c>
      <c r="E572">
        <f t="shared" si="40"/>
        <v>0</v>
      </c>
      <c r="F572" t="str">
        <f>IF(A572&lt;DATE(2026,9,1),'Fiche formation'!$C$25,'Fiche formation'!$D$25)</f>
        <v>mickael.montassier@umontpellier.fr</v>
      </c>
      <c r="G572">
        <f>Salle!$B$1</f>
        <v>0</v>
      </c>
      <c r="H572" t="str">
        <f>CONCATENATE('Fiche formation'!$C$14," ",IF(A572&lt;DATE(2026,9,1),"2A","3A"))</f>
        <v>M ALGO 2A</v>
      </c>
      <c r="K572" t="str">
        <f>VLOOKUP(A572,'Calendrier 2025-2026'!$AE$7:$AF$37,2,FALSE)</f>
        <v>Entreprise</v>
      </c>
    </row>
    <row r="573" spans="1:11">
      <c r="A573" s="10">
        <f t="shared" si="42"/>
        <v>46155</v>
      </c>
      <c r="B573" t="str">
        <f t="shared" si="43"/>
        <v>14:00</v>
      </c>
      <c r="C573" t="str">
        <f t="shared" si="44"/>
        <v>17:00</v>
      </c>
      <c r="D573" t="str">
        <f t="shared" si="41"/>
        <v>Entreprise</v>
      </c>
      <c r="E573">
        <f t="shared" si="40"/>
        <v>0</v>
      </c>
      <c r="F573" t="str">
        <f>IF(A573&lt;DATE(2026,9,1),'Fiche formation'!$C$25,'Fiche formation'!$D$25)</f>
        <v>mickael.montassier@umontpellier.fr</v>
      </c>
      <c r="G573">
        <f>Salle!$B$1</f>
        <v>0</v>
      </c>
      <c r="H573" t="str">
        <f>CONCATENATE('Fiche formation'!$C$14," ",IF(A573&lt;DATE(2026,9,1),"2A","3A"))</f>
        <v>M ALGO 2A</v>
      </c>
      <c r="K573" t="str">
        <f>VLOOKUP(A573,'Calendrier 2025-2026'!$AE$7:$AF$37,2,FALSE)</f>
        <v>Entreprise</v>
      </c>
    </row>
    <row r="574" spans="1:11">
      <c r="A574" s="10">
        <f t="shared" si="42"/>
        <v>46156</v>
      </c>
      <c r="B574" t="str">
        <f t="shared" si="43"/>
        <v/>
      </c>
      <c r="C574" t="str">
        <f t="shared" si="44"/>
        <v/>
      </c>
      <c r="D574">
        <f t="shared" si="41"/>
        <v>0</v>
      </c>
      <c r="E574" t="str">
        <f t="shared" si="40"/>
        <v/>
      </c>
      <c r="F574" t="str">
        <f>IF(A574&lt;DATE(2026,9,1),'Fiche formation'!$C$25,'Fiche formation'!$D$25)</f>
        <v>mickael.montassier@umontpellier.fr</v>
      </c>
      <c r="G574">
        <f>Salle!$B$1</f>
        <v>0</v>
      </c>
      <c r="H574" t="str">
        <f>CONCATENATE('Fiche formation'!$C$14," ",IF(A574&lt;DATE(2026,9,1),"2A","3A"))</f>
        <v>M ALGO 2A</v>
      </c>
      <c r="K574">
        <f>VLOOKUP(A574,'Calendrier 2025-2026'!$AE$7:$AF$37,2,FALSE)</f>
        <v>0</v>
      </c>
    </row>
    <row r="575" spans="1:11">
      <c r="A575" s="10">
        <f t="shared" si="42"/>
        <v>46156</v>
      </c>
      <c r="B575" t="str">
        <f t="shared" si="43"/>
        <v/>
      </c>
      <c r="C575" t="str">
        <f t="shared" si="44"/>
        <v/>
      </c>
      <c r="D575">
        <f t="shared" si="41"/>
        <v>0</v>
      </c>
      <c r="E575" t="str">
        <f t="shared" ref="E575:E638" si="45">IF(K575=0,"",IF(OR(K575="Entreprise",K575="Révisions"),0,1))</f>
        <v/>
      </c>
      <c r="F575" t="str">
        <f>IF(A575&lt;DATE(2026,9,1),'Fiche formation'!$C$25,'Fiche formation'!$D$25)</f>
        <v>mickael.montassier@umontpellier.fr</v>
      </c>
      <c r="G575">
        <f>Salle!$B$1</f>
        <v>0</v>
      </c>
      <c r="H575" t="str">
        <f>CONCATENATE('Fiche formation'!$C$14," ",IF(A575&lt;DATE(2026,9,1),"2A","3A"))</f>
        <v>M ALGO 2A</v>
      </c>
      <c r="K575">
        <f>VLOOKUP(A575,'Calendrier 2025-2026'!$AE$7:$AF$37,2,FALSE)</f>
        <v>0</v>
      </c>
    </row>
    <row r="576" spans="1:11">
      <c r="A576" s="10">
        <f t="shared" si="42"/>
        <v>46157</v>
      </c>
      <c r="B576" t="str">
        <f t="shared" si="43"/>
        <v>08:00</v>
      </c>
      <c r="C576" t="str">
        <f t="shared" si="44"/>
        <v>12:00</v>
      </c>
      <c r="D576" t="str">
        <f t="shared" ref="D576:D639" si="46">K576</f>
        <v>Entreprise</v>
      </c>
      <c r="E576">
        <f t="shared" si="45"/>
        <v>0</v>
      </c>
      <c r="F576" t="str">
        <f>IF(A576&lt;DATE(2026,9,1),'Fiche formation'!$C$25,'Fiche formation'!$D$25)</f>
        <v>mickael.montassier@umontpellier.fr</v>
      </c>
      <c r="G576">
        <f>Salle!$B$1</f>
        <v>0</v>
      </c>
      <c r="H576" t="str">
        <f>CONCATENATE('Fiche formation'!$C$14," ",IF(A576&lt;DATE(2026,9,1),"2A","3A"))</f>
        <v>M ALGO 2A</v>
      </c>
      <c r="K576" t="str">
        <f>VLOOKUP(A576,'Calendrier 2025-2026'!$AE$7:$AF$37,2,FALSE)</f>
        <v>Entreprise</v>
      </c>
    </row>
    <row r="577" spans="1:11">
      <c r="A577" s="10">
        <f t="shared" ref="A577:A640" si="47">IF(A576=A575,A576+1,A576)</f>
        <v>46157</v>
      </c>
      <c r="B577" t="str">
        <f t="shared" si="43"/>
        <v>14:00</v>
      </c>
      <c r="C577" t="str">
        <f t="shared" si="44"/>
        <v>17:00</v>
      </c>
      <c r="D577" t="str">
        <f t="shared" si="46"/>
        <v>Entreprise</v>
      </c>
      <c r="E577">
        <f t="shared" si="45"/>
        <v>0</v>
      </c>
      <c r="F577" t="str">
        <f>IF(A577&lt;DATE(2026,9,1),'Fiche formation'!$C$25,'Fiche formation'!$D$25)</f>
        <v>mickael.montassier@umontpellier.fr</v>
      </c>
      <c r="G577">
        <f>Salle!$B$1</f>
        <v>0</v>
      </c>
      <c r="H577" t="str">
        <f>CONCATENATE('Fiche formation'!$C$14," ",IF(A577&lt;DATE(2026,9,1),"2A","3A"))</f>
        <v>M ALGO 2A</v>
      </c>
      <c r="K577" t="str">
        <f>VLOOKUP(A577,'Calendrier 2025-2026'!$AE$7:$AF$37,2,FALSE)</f>
        <v>Entreprise</v>
      </c>
    </row>
    <row r="578" spans="1:11">
      <c r="A578" s="10">
        <f t="shared" si="47"/>
        <v>46158</v>
      </c>
      <c r="B578" t="str">
        <f t="shared" si="43"/>
        <v/>
      </c>
      <c r="C578" t="str">
        <f t="shared" si="44"/>
        <v/>
      </c>
      <c r="D578">
        <f t="shared" si="46"/>
        <v>0</v>
      </c>
      <c r="E578" t="str">
        <f t="shared" si="45"/>
        <v/>
      </c>
      <c r="F578" t="str">
        <f>IF(A578&lt;DATE(2026,9,1),'Fiche formation'!$C$25,'Fiche formation'!$D$25)</f>
        <v>mickael.montassier@umontpellier.fr</v>
      </c>
      <c r="G578">
        <f>Salle!$B$1</f>
        <v>0</v>
      </c>
      <c r="H578" t="str">
        <f>CONCATENATE('Fiche formation'!$C$14," ",IF(A578&lt;DATE(2026,9,1),"2A","3A"))</f>
        <v>M ALGO 2A</v>
      </c>
      <c r="K578">
        <f>VLOOKUP(A578,'Calendrier 2025-2026'!$AE$7:$AF$37,2,FALSE)</f>
        <v>0</v>
      </c>
    </row>
    <row r="579" spans="1:11">
      <c r="A579" s="10">
        <f t="shared" si="47"/>
        <v>46158</v>
      </c>
      <c r="B579" t="str">
        <f t="shared" ref="B579:B642" si="48">IF(K579=0,"",IF($A579=$A578,"14:00","08:00"))</f>
        <v/>
      </c>
      <c r="C579" t="str">
        <f t="shared" ref="C579:C642" si="49">IF(K579=0,"",IF($A579=$A578,"17:00","12:00"))</f>
        <v/>
      </c>
      <c r="D579">
        <f t="shared" si="46"/>
        <v>0</v>
      </c>
      <c r="E579" t="str">
        <f t="shared" si="45"/>
        <v/>
      </c>
      <c r="F579" t="str">
        <f>IF(A579&lt;DATE(2026,9,1),'Fiche formation'!$C$25,'Fiche formation'!$D$25)</f>
        <v>mickael.montassier@umontpellier.fr</v>
      </c>
      <c r="G579">
        <f>Salle!$B$1</f>
        <v>0</v>
      </c>
      <c r="H579" t="str">
        <f>CONCATENATE('Fiche formation'!$C$14," ",IF(A579&lt;DATE(2026,9,1),"2A","3A"))</f>
        <v>M ALGO 2A</v>
      </c>
      <c r="K579">
        <f>VLOOKUP(A579,'Calendrier 2025-2026'!$AE$7:$AF$37,2,FALSE)</f>
        <v>0</v>
      </c>
    </row>
    <row r="580" spans="1:11">
      <c r="A580" s="10">
        <f t="shared" si="47"/>
        <v>46159</v>
      </c>
      <c r="B580" t="str">
        <f t="shared" si="48"/>
        <v/>
      </c>
      <c r="C580" t="str">
        <f t="shared" si="49"/>
        <v/>
      </c>
      <c r="D580">
        <f t="shared" si="46"/>
        <v>0</v>
      </c>
      <c r="E580" t="str">
        <f t="shared" si="45"/>
        <v/>
      </c>
      <c r="F580" t="str">
        <f>IF(A580&lt;DATE(2026,9,1),'Fiche formation'!$C$25,'Fiche formation'!$D$25)</f>
        <v>mickael.montassier@umontpellier.fr</v>
      </c>
      <c r="G580">
        <f>Salle!$B$1</f>
        <v>0</v>
      </c>
      <c r="H580" t="str">
        <f>CONCATENATE('Fiche formation'!$C$14," ",IF(A580&lt;DATE(2026,9,1),"2A","3A"))</f>
        <v>M ALGO 2A</v>
      </c>
      <c r="K580">
        <f>VLOOKUP(A580,'Calendrier 2025-2026'!$AE$7:$AF$37,2,FALSE)</f>
        <v>0</v>
      </c>
    </row>
    <row r="581" spans="1:11">
      <c r="A581" s="10">
        <f t="shared" si="47"/>
        <v>46159</v>
      </c>
      <c r="B581" t="str">
        <f t="shared" si="48"/>
        <v/>
      </c>
      <c r="C581" t="str">
        <f t="shared" si="49"/>
        <v/>
      </c>
      <c r="D581">
        <f t="shared" si="46"/>
        <v>0</v>
      </c>
      <c r="E581" t="str">
        <f t="shared" si="45"/>
        <v/>
      </c>
      <c r="F581" t="str">
        <f>IF(A581&lt;DATE(2026,9,1),'Fiche formation'!$C$25,'Fiche formation'!$D$25)</f>
        <v>mickael.montassier@umontpellier.fr</v>
      </c>
      <c r="G581">
        <f>Salle!$B$1</f>
        <v>0</v>
      </c>
      <c r="H581" t="str">
        <f>CONCATENATE('Fiche formation'!$C$14," ",IF(A581&lt;DATE(2026,9,1),"2A","3A"))</f>
        <v>M ALGO 2A</v>
      </c>
      <c r="K581">
        <f>VLOOKUP(A581,'Calendrier 2025-2026'!$AE$7:$AF$37,2,FALSE)</f>
        <v>0</v>
      </c>
    </row>
    <row r="582" spans="1:11">
      <c r="A582" s="10">
        <f t="shared" si="47"/>
        <v>46160</v>
      </c>
      <c r="B582" t="str">
        <f t="shared" si="48"/>
        <v>08:00</v>
      </c>
      <c r="C582" t="str">
        <f t="shared" si="49"/>
        <v>12:00</v>
      </c>
      <c r="D582" t="str">
        <f t="shared" si="46"/>
        <v>Examens</v>
      </c>
      <c r="E582">
        <f t="shared" si="45"/>
        <v>1</v>
      </c>
      <c r="F582" t="str">
        <f>IF(A582&lt;DATE(2026,9,1),'Fiche formation'!$C$25,'Fiche formation'!$D$25)</f>
        <v>mickael.montassier@umontpellier.fr</v>
      </c>
      <c r="G582">
        <f>Salle!$B$1</f>
        <v>0</v>
      </c>
      <c r="H582" t="str">
        <f>CONCATENATE('Fiche formation'!$C$14," ",IF(A582&lt;DATE(2026,9,1),"2A","3A"))</f>
        <v>M ALGO 2A</v>
      </c>
      <c r="K582" t="str">
        <f>VLOOKUP(A582,'Calendrier 2025-2026'!$AE$7:$AF$37,2,FALSE)</f>
        <v>Examens</v>
      </c>
    </row>
    <row r="583" spans="1:11">
      <c r="A583" s="10">
        <f t="shared" si="47"/>
        <v>46160</v>
      </c>
      <c r="B583" t="str">
        <f t="shared" si="48"/>
        <v>14:00</v>
      </c>
      <c r="C583" t="str">
        <f t="shared" si="49"/>
        <v>17:00</v>
      </c>
      <c r="D583" t="str">
        <f t="shared" si="46"/>
        <v>Examens</v>
      </c>
      <c r="E583">
        <f t="shared" si="45"/>
        <v>1</v>
      </c>
      <c r="F583" t="str">
        <f>IF(A583&lt;DATE(2026,9,1),'Fiche formation'!$C$25,'Fiche formation'!$D$25)</f>
        <v>mickael.montassier@umontpellier.fr</v>
      </c>
      <c r="G583">
        <f>Salle!$B$1</f>
        <v>0</v>
      </c>
      <c r="H583" t="str">
        <f>CONCATENATE('Fiche formation'!$C$14," ",IF(A583&lt;DATE(2026,9,1),"2A","3A"))</f>
        <v>M ALGO 2A</v>
      </c>
      <c r="K583" t="str">
        <f>VLOOKUP(A583,'Calendrier 2025-2026'!$AE$7:$AF$37,2,FALSE)</f>
        <v>Examens</v>
      </c>
    </row>
    <row r="584" spans="1:11">
      <c r="A584" s="10">
        <f t="shared" si="47"/>
        <v>46161</v>
      </c>
      <c r="B584" t="str">
        <f t="shared" si="48"/>
        <v>08:00</v>
      </c>
      <c r="C584" t="str">
        <f t="shared" si="49"/>
        <v>12:00</v>
      </c>
      <c r="D584" t="str">
        <f t="shared" si="46"/>
        <v>Examens</v>
      </c>
      <c r="E584">
        <f t="shared" si="45"/>
        <v>1</v>
      </c>
      <c r="F584" t="str">
        <f>IF(A584&lt;DATE(2026,9,1),'Fiche formation'!$C$25,'Fiche formation'!$D$25)</f>
        <v>mickael.montassier@umontpellier.fr</v>
      </c>
      <c r="G584">
        <f>Salle!$B$1</f>
        <v>0</v>
      </c>
      <c r="H584" t="str">
        <f>CONCATENATE('Fiche formation'!$C$14," ",IF(A584&lt;DATE(2026,9,1),"2A","3A"))</f>
        <v>M ALGO 2A</v>
      </c>
      <c r="K584" t="str">
        <f>VLOOKUP(A584,'Calendrier 2025-2026'!$AE$7:$AF$37,2,FALSE)</f>
        <v>Examens</v>
      </c>
    </row>
    <row r="585" spans="1:11">
      <c r="A585" s="10">
        <f t="shared" si="47"/>
        <v>46161</v>
      </c>
      <c r="B585" t="str">
        <f t="shared" si="48"/>
        <v>14:00</v>
      </c>
      <c r="C585" t="str">
        <f t="shared" si="49"/>
        <v>17:00</v>
      </c>
      <c r="D585" t="str">
        <f t="shared" si="46"/>
        <v>Examens</v>
      </c>
      <c r="E585">
        <f t="shared" si="45"/>
        <v>1</v>
      </c>
      <c r="F585" t="str">
        <f>IF(A585&lt;DATE(2026,9,1),'Fiche formation'!$C$25,'Fiche formation'!$D$25)</f>
        <v>mickael.montassier@umontpellier.fr</v>
      </c>
      <c r="G585">
        <f>Salle!$B$1</f>
        <v>0</v>
      </c>
      <c r="H585" t="str">
        <f>CONCATENATE('Fiche formation'!$C$14," ",IF(A585&lt;DATE(2026,9,1),"2A","3A"))</f>
        <v>M ALGO 2A</v>
      </c>
      <c r="K585" t="str">
        <f>VLOOKUP(A585,'Calendrier 2025-2026'!$AE$7:$AF$37,2,FALSE)</f>
        <v>Examens</v>
      </c>
    </row>
    <row r="586" spans="1:11">
      <c r="A586" s="10">
        <f t="shared" si="47"/>
        <v>46162</v>
      </c>
      <c r="B586" t="str">
        <f t="shared" si="48"/>
        <v>08:00</v>
      </c>
      <c r="C586" t="str">
        <f t="shared" si="49"/>
        <v>12:00</v>
      </c>
      <c r="D586" t="str">
        <f t="shared" si="46"/>
        <v>Examens</v>
      </c>
      <c r="E586">
        <f t="shared" si="45"/>
        <v>1</v>
      </c>
      <c r="F586" t="str">
        <f>IF(A586&lt;DATE(2026,9,1),'Fiche formation'!$C$25,'Fiche formation'!$D$25)</f>
        <v>mickael.montassier@umontpellier.fr</v>
      </c>
      <c r="G586">
        <f>Salle!$B$1</f>
        <v>0</v>
      </c>
      <c r="H586" t="str">
        <f>CONCATENATE('Fiche formation'!$C$14," ",IF(A586&lt;DATE(2026,9,1),"2A","3A"))</f>
        <v>M ALGO 2A</v>
      </c>
      <c r="K586" t="str">
        <f>VLOOKUP(A586,'Calendrier 2025-2026'!$AE$7:$AF$37,2,FALSE)</f>
        <v>Examens</v>
      </c>
    </row>
    <row r="587" spans="1:11">
      <c r="A587" s="10">
        <f t="shared" si="47"/>
        <v>46162</v>
      </c>
      <c r="B587" t="str">
        <f t="shared" si="48"/>
        <v>14:00</v>
      </c>
      <c r="C587" t="str">
        <f t="shared" si="49"/>
        <v>17:00</v>
      </c>
      <c r="D587" t="str">
        <f t="shared" si="46"/>
        <v>Examens</v>
      </c>
      <c r="E587">
        <f t="shared" si="45"/>
        <v>1</v>
      </c>
      <c r="F587" t="str">
        <f>IF(A587&lt;DATE(2026,9,1),'Fiche formation'!$C$25,'Fiche formation'!$D$25)</f>
        <v>mickael.montassier@umontpellier.fr</v>
      </c>
      <c r="G587">
        <f>Salle!$B$1</f>
        <v>0</v>
      </c>
      <c r="H587" t="str">
        <f>CONCATENATE('Fiche formation'!$C$14," ",IF(A587&lt;DATE(2026,9,1),"2A","3A"))</f>
        <v>M ALGO 2A</v>
      </c>
      <c r="K587" t="str">
        <f>VLOOKUP(A587,'Calendrier 2025-2026'!$AE$7:$AF$37,2,FALSE)</f>
        <v>Examens</v>
      </c>
    </row>
    <row r="588" spans="1:11">
      <c r="A588" s="10">
        <f t="shared" si="47"/>
        <v>46163</v>
      </c>
      <c r="B588" t="str">
        <f t="shared" si="48"/>
        <v>08:00</v>
      </c>
      <c r="C588" t="str">
        <f t="shared" si="49"/>
        <v>12:00</v>
      </c>
      <c r="D588" t="str">
        <f t="shared" si="46"/>
        <v>Examens</v>
      </c>
      <c r="E588">
        <f t="shared" si="45"/>
        <v>1</v>
      </c>
      <c r="F588" t="str">
        <f>IF(A588&lt;DATE(2026,9,1),'Fiche formation'!$C$25,'Fiche formation'!$D$25)</f>
        <v>mickael.montassier@umontpellier.fr</v>
      </c>
      <c r="G588">
        <f>Salle!$B$1</f>
        <v>0</v>
      </c>
      <c r="H588" t="str">
        <f>CONCATENATE('Fiche formation'!$C$14," ",IF(A588&lt;DATE(2026,9,1),"2A","3A"))</f>
        <v>M ALGO 2A</v>
      </c>
      <c r="K588" t="str">
        <f>VLOOKUP(A588,'Calendrier 2025-2026'!$AE$7:$AF$37,2,FALSE)</f>
        <v>Examens</v>
      </c>
    </row>
    <row r="589" spans="1:11">
      <c r="A589" s="10">
        <f t="shared" si="47"/>
        <v>46163</v>
      </c>
      <c r="B589" t="str">
        <f t="shared" si="48"/>
        <v>14:00</v>
      </c>
      <c r="C589" t="str">
        <f t="shared" si="49"/>
        <v>17:00</v>
      </c>
      <c r="D589" t="str">
        <f t="shared" si="46"/>
        <v>Examens</v>
      </c>
      <c r="E589">
        <f t="shared" si="45"/>
        <v>1</v>
      </c>
      <c r="F589" t="str">
        <f>IF(A589&lt;DATE(2026,9,1),'Fiche formation'!$C$25,'Fiche formation'!$D$25)</f>
        <v>mickael.montassier@umontpellier.fr</v>
      </c>
      <c r="G589">
        <f>Salle!$B$1</f>
        <v>0</v>
      </c>
      <c r="H589" t="str">
        <f>CONCATENATE('Fiche formation'!$C$14," ",IF(A589&lt;DATE(2026,9,1),"2A","3A"))</f>
        <v>M ALGO 2A</v>
      </c>
      <c r="K589" t="str">
        <f>VLOOKUP(A589,'Calendrier 2025-2026'!$AE$7:$AF$37,2,FALSE)</f>
        <v>Examens</v>
      </c>
    </row>
    <row r="590" spans="1:11">
      <c r="A590" s="10">
        <f t="shared" si="47"/>
        <v>46164</v>
      </c>
      <c r="B590" t="str">
        <f t="shared" si="48"/>
        <v>08:00</v>
      </c>
      <c r="C590" t="str">
        <f t="shared" si="49"/>
        <v>12:00</v>
      </c>
      <c r="D590" t="str">
        <f t="shared" si="46"/>
        <v>Examens</v>
      </c>
      <c r="E590">
        <f t="shared" si="45"/>
        <v>1</v>
      </c>
      <c r="F590" t="str">
        <f>IF(A590&lt;DATE(2026,9,1),'Fiche formation'!$C$25,'Fiche formation'!$D$25)</f>
        <v>mickael.montassier@umontpellier.fr</v>
      </c>
      <c r="G590">
        <f>Salle!$B$1</f>
        <v>0</v>
      </c>
      <c r="H590" t="str">
        <f>CONCATENATE('Fiche formation'!$C$14," ",IF(A590&lt;DATE(2026,9,1),"2A","3A"))</f>
        <v>M ALGO 2A</v>
      </c>
      <c r="K590" t="str">
        <f>VLOOKUP(A590,'Calendrier 2025-2026'!$AE$7:$AF$37,2,FALSE)</f>
        <v>Examens</v>
      </c>
    </row>
    <row r="591" spans="1:11">
      <c r="A591" s="10">
        <f t="shared" si="47"/>
        <v>46164</v>
      </c>
      <c r="B591" t="str">
        <f t="shared" si="48"/>
        <v>14:00</v>
      </c>
      <c r="C591" t="str">
        <f t="shared" si="49"/>
        <v>17:00</v>
      </c>
      <c r="D591" t="str">
        <f t="shared" si="46"/>
        <v>Examens</v>
      </c>
      <c r="E591">
        <f t="shared" si="45"/>
        <v>1</v>
      </c>
      <c r="F591" t="str">
        <f>IF(A591&lt;DATE(2026,9,1),'Fiche formation'!$C$25,'Fiche formation'!$D$25)</f>
        <v>mickael.montassier@umontpellier.fr</v>
      </c>
      <c r="G591">
        <f>Salle!$B$1</f>
        <v>0</v>
      </c>
      <c r="H591" t="str">
        <f>CONCATENATE('Fiche formation'!$C$14," ",IF(A591&lt;DATE(2026,9,1),"2A","3A"))</f>
        <v>M ALGO 2A</v>
      </c>
      <c r="K591" t="str">
        <f>VLOOKUP(A591,'Calendrier 2025-2026'!$AE$7:$AF$37,2,FALSE)</f>
        <v>Examens</v>
      </c>
    </row>
    <row r="592" spans="1:11">
      <c r="A592" s="10">
        <f t="shared" si="47"/>
        <v>46165</v>
      </c>
      <c r="B592" t="str">
        <f t="shared" si="48"/>
        <v/>
      </c>
      <c r="C592" t="str">
        <f t="shared" si="49"/>
        <v/>
      </c>
      <c r="D592">
        <f t="shared" si="46"/>
        <v>0</v>
      </c>
      <c r="E592" t="str">
        <f t="shared" si="45"/>
        <v/>
      </c>
      <c r="F592" t="str">
        <f>IF(A592&lt;DATE(2026,9,1),'Fiche formation'!$C$25,'Fiche formation'!$D$25)</f>
        <v>mickael.montassier@umontpellier.fr</v>
      </c>
      <c r="G592">
        <f>Salle!$B$1</f>
        <v>0</v>
      </c>
      <c r="H592" t="str">
        <f>CONCATENATE('Fiche formation'!$C$14," ",IF(A592&lt;DATE(2026,9,1),"2A","3A"))</f>
        <v>M ALGO 2A</v>
      </c>
      <c r="K592">
        <f>VLOOKUP(A592,'Calendrier 2025-2026'!$AE$7:$AF$37,2,FALSE)</f>
        <v>0</v>
      </c>
    </row>
    <row r="593" spans="1:11">
      <c r="A593" s="10">
        <f t="shared" si="47"/>
        <v>46165</v>
      </c>
      <c r="B593" t="str">
        <f t="shared" si="48"/>
        <v/>
      </c>
      <c r="C593" t="str">
        <f t="shared" si="49"/>
        <v/>
      </c>
      <c r="D593">
        <f t="shared" si="46"/>
        <v>0</v>
      </c>
      <c r="E593" t="str">
        <f t="shared" si="45"/>
        <v/>
      </c>
      <c r="F593" t="str">
        <f>IF(A593&lt;DATE(2026,9,1),'Fiche formation'!$C$25,'Fiche formation'!$D$25)</f>
        <v>mickael.montassier@umontpellier.fr</v>
      </c>
      <c r="G593">
        <f>Salle!$B$1</f>
        <v>0</v>
      </c>
      <c r="H593" t="str">
        <f>CONCATENATE('Fiche formation'!$C$14," ",IF(A593&lt;DATE(2026,9,1),"2A","3A"))</f>
        <v>M ALGO 2A</v>
      </c>
      <c r="K593">
        <f>VLOOKUP(A593,'Calendrier 2025-2026'!$AE$7:$AF$37,2,FALSE)</f>
        <v>0</v>
      </c>
    </row>
    <row r="594" spans="1:11">
      <c r="A594" s="10">
        <f t="shared" si="47"/>
        <v>46166</v>
      </c>
      <c r="B594" t="str">
        <f t="shared" si="48"/>
        <v/>
      </c>
      <c r="C594" t="str">
        <f t="shared" si="49"/>
        <v/>
      </c>
      <c r="D594">
        <f t="shared" si="46"/>
        <v>0</v>
      </c>
      <c r="E594" t="str">
        <f t="shared" si="45"/>
        <v/>
      </c>
      <c r="F594" t="str">
        <f>IF(A594&lt;DATE(2026,9,1),'Fiche formation'!$C$25,'Fiche formation'!$D$25)</f>
        <v>mickael.montassier@umontpellier.fr</v>
      </c>
      <c r="G594">
        <f>Salle!$B$1</f>
        <v>0</v>
      </c>
      <c r="H594" t="str">
        <f>CONCATENATE('Fiche formation'!$C$14," ",IF(A594&lt;DATE(2026,9,1),"2A","3A"))</f>
        <v>M ALGO 2A</v>
      </c>
      <c r="K594">
        <f>VLOOKUP(A594,'Calendrier 2025-2026'!$AE$7:$AF$37,2,FALSE)</f>
        <v>0</v>
      </c>
    </row>
    <row r="595" spans="1:11">
      <c r="A595" s="10">
        <f t="shared" si="47"/>
        <v>46166</v>
      </c>
      <c r="B595" t="str">
        <f t="shared" si="48"/>
        <v/>
      </c>
      <c r="C595" t="str">
        <f t="shared" si="49"/>
        <v/>
      </c>
      <c r="D595">
        <f t="shared" si="46"/>
        <v>0</v>
      </c>
      <c r="E595" t="str">
        <f t="shared" si="45"/>
        <v/>
      </c>
      <c r="F595" t="str">
        <f>IF(A595&lt;DATE(2026,9,1),'Fiche formation'!$C$25,'Fiche formation'!$D$25)</f>
        <v>mickael.montassier@umontpellier.fr</v>
      </c>
      <c r="G595">
        <f>Salle!$B$1</f>
        <v>0</v>
      </c>
      <c r="H595" t="str">
        <f>CONCATENATE('Fiche formation'!$C$14," ",IF(A595&lt;DATE(2026,9,1),"2A","3A"))</f>
        <v>M ALGO 2A</v>
      </c>
      <c r="K595">
        <f>VLOOKUP(A595,'Calendrier 2025-2026'!$AE$7:$AF$37,2,FALSE)</f>
        <v>0</v>
      </c>
    </row>
    <row r="596" spans="1:11">
      <c r="A596" s="10">
        <f t="shared" si="47"/>
        <v>46167</v>
      </c>
      <c r="B596" t="str">
        <f t="shared" si="48"/>
        <v/>
      </c>
      <c r="C596" t="str">
        <f t="shared" si="49"/>
        <v/>
      </c>
      <c r="D596">
        <f t="shared" si="46"/>
        <v>0</v>
      </c>
      <c r="E596" t="str">
        <f t="shared" si="45"/>
        <v/>
      </c>
      <c r="F596" t="str">
        <f>IF(A596&lt;DATE(2026,9,1),'Fiche formation'!$C$25,'Fiche formation'!$D$25)</f>
        <v>mickael.montassier@umontpellier.fr</v>
      </c>
      <c r="G596">
        <f>Salle!$B$1</f>
        <v>0</v>
      </c>
      <c r="H596" t="str">
        <f>CONCATENATE('Fiche formation'!$C$14," ",IF(A596&lt;DATE(2026,9,1),"2A","3A"))</f>
        <v>M ALGO 2A</v>
      </c>
      <c r="K596">
        <f>VLOOKUP(A596,'Calendrier 2025-2026'!$AE$7:$AF$37,2,FALSE)</f>
        <v>0</v>
      </c>
    </row>
    <row r="597" spans="1:11">
      <c r="A597" s="10">
        <f t="shared" si="47"/>
        <v>46167</v>
      </c>
      <c r="B597" t="str">
        <f t="shared" si="48"/>
        <v/>
      </c>
      <c r="C597" t="str">
        <f t="shared" si="49"/>
        <v/>
      </c>
      <c r="D597">
        <f t="shared" si="46"/>
        <v>0</v>
      </c>
      <c r="E597" t="str">
        <f t="shared" si="45"/>
        <v/>
      </c>
      <c r="F597" t="str">
        <f>IF(A597&lt;DATE(2026,9,1),'Fiche formation'!$C$25,'Fiche formation'!$D$25)</f>
        <v>mickael.montassier@umontpellier.fr</v>
      </c>
      <c r="G597">
        <f>Salle!$B$1</f>
        <v>0</v>
      </c>
      <c r="H597" t="str">
        <f>CONCATENATE('Fiche formation'!$C$14," ",IF(A597&lt;DATE(2026,9,1),"2A","3A"))</f>
        <v>M ALGO 2A</v>
      </c>
      <c r="K597">
        <f>VLOOKUP(A597,'Calendrier 2025-2026'!$AE$7:$AF$37,2,FALSE)</f>
        <v>0</v>
      </c>
    </row>
    <row r="598" spans="1:11">
      <c r="A598" s="10">
        <f t="shared" si="47"/>
        <v>46168</v>
      </c>
      <c r="B598" t="str">
        <f t="shared" si="48"/>
        <v>08:00</v>
      </c>
      <c r="C598" t="str">
        <f t="shared" si="49"/>
        <v>12:00</v>
      </c>
      <c r="D598" t="str">
        <f t="shared" si="46"/>
        <v>Entreprise</v>
      </c>
      <c r="E598">
        <f t="shared" si="45"/>
        <v>0</v>
      </c>
      <c r="F598" t="str">
        <f>IF(A598&lt;DATE(2026,9,1),'Fiche formation'!$C$25,'Fiche formation'!$D$25)</f>
        <v>mickael.montassier@umontpellier.fr</v>
      </c>
      <c r="G598">
        <f>Salle!$B$1</f>
        <v>0</v>
      </c>
      <c r="H598" t="str">
        <f>CONCATENATE('Fiche formation'!$C$14," ",IF(A598&lt;DATE(2026,9,1),"2A","3A"))</f>
        <v>M ALGO 2A</v>
      </c>
      <c r="K598" t="str">
        <f>VLOOKUP(A598,'Calendrier 2025-2026'!$AE$7:$AF$37,2,FALSE)</f>
        <v>Entreprise</v>
      </c>
    </row>
    <row r="599" spans="1:11">
      <c r="A599" s="10">
        <f t="shared" si="47"/>
        <v>46168</v>
      </c>
      <c r="B599" t="str">
        <f t="shared" si="48"/>
        <v>14:00</v>
      </c>
      <c r="C599" t="str">
        <f t="shared" si="49"/>
        <v>17:00</v>
      </c>
      <c r="D599" t="str">
        <f t="shared" si="46"/>
        <v>Entreprise</v>
      </c>
      <c r="E599">
        <f t="shared" si="45"/>
        <v>0</v>
      </c>
      <c r="F599" t="str">
        <f>IF(A599&lt;DATE(2026,9,1),'Fiche formation'!$C$25,'Fiche formation'!$D$25)</f>
        <v>mickael.montassier@umontpellier.fr</v>
      </c>
      <c r="G599">
        <f>Salle!$B$1</f>
        <v>0</v>
      </c>
      <c r="H599" t="str">
        <f>CONCATENATE('Fiche formation'!$C$14," ",IF(A599&lt;DATE(2026,9,1),"2A","3A"))</f>
        <v>M ALGO 2A</v>
      </c>
      <c r="K599" t="str">
        <f>VLOOKUP(A599,'Calendrier 2025-2026'!$AE$7:$AF$37,2,FALSE)</f>
        <v>Entreprise</v>
      </c>
    </row>
    <row r="600" spans="1:11">
      <c r="A600" s="10">
        <f t="shared" si="47"/>
        <v>46169</v>
      </c>
      <c r="B600" t="str">
        <f t="shared" si="48"/>
        <v>08:00</v>
      </c>
      <c r="C600" t="str">
        <f t="shared" si="49"/>
        <v>12:00</v>
      </c>
      <c r="D600" t="str">
        <f t="shared" si="46"/>
        <v>Entreprise</v>
      </c>
      <c r="E600">
        <f t="shared" si="45"/>
        <v>0</v>
      </c>
      <c r="F600" t="str">
        <f>IF(A600&lt;DATE(2026,9,1),'Fiche formation'!$C$25,'Fiche formation'!$D$25)</f>
        <v>mickael.montassier@umontpellier.fr</v>
      </c>
      <c r="G600">
        <f>Salle!$B$1</f>
        <v>0</v>
      </c>
      <c r="H600" t="str">
        <f>CONCATENATE('Fiche formation'!$C$14," ",IF(A600&lt;DATE(2026,9,1),"2A","3A"))</f>
        <v>M ALGO 2A</v>
      </c>
      <c r="K600" t="str">
        <f>VLOOKUP(A600,'Calendrier 2025-2026'!$AE$7:$AF$37,2,FALSE)</f>
        <v>Entreprise</v>
      </c>
    </row>
    <row r="601" spans="1:11">
      <c r="A601" s="10">
        <f t="shared" si="47"/>
        <v>46169</v>
      </c>
      <c r="B601" t="str">
        <f t="shared" si="48"/>
        <v>14:00</v>
      </c>
      <c r="C601" t="str">
        <f t="shared" si="49"/>
        <v>17:00</v>
      </c>
      <c r="D601" t="str">
        <f t="shared" si="46"/>
        <v>Entreprise</v>
      </c>
      <c r="E601">
        <f t="shared" si="45"/>
        <v>0</v>
      </c>
      <c r="F601" t="str">
        <f>IF(A601&lt;DATE(2026,9,1),'Fiche formation'!$C$25,'Fiche formation'!$D$25)</f>
        <v>mickael.montassier@umontpellier.fr</v>
      </c>
      <c r="G601">
        <f>Salle!$B$1</f>
        <v>0</v>
      </c>
      <c r="H601" t="str">
        <f>CONCATENATE('Fiche formation'!$C$14," ",IF(A601&lt;DATE(2026,9,1),"2A","3A"))</f>
        <v>M ALGO 2A</v>
      </c>
      <c r="K601" t="str">
        <f>VLOOKUP(A601,'Calendrier 2025-2026'!$AE$7:$AF$37,2,FALSE)</f>
        <v>Entreprise</v>
      </c>
    </row>
    <row r="602" spans="1:11">
      <c r="A602" s="10">
        <f t="shared" si="47"/>
        <v>46170</v>
      </c>
      <c r="B602" t="str">
        <f t="shared" si="48"/>
        <v>08:00</v>
      </c>
      <c r="C602" t="str">
        <f t="shared" si="49"/>
        <v>12:00</v>
      </c>
      <c r="D602" t="str">
        <f t="shared" si="46"/>
        <v>Entreprise</v>
      </c>
      <c r="E602">
        <f t="shared" si="45"/>
        <v>0</v>
      </c>
      <c r="F602" t="str">
        <f>IF(A602&lt;DATE(2026,9,1),'Fiche formation'!$C$25,'Fiche formation'!$D$25)</f>
        <v>mickael.montassier@umontpellier.fr</v>
      </c>
      <c r="G602">
        <f>Salle!$B$1</f>
        <v>0</v>
      </c>
      <c r="H602" t="str">
        <f>CONCATENATE('Fiche formation'!$C$14," ",IF(A602&lt;DATE(2026,9,1),"2A","3A"))</f>
        <v>M ALGO 2A</v>
      </c>
      <c r="K602" t="str">
        <f>VLOOKUP(A602,'Calendrier 2025-2026'!$AE$7:$AF$37,2,FALSE)</f>
        <v>Entreprise</v>
      </c>
    </row>
    <row r="603" spans="1:11">
      <c r="A603" s="10">
        <f t="shared" si="47"/>
        <v>46170</v>
      </c>
      <c r="B603" t="str">
        <f t="shared" si="48"/>
        <v>14:00</v>
      </c>
      <c r="C603" t="str">
        <f t="shared" si="49"/>
        <v>17:00</v>
      </c>
      <c r="D603" t="str">
        <f t="shared" si="46"/>
        <v>Entreprise</v>
      </c>
      <c r="E603">
        <f t="shared" si="45"/>
        <v>0</v>
      </c>
      <c r="F603" t="str">
        <f>IF(A603&lt;DATE(2026,9,1),'Fiche formation'!$C$25,'Fiche formation'!$D$25)</f>
        <v>mickael.montassier@umontpellier.fr</v>
      </c>
      <c r="G603">
        <f>Salle!$B$1</f>
        <v>0</v>
      </c>
      <c r="H603" t="str">
        <f>CONCATENATE('Fiche formation'!$C$14," ",IF(A603&lt;DATE(2026,9,1),"2A","3A"))</f>
        <v>M ALGO 2A</v>
      </c>
      <c r="K603" t="str">
        <f>VLOOKUP(A603,'Calendrier 2025-2026'!$AE$7:$AF$37,2,FALSE)</f>
        <v>Entreprise</v>
      </c>
    </row>
    <row r="604" spans="1:11">
      <c r="A604" s="10">
        <f t="shared" si="47"/>
        <v>46171</v>
      </c>
      <c r="B604" t="str">
        <f t="shared" si="48"/>
        <v>08:00</v>
      </c>
      <c r="C604" t="str">
        <f t="shared" si="49"/>
        <v>12:00</v>
      </c>
      <c r="D604" t="str">
        <f t="shared" si="46"/>
        <v>Entreprise</v>
      </c>
      <c r="E604">
        <f t="shared" si="45"/>
        <v>0</v>
      </c>
      <c r="F604" t="str">
        <f>IF(A604&lt;DATE(2026,9,1),'Fiche formation'!$C$25,'Fiche formation'!$D$25)</f>
        <v>mickael.montassier@umontpellier.fr</v>
      </c>
      <c r="G604">
        <f>Salle!$B$1</f>
        <v>0</v>
      </c>
      <c r="H604" t="str">
        <f>CONCATENATE('Fiche formation'!$C$14," ",IF(A604&lt;DATE(2026,9,1),"2A","3A"))</f>
        <v>M ALGO 2A</v>
      </c>
      <c r="K604" t="str">
        <f>VLOOKUP(A604,'Calendrier 2025-2026'!$AE$7:$AF$37,2,FALSE)</f>
        <v>Entreprise</v>
      </c>
    </row>
    <row r="605" spans="1:11">
      <c r="A605" s="10">
        <f t="shared" si="47"/>
        <v>46171</v>
      </c>
      <c r="B605" t="str">
        <f t="shared" si="48"/>
        <v>14:00</v>
      </c>
      <c r="C605" t="str">
        <f t="shared" si="49"/>
        <v>17:00</v>
      </c>
      <c r="D605" t="str">
        <f t="shared" si="46"/>
        <v>Entreprise</v>
      </c>
      <c r="E605">
        <f t="shared" si="45"/>
        <v>0</v>
      </c>
      <c r="F605" t="str">
        <f>IF(A605&lt;DATE(2026,9,1),'Fiche formation'!$C$25,'Fiche formation'!$D$25)</f>
        <v>mickael.montassier@umontpellier.fr</v>
      </c>
      <c r="G605">
        <f>Salle!$B$1</f>
        <v>0</v>
      </c>
      <c r="H605" t="str">
        <f>CONCATENATE('Fiche formation'!$C$14," ",IF(A605&lt;DATE(2026,9,1),"2A","3A"))</f>
        <v>M ALGO 2A</v>
      </c>
      <c r="K605" t="str">
        <f>VLOOKUP(A605,'Calendrier 2025-2026'!$AE$7:$AF$37,2,FALSE)</f>
        <v>Entreprise</v>
      </c>
    </row>
    <row r="606" spans="1:11">
      <c r="A606" s="10">
        <f t="shared" si="47"/>
        <v>46172</v>
      </c>
      <c r="B606" t="str">
        <f t="shared" si="48"/>
        <v/>
      </c>
      <c r="C606" t="str">
        <f t="shared" si="49"/>
        <v/>
      </c>
      <c r="D606">
        <f t="shared" si="46"/>
        <v>0</v>
      </c>
      <c r="E606" t="str">
        <f t="shared" si="45"/>
        <v/>
      </c>
      <c r="F606" t="str">
        <f>IF(A606&lt;DATE(2026,9,1),'Fiche formation'!$C$25,'Fiche formation'!$D$25)</f>
        <v>mickael.montassier@umontpellier.fr</v>
      </c>
      <c r="G606">
        <f>Salle!$B$1</f>
        <v>0</v>
      </c>
      <c r="H606" t="str">
        <f>CONCATENATE('Fiche formation'!$C$14," ",IF(A606&lt;DATE(2026,9,1),"2A","3A"))</f>
        <v>M ALGO 2A</v>
      </c>
      <c r="K606">
        <f>VLOOKUP(A606,'Calendrier 2025-2026'!$AE$7:$AF$37,2,FALSE)</f>
        <v>0</v>
      </c>
    </row>
    <row r="607" spans="1:11">
      <c r="A607" s="10">
        <f t="shared" si="47"/>
        <v>46172</v>
      </c>
      <c r="B607" t="str">
        <f t="shared" si="48"/>
        <v/>
      </c>
      <c r="C607" t="str">
        <f t="shared" si="49"/>
        <v/>
      </c>
      <c r="D607">
        <f t="shared" si="46"/>
        <v>0</v>
      </c>
      <c r="E607" t="str">
        <f t="shared" si="45"/>
        <v/>
      </c>
      <c r="F607" t="str">
        <f>IF(A607&lt;DATE(2026,9,1),'Fiche formation'!$C$25,'Fiche formation'!$D$25)</f>
        <v>mickael.montassier@umontpellier.fr</v>
      </c>
      <c r="G607">
        <f>Salle!$B$1</f>
        <v>0</v>
      </c>
      <c r="H607" t="str">
        <f>CONCATENATE('Fiche formation'!$C$14," ",IF(A607&lt;DATE(2026,9,1),"2A","3A"))</f>
        <v>M ALGO 2A</v>
      </c>
      <c r="K607">
        <f>VLOOKUP(A607,'Calendrier 2025-2026'!$AE$7:$AF$37,2,FALSE)</f>
        <v>0</v>
      </c>
    </row>
    <row r="608" spans="1:11">
      <c r="A608" s="10">
        <f t="shared" si="47"/>
        <v>46173</v>
      </c>
      <c r="B608" t="str">
        <f t="shared" si="48"/>
        <v/>
      </c>
      <c r="C608" t="str">
        <f t="shared" si="49"/>
        <v/>
      </c>
      <c r="D608">
        <f t="shared" si="46"/>
        <v>0</v>
      </c>
      <c r="E608" t="str">
        <f t="shared" si="45"/>
        <v/>
      </c>
      <c r="F608" t="str">
        <f>IF(A608&lt;DATE(2026,9,1),'Fiche formation'!$C$25,'Fiche formation'!$D$25)</f>
        <v>mickael.montassier@umontpellier.fr</v>
      </c>
      <c r="G608">
        <f>Salle!$B$1</f>
        <v>0</v>
      </c>
      <c r="H608" t="str">
        <f>CONCATENATE('Fiche formation'!$C$14," ",IF(A608&lt;DATE(2026,9,1),"2A","3A"))</f>
        <v>M ALGO 2A</v>
      </c>
      <c r="K608">
        <f>VLOOKUP(A608,'Calendrier 2025-2026'!$AE$7:$AF$37,2,FALSE)</f>
        <v>0</v>
      </c>
    </row>
    <row r="609" spans="1:11">
      <c r="A609" s="10">
        <f t="shared" si="47"/>
        <v>46173</v>
      </c>
      <c r="B609" t="str">
        <f t="shared" si="48"/>
        <v/>
      </c>
      <c r="C609" t="str">
        <f t="shared" si="49"/>
        <v/>
      </c>
      <c r="D609">
        <f t="shared" si="46"/>
        <v>0</v>
      </c>
      <c r="E609" t="str">
        <f t="shared" si="45"/>
        <v/>
      </c>
      <c r="F609" t="str">
        <f>IF(A609&lt;DATE(2026,9,1),'Fiche formation'!$C$25,'Fiche formation'!$D$25)</f>
        <v>mickael.montassier@umontpellier.fr</v>
      </c>
      <c r="G609">
        <f>Salle!$B$1</f>
        <v>0</v>
      </c>
      <c r="H609" t="str">
        <f>CONCATENATE('Fiche formation'!$C$14," ",IF(A609&lt;DATE(2026,9,1),"2A","3A"))</f>
        <v>M ALGO 2A</v>
      </c>
      <c r="K609">
        <f>VLOOKUP(A609,'Calendrier 2025-2026'!$AE$7:$AF$37,2,FALSE)</f>
        <v>0</v>
      </c>
    </row>
    <row r="610" spans="1:11">
      <c r="A610" s="10">
        <f t="shared" si="47"/>
        <v>46174</v>
      </c>
      <c r="B610" t="str">
        <f t="shared" si="48"/>
        <v>08:00</v>
      </c>
      <c r="C610" t="str">
        <f t="shared" si="49"/>
        <v>12:00</v>
      </c>
      <c r="D610" t="str">
        <f t="shared" si="46"/>
        <v>Entreprise</v>
      </c>
      <c r="E610">
        <f t="shared" si="45"/>
        <v>0</v>
      </c>
      <c r="F610" t="str">
        <f>IF(A610&lt;DATE(2026,9,1),'Fiche formation'!$C$25,'Fiche formation'!$D$25)</f>
        <v>mickael.montassier@umontpellier.fr</v>
      </c>
      <c r="G610">
        <f>Salle!$B$1</f>
        <v>0</v>
      </c>
      <c r="H610" t="str">
        <f>CONCATENATE('Fiche formation'!$C$14," ",IF(A610&lt;DATE(2026,9,1),"2A","3A"))</f>
        <v>M ALGO 2A</v>
      </c>
      <c r="K610" t="str">
        <f>VLOOKUP(A610,'Calendrier 2025-2026'!$AH$7:$AI$37,2,FALSE)</f>
        <v>Entreprise</v>
      </c>
    </row>
    <row r="611" spans="1:11">
      <c r="A611" s="10">
        <f t="shared" si="47"/>
        <v>46174</v>
      </c>
      <c r="B611" t="str">
        <f t="shared" si="48"/>
        <v>14:00</v>
      </c>
      <c r="C611" t="str">
        <f t="shared" si="49"/>
        <v>17:00</v>
      </c>
      <c r="D611" t="str">
        <f t="shared" si="46"/>
        <v>Entreprise</v>
      </c>
      <c r="E611">
        <f t="shared" si="45"/>
        <v>0</v>
      </c>
      <c r="F611" t="str">
        <f>IF(A611&lt;DATE(2026,9,1),'Fiche formation'!$C$25,'Fiche formation'!$D$25)</f>
        <v>mickael.montassier@umontpellier.fr</v>
      </c>
      <c r="G611">
        <f>Salle!$B$1</f>
        <v>0</v>
      </c>
      <c r="H611" t="str">
        <f>CONCATENATE('Fiche formation'!$C$14," ",IF(A611&lt;DATE(2026,9,1),"2A","3A"))</f>
        <v>M ALGO 2A</v>
      </c>
      <c r="K611" t="str">
        <f>VLOOKUP(A611,'Calendrier 2025-2026'!$AH$7:$AI$37,2,FALSE)</f>
        <v>Entreprise</v>
      </c>
    </row>
    <row r="612" spans="1:11">
      <c r="A612" s="10">
        <f t="shared" si="47"/>
        <v>46175</v>
      </c>
      <c r="B612" t="str">
        <f t="shared" si="48"/>
        <v>08:00</v>
      </c>
      <c r="C612" t="str">
        <f t="shared" si="49"/>
        <v>12:00</v>
      </c>
      <c r="D612" t="str">
        <f t="shared" si="46"/>
        <v>Entreprise</v>
      </c>
      <c r="E612">
        <f t="shared" si="45"/>
        <v>0</v>
      </c>
      <c r="F612" t="str">
        <f>IF(A612&lt;DATE(2026,9,1),'Fiche formation'!$C$25,'Fiche formation'!$D$25)</f>
        <v>mickael.montassier@umontpellier.fr</v>
      </c>
      <c r="G612">
        <f>Salle!$B$1</f>
        <v>0</v>
      </c>
      <c r="H612" t="str">
        <f>CONCATENATE('Fiche formation'!$C$14," ",IF(A612&lt;DATE(2026,9,1),"2A","3A"))</f>
        <v>M ALGO 2A</v>
      </c>
      <c r="K612" t="str">
        <f>VLOOKUP(A612,'Calendrier 2025-2026'!$AH$7:$AI$37,2,FALSE)</f>
        <v>Entreprise</v>
      </c>
    </row>
    <row r="613" spans="1:11">
      <c r="A613" s="10">
        <f t="shared" si="47"/>
        <v>46175</v>
      </c>
      <c r="B613" t="str">
        <f t="shared" si="48"/>
        <v>14:00</v>
      </c>
      <c r="C613" t="str">
        <f t="shared" si="49"/>
        <v>17:00</v>
      </c>
      <c r="D613" t="str">
        <f t="shared" si="46"/>
        <v>Entreprise</v>
      </c>
      <c r="E613">
        <f t="shared" si="45"/>
        <v>0</v>
      </c>
      <c r="F613" t="str">
        <f>IF(A613&lt;DATE(2026,9,1),'Fiche formation'!$C$25,'Fiche formation'!$D$25)</f>
        <v>mickael.montassier@umontpellier.fr</v>
      </c>
      <c r="G613">
        <f>Salle!$B$1</f>
        <v>0</v>
      </c>
      <c r="H613" t="str">
        <f>CONCATENATE('Fiche formation'!$C$14," ",IF(A613&lt;DATE(2026,9,1),"2A","3A"))</f>
        <v>M ALGO 2A</v>
      </c>
      <c r="K613" t="str">
        <f>VLOOKUP(A613,'Calendrier 2025-2026'!$AH$7:$AI$37,2,FALSE)</f>
        <v>Entreprise</v>
      </c>
    </row>
    <row r="614" spans="1:11">
      <c r="A614" s="10">
        <f t="shared" si="47"/>
        <v>46176</v>
      </c>
      <c r="B614" t="str">
        <f t="shared" si="48"/>
        <v>08:00</v>
      </c>
      <c r="C614" t="str">
        <f t="shared" si="49"/>
        <v>12:00</v>
      </c>
      <c r="D614" t="str">
        <f t="shared" si="46"/>
        <v>Entreprise</v>
      </c>
      <c r="E614">
        <f t="shared" si="45"/>
        <v>0</v>
      </c>
      <c r="F614" t="str">
        <f>IF(A614&lt;DATE(2026,9,1),'Fiche formation'!$C$25,'Fiche formation'!$D$25)</f>
        <v>mickael.montassier@umontpellier.fr</v>
      </c>
      <c r="G614">
        <f>Salle!$B$1</f>
        <v>0</v>
      </c>
      <c r="H614" t="str">
        <f>CONCATENATE('Fiche formation'!$C$14," ",IF(A614&lt;DATE(2026,9,1),"2A","3A"))</f>
        <v>M ALGO 2A</v>
      </c>
      <c r="K614" t="str">
        <f>VLOOKUP(A614,'Calendrier 2025-2026'!$AH$7:$AI$37,2,FALSE)</f>
        <v>Entreprise</v>
      </c>
    </row>
    <row r="615" spans="1:11">
      <c r="A615" s="10">
        <f t="shared" si="47"/>
        <v>46176</v>
      </c>
      <c r="B615" t="str">
        <f t="shared" si="48"/>
        <v>14:00</v>
      </c>
      <c r="C615" t="str">
        <f t="shared" si="49"/>
        <v>17:00</v>
      </c>
      <c r="D615" t="str">
        <f t="shared" si="46"/>
        <v>Entreprise</v>
      </c>
      <c r="E615">
        <f t="shared" si="45"/>
        <v>0</v>
      </c>
      <c r="F615" t="str">
        <f>IF(A615&lt;DATE(2026,9,1),'Fiche formation'!$C$25,'Fiche formation'!$D$25)</f>
        <v>mickael.montassier@umontpellier.fr</v>
      </c>
      <c r="G615">
        <f>Salle!$B$1</f>
        <v>0</v>
      </c>
      <c r="H615" t="str">
        <f>CONCATENATE('Fiche formation'!$C$14," ",IF(A615&lt;DATE(2026,9,1),"2A","3A"))</f>
        <v>M ALGO 2A</v>
      </c>
      <c r="K615" t="str">
        <f>VLOOKUP(A615,'Calendrier 2025-2026'!$AH$7:$AI$37,2,FALSE)</f>
        <v>Entreprise</v>
      </c>
    </row>
    <row r="616" spans="1:11">
      <c r="A616" s="10">
        <f t="shared" si="47"/>
        <v>46177</v>
      </c>
      <c r="B616" t="str">
        <f t="shared" si="48"/>
        <v>08:00</v>
      </c>
      <c r="C616" t="str">
        <f t="shared" si="49"/>
        <v>12:00</v>
      </c>
      <c r="D616" t="str">
        <f t="shared" si="46"/>
        <v>Entreprise</v>
      </c>
      <c r="E616">
        <f t="shared" si="45"/>
        <v>0</v>
      </c>
      <c r="F616" t="str">
        <f>IF(A616&lt;DATE(2026,9,1),'Fiche formation'!$C$25,'Fiche formation'!$D$25)</f>
        <v>mickael.montassier@umontpellier.fr</v>
      </c>
      <c r="G616">
        <f>Salle!$B$1</f>
        <v>0</v>
      </c>
      <c r="H616" t="str">
        <f>CONCATENATE('Fiche formation'!$C$14," ",IF(A616&lt;DATE(2026,9,1),"2A","3A"))</f>
        <v>M ALGO 2A</v>
      </c>
      <c r="K616" t="str">
        <f>VLOOKUP(A616,'Calendrier 2025-2026'!$AH$7:$AI$37,2,FALSE)</f>
        <v>Entreprise</v>
      </c>
    </row>
    <row r="617" spans="1:11">
      <c r="A617" s="10">
        <f t="shared" si="47"/>
        <v>46177</v>
      </c>
      <c r="B617" t="str">
        <f t="shared" si="48"/>
        <v>14:00</v>
      </c>
      <c r="C617" t="str">
        <f t="shared" si="49"/>
        <v>17:00</v>
      </c>
      <c r="D617" t="str">
        <f t="shared" si="46"/>
        <v>Entreprise</v>
      </c>
      <c r="E617">
        <f t="shared" si="45"/>
        <v>0</v>
      </c>
      <c r="F617" t="str">
        <f>IF(A617&lt;DATE(2026,9,1),'Fiche formation'!$C$25,'Fiche formation'!$D$25)</f>
        <v>mickael.montassier@umontpellier.fr</v>
      </c>
      <c r="G617">
        <f>Salle!$B$1</f>
        <v>0</v>
      </c>
      <c r="H617" t="str">
        <f>CONCATENATE('Fiche formation'!$C$14," ",IF(A617&lt;DATE(2026,9,1),"2A","3A"))</f>
        <v>M ALGO 2A</v>
      </c>
      <c r="K617" t="str">
        <f>VLOOKUP(A617,'Calendrier 2025-2026'!$AH$7:$AI$37,2,FALSE)</f>
        <v>Entreprise</v>
      </c>
    </row>
    <row r="618" spans="1:11">
      <c r="A618" s="10">
        <f t="shared" si="47"/>
        <v>46178</v>
      </c>
      <c r="B618" t="str">
        <f t="shared" si="48"/>
        <v>08:00</v>
      </c>
      <c r="C618" t="str">
        <f t="shared" si="49"/>
        <v>12:00</v>
      </c>
      <c r="D618" t="str">
        <f t="shared" si="46"/>
        <v>Entreprise</v>
      </c>
      <c r="E618">
        <f t="shared" si="45"/>
        <v>0</v>
      </c>
      <c r="F618" t="str">
        <f>IF(A618&lt;DATE(2026,9,1),'Fiche formation'!$C$25,'Fiche formation'!$D$25)</f>
        <v>mickael.montassier@umontpellier.fr</v>
      </c>
      <c r="G618">
        <f>Salle!$B$1</f>
        <v>0</v>
      </c>
      <c r="H618" t="str">
        <f>CONCATENATE('Fiche formation'!$C$14," ",IF(A618&lt;DATE(2026,9,1),"2A","3A"))</f>
        <v>M ALGO 2A</v>
      </c>
      <c r="K618" t="str">
        <f>VLOOKUP(A618,'Calendrier 2025-2026'!$AH$7:$AI$37,2,FALSE)</f>
        <v>Entreprise</v>
      </c>
    </row>
    <row r="619" spans="1:11">
      <c r="A619" s="10">
        <f t="shared" si="47"/>
        <v>46178</v>
      </c>
      <c r="B619" t="str">
        <f t="shared" si="48"/>
        <v>14:00</v>
      </c>
      <c r="C619" t="str">
        <f t="shared" si="49"/>
        <v>17:00</v>
      </c>
      <c r="D619" t="str">
        <f t="shared" si="46"/>
        <v>Entreprise</v>
      </c>
      <c r="E619">
        <f t="shared" si="45"/>
        <v>0</v>
      </c>
      <c r="F619" t="str">
        <f>IF(A619&lt;DATE(2026,9,1),'Fiche formation'!$C$25,'Fiche formation'!$D$25)</f>
        <v>mickael.montassier@umontpellier.fr</v>
      </c>
      <c r="G619">
        <f>Salle!$B$1</f>
        <v>0</v>
      </c>
      <c r="H619" t="str">
        <f>CONCATENATE('Fiche formation'!$C$14," ",IF(A619&lt;DATE(2026,9,1),"2A","3A"))</f>
        <v>M ALGO 2A</v>
      </c>
      <c r="K619" t="str">
        <f>VLOOKUP(A619,'Calendrier 2025-2026'!$AH$7:$AI$37,2,FALSE)</f>
        <v>Entreprise</v>
      </c>
    </row>
    <row r="620" spans="1:11">
      <c r="A620" s="10">
        <f t="shared" si="47"/>
        <v>46179</v>
      </c>
      <c r="B620" t="str">
        <f t="shared" si="48"/>
        <v/>
      </c>
      <c r="C620" t="str">
        <f t="shared" si="49"/>
        <v/>
      </c>
      <c r="D620">
        <f t="shared" si="46"/>
        <v>0</v>
      </c>
      <c r="E620" t="str">
        <f t="shared" si="45"/>
        <v/>
      </c>
      <c r="F620" t="str">
        <f>IF(A620&lt;DATE(2026,9,1),'Fiche formation'!$C$25,'Fiche formation'!$D$25)</f>
        <v>mickael.montassier@umontpellier.fr</v>
      </c>
      <c r="G620">
        <f>Salle!$B$1</f>
        <v>0</v>
      </c>
      <c r="H620" t="str">
        <f>CONCATENATE('Fiche formation'!$C$14," ",IF(A620&lt;DATE(2026,9,1),"2A","3A"))</f>
        <v>M ALGO 2A</v>
      </c>
      <c r="K620">
        <f>VLOOKUP(A620,'Calendrier 2025-2026'!$AH$7:$AI$37,2,FALSE)</f>
        <v>0</v>
      </c>
    </row>
    <row r="621" spans="1:11">
      <c r="A621" s="10">
        <f t="shared" si="47"/>
        <v>46179</v>
      </c>
      <c r="B621" t="str">
        <f t="shared" si="48"/>
        <v/>
      </c>
      <c r="C621" t="str">
        <f t="shared" si="49"/>
        <v/>
      </c>
      <c r="D621">
        <f t="shared" si="46"/>
        <v>0</v>
      </c>
      <c r="E621" t="str">
        <f t="shared" si="45"/>
        <v/>
      </c>
      <c r="F621" t="str">
        <f>IF(A621&lt;DATE(2026,9,1),'Fiche formation'!$C$25,'Fiche formation'!$D$25)</f>
        <v>mickael.montassier@umontpellier.fr</v>
      </c>
      <c r="G621">
        <f>Salle!$B$1</f>
        <v>0</v>
      </c>
      <c r="H621" t="str">
        <f>CONCATENATE('Fiche formation'!$C$14," ",IF(A621&lt;DATE(2026,9,1),"2A","3A"))</f>
        <v>M ALGO 2A</v>
      </c>
      <c r="K621">
        <f>VLOOKUP(A621,'Calendrier 2025-2026'!$AH$7:$AI$37,2,FALSE)</f>
        <v>0</v>
      </c>
    </row>
    <row r="622" spans="1:11">
      <c r="A622" s="10">
        <f t="shared" si="47"/>
        <v>46180</v>
      </c>
      <c r="B622" t="str">
        <f t="shared" si="48"/>
        <v/>
      </c>
      <c r="C622" t="str">
        <f t="shared" si="49"/>
        <v/>
      </c>
      <c r="D622">
        <f t="shared" si="46"/>
        <v>0</v>
      </c>
      <c r="E622" t="str">
        <f t="shared" si="45"/>
        <v/>
      </c>
      <c r="F622" t="str">
        <f>IF(A622&lt;DATE(2026,9,1),'Fiche formation'!$C$25,'Fiche formation'!$D$25)</f>
        <v>mickael.montassier@umontpellier.fr</v>
      </c>
      <c r="G622">
        <f>Salle!$B$1</f>
        <v>0</v>
      </c>
      <c r="H622" t="str">
        <f>CONCATENATE('Fiche formation'!$C$14," ",IF(A622&lt;DATE(2026,9,1),"2A","3A"))</f>
        <v>M ALGO 2A</v>
      </c>
      <c r="K622">
        <f>VLOOKUP(A622,'Calendrier 2025-2026'!$AH$7:$AI$37,2,FALSE)</f>
        <v>0</v>
      </c>
    </row>
    <row r="623" spans="1:11">
      <c r="A623" s="10">
        <f t="shared" si="47"/>
        <v>46180</v>
      </c>
      <c r="B623" t="str">
        <f t="shared" si="48"/>
        <v/>
      </c>
      <c r="C623" t="str">
        <f t="shared" si="49"/>
        <v/>
      </c>
      <c r="D623">
        <f t="shared" si="46"/>
        <v>0</v>
      </c>
      <c r="E623" t="str">
        <f t="shared" si="45"/>
        <v/>
      </c>
      <c r="F623" t="str">
        <f>IF(A623&lt;DATE(2026,9,1),'Fiche formation'!$C$25,'Fiche formation'!$D$25)</f>
        <v>mickael.montassier@umontpellier.fr</v>
      </c>
      <c r="G623">
        <f>Salle!$B$1</f>
        <v>0</v>
      </c>
      <c r="H623" t="str">
        <f>CONCATENATE('Fiche formation'!$C$14," ",IF(A623&lt;DATE(2026,9,1),"2A","3A"))</f>
        <v>M ALGO 2A</v>
      </c>
      <c r="K623">
        <f>VLOOKUP(A623,'Calendrier 2025-2026'!$AH$7:$AI$37,2,FALSE)</f>
        <v>0</v>
      </c>
    </row>
    <row r="624" spans="1:11">
      <c r="A624" s="10">
        <f t="shared" si="47"/>
        <v>46181</v>
      </c>
      <c r="B624" t="str">
        <f t="shared" si="48"/>
        <v>08:00</v>
      </c>
      <c r="C624" t="str">
        <f t="shared" si="49"/>
        <v>12:00</v>
      </c>
      <c r="D624" t="str">
        <f t="shared" si="46"/>
        <v>Entreprise</v>
      </c>
      <c r="E624">
        <f t="shared" si="45"/>
        <v>0</v>
      </c>
      <c r="F624" t="str">
        <f>IF(A624&lt;DATE(2026,9,1),'Fiche formation'!$C$25,'Fiche formation'!$D$25)</f>
        <v>mickael.montassier@umontpellier.fr</v>
      </c>
      <c r="G624">
        <f>Salle!$B$1</f>
        <v>0</v>
      </c>
      <c r="H624" t="str">
        <f>CONCATENATE('Fiche formation'!$C$14," ",IF(A624&lt;DATE(2026,9,1),"2A","3A"))</f>
        <v>M ALGO 2A</v>
      </c>
      <c r="K624" t="str">
        <f>VLOOKUP(A624,'Calendrier 2025-2026'!$AH$7:$AI$37,2,FALSE)</f>
        <v>Entreprise</v>
      </c>
    </row>
    <row r="625" spans="1:11">
      <c r="A625" s="10">
        <f t="shared" si="47"/>
        <v>46181</v>
      </c>
      <c r="B625" t="str">
        <f t="shared" si="48"/>
        <v>14:00</v>
      </c>
      <c r="C625" t="str">
        <f t="shared" si="49"/>
        <v>17:00</v>
      </c>
      <c r="D625" t="str">
        <f t="shared" si="46"/>
        <v>Entreprise</v>
      </c>
      <c r="E625">
        <f t="shared" si="45"/>
        <v>0</v>
      </c>
      <c r="F625" t="str">
        <f>IF(A625&lt;DATE(2026,9,1),'Fiche formation'!$C$25,'Fiche formation'!$D$25)</f>
        <v>mickael.montassier@umontpellier.fr</v>
      </c>
      <c r="G625">
        <f>Salle!$B$1</f>
        <v>0</v>
      </c>
      <c r="H625" t="str">
        <f>CONCATENATE('Fiche formation'!$C$14," ",IF(A625&lt;DATE(2026,9,1),"2A","3A"))</f>
        <v>M ALGO 2A</v>
      </c>
      <c r="K625" t="str">
        <f>VLOOKUP(A625,'Calendrier 2025-2026'!$AH$7:$AI$37,2,FALSE)</f>
        <v>Entreprise</v>
      </c>
    </row>
    <row r="626" spans="1:11">
      <c r="A626" s="10">
        <f t="shared" si="47"/>
        <v>46182</v>
      </c>
      <c r="B626" t="str">
        <f t="shared" si="48"/>
        <v>08:00</v>
      </c>
      <c r="C626" t="str">
        <f t="shared" si="49"/>
        <v>12:00</v>
      </c>
      <c r="D626" t="str">
        <f t="shared" si="46"/>
        <v>Entreprise</v>
      </c>
      <c r="E626">
        <f t="shared" si="45"/>
        <v>0</v>
      </c>
      <c r="F626" t="str">
        <f>IF(A626&lt;DATE(2026,9,1),'Fiche formation'!$C$25,'Fiche formation'!$D$25)</f>
        <v>mickael.montassier@umontpellier.fr</v>
      </c>
      <c r="G626">
        <f>Salle!$B$1</f>
        <v>0</v>
      </c>
      <c r="H626" t="str">
        <f>CONCATENATE('Fiche formation'!$C$14," ",IF(A626&lt;DATE(2026,9,1),"2A","3A"))</f>
        <v>M ALGO 2A</v>
      </c>
      <c r="K626" t="str">
        <f>VLOOKUP(A626,'Calendrier 2025-2026'!$AH$7:$AI$37,2,FALSE)</f>
        <v>Entreprise</v>
      </c>
    </row>
    <row r="627" spans="1:11">
      <c r="A627" s="10">
        <f t="shared" si="47"/>
        <v>46182</v>
      </c>
      <c r="B627" t="str">
        <f t="shared" si="48"/>
        <v>14:00</v>
      </c>
      <c r="C627" t="str">
        <f t="shared" si="49"/>
        <v>17:00</v>
      </c>
      <c r="D627" t="str">
        <f t="shared" si="46"/>
        <v>Entreprise</v>
      </c>
      <c r="E627">
        <f t="shared" si="45"/>
        <v>0</v>
      </c>
      <c r="F627" t="str">
        <f>IF(A627&lt;DATE(2026,9,1),'Fiche formation'!$C$25,'Fiche formation'!$D$25)</f>
        <v>mickael.montassier@umontpellier.fr</v>
      </c>
      <c r="G627">
        <f>Salle!$B$1</f>
        <v>0</v>
      </c>
      <c r="H627" t="str">
        <f>CONCATENATE('Fiche formation'!$C$14," ",IF(A627&lt;DATE(2026,9,1),"2A","3A"))</f>
        <v>M ALGO 2A</v>
      </c>
      <c r="K627" t="str">
        <f>VLOOKUP(A627,'Calendrier 2025-2026'!$AH$7:$AI$37,2,FALSE)</f>
        <v>Entreprise</v>
      </c>
    </row>
    <row r="628" spans="1:11">
      <c r="A628" s="10">
        <f t="shared" si="47"/>
        <v>46183</v>
      </c>
      <c r="B628" t="str">
        <f t="shared" si="48"/>
        <v>08:00</v>
      </c>
      <c r="C628" t="str">
        <f t="shared" si="49"/>
        <v>12:00</v>
      </c>
      <c r="D628" t="str">
        <f t="shared" si="46"/>
        <v>Entreprise</v>
      </c>
      <c r="E628">
        <f t="shared" si="45"/>
        <v>0</v>
      </c>
      <c r="F628" t="str">
        <f>IF(A628&lt;DATE(2026,9,1),'Fiche formation'!$C$25,'Fiche formation'!$D$25)</f>
        <v>mickael.montassier@umontpellier.fr</v>
      </c>
      <c r="G628">
        <f>Salle!$B$1</f>
        <v>0</v>
      </c>
      <c r="H628" t="str">
        <f>CONCATENATE('Fiche formation'!$C$14," ",IF(A628&lt;DATE(2026,9,1),"2A","3A"))</f>
        <v>M ALGO 2A</v>
      </c>
      <c r="K628" t="str">
        <f>VLOOKUP(A628,'Calendrier 2025-2026'!$AH$7:$AI$37,2,FALSE)</f>
        <v>Entreprise</v>
      </c>
    </row>
    <row r="629" spans="1:11">
      <c r="A629" s="10">
        <f t="shared" si="47"/>
        <v>46183</v>
      </c>
      <c r="B629" t="str">
        <f t="shared" si="48"/>
        <v>14:00</v>
      </c>
      <c r="C629" t="str">
        <f t="shared" si="49"/>
        <v>17:00</v>
      </c>
      <c r="D629" t="str">
        <f t="shared" si="46"/>
        <v>Entreprise</v>
      </c>
      <c r="E629">
        <f t="shared" si="45"/>
        <v>0</v>
      </c>
      <c r="F629" t="str">
        <f>IF(A629&lt;DATE(2026,9,1),'Fiche formation'!$C$25,'Fiche formation'!$D$25)</f>
        <v>mickael.montassier@umontpellier.fr</v>
      </c>
      <c r="G629">
        <f>Salle!$B$1</f>
        <v>0</v>
      </c>
      <c r="H629" t="str">
        <f>CONCATENATE('Fiche formation'!$C$14," ",IF(A629&lt;DATE(2026,9,1),"2A","3A"))</f>
        <v>M ALGO 2A</v>
      </c>
      <c r="K629" t="str">
        <f>VLOOKUP(A629,'Calendrier 2025-2026'!$AH$7:$AI$37,2,FALSE)</f>
        <v>Entreprise</v>
      </c>
    </row>
    <row r="630" spans="1:11">
      <c r="A630" s="10">
        <f t="shared" si="47"/>
        <v>46184</v>
      </c>
      <c r="B630" t="str">
        <f t="shared" si="48"/>
        <v>08:00</v>
      </c>
      <c r="C630" t="str">
        <f t="shared" si="49"/>
        <v>12:00</v>
      </c>
      <c r="D630" t="str">
        <f t="shared" si="46"/>
        <v>Entreprise</v>
      </c>
      <c r="E630">
        <f t="shared" si="45"/>
        <v>0</v>
      </c>
      <c r="F630" t="str">
        <f>IF(A630&lt;DATE(2026,9,1),'Fiche formation'!$C$25,'Fiche formation'!$D$25)</f>
        <v>mickael.montassier@umontpellier.fr</v>
      </c>
      <c r="G630">
        <f>Salle!$B$1</f>
        <v>0</v>
      </c>
      <c r="H630" t="str">
        <f>CONCATENATE('Fiche formation'!$C$14," ",IF(A630&lt;DATE(2026,9,1),"2A","3A"))</f>
        <v>M ALGO 2A</v>
      </c>
      <c r="K630" t="str">
        <f>VLOOKUP(A630,'Calendrier 2025-2026'!$AH$7:$AI$37,2,FALSE)</f>
        <v>Entreprise</v>
      </c>
    </row>
    <row r="631" spans="1:11">
      <c r="A631" s="10">
        <f t="shared" si="47"/>
        <v>46184</v>
      </c>
      <c r="B631" t="str">
        <f t="shared" si="48"/>
        <v>14:00</v>
      </c>
      <c r="C631" t="str">
        <f t="shared" si="49"/>
        <v>17:00</v>
      </c>
      <c r="D631" t="str">
        <f t="shared" si="46"/>
        <v>Entreprise</v>
      </c>
      <c r="E631">
        <f t="shared" si="45"/>
        <v>0</v>
      </c>
      <c r="F631" t="str">
        <f>IF(A631&lt;DATE(2026,9,1),'Fiche formation'!$C$25,'Fiche formation'!$D$25)</f>
        <v>mickael.montassier@umontpellier.fr</v>
      </c>
      <c r="G631">
        <f>Salle!$B$1</f>
        <v>0</v>
      </c>
      <c r="H631" t="str">
        <f>CONCATENATE('Fiche formation'!$C$14," ",IF(A631&lt;DATE(2026,9,1),"2A","3A"))</f>
        <v>M ALGO 2A</v>
      </c>
      <c r="K631" t="str">
        <f>VLOOKUP(A631,'Calendrier 2025-2026'!$AH$7:$AI$37,2,FALSE)</f>
        <v>Entreprise</v>
      </c>
    </row>
    <row r="632" spans="1:11">
      <c r="A632" s="10">
        <f t="shared" si="47"/>
        <v>46185</v>
      </c>
      <c r="B632" t="str">
        <f t="shared" si="48"/>
        <v>08:00</v>
      </c>
      <c r="C632" t="str">
        <f t="shared" si="49"/>
        <v>12:00</v>
      </c>
      <c r="D632" t="str">
        <f t="shared" si="46"/>
        <v>Entreprise</v>
      </c>
      <c r="E632">
        <f t="shared" si="45"/>
        <v>0</v>
      </c>
      <c r="F632" t="str">
        <f>IF(A632&lt;DATE(2026,9,1),'Fiche formation'!$C$25,'Fiche formation'!$D$25)</f>
        <v>mickael.montassier@umontpellier.fr</v>
      </c>
      <c r="G632">
        <f>Salle!$B$1</f>
        <v>0</v>
      </c>
      <c r="H632" t="str">
        <f>CONCATENATE('Fiche formation'!$C$14," ",IF(A632&lt;DATE(2026,9,1),"2A","3A"))</f>
        <v>M ALGO 2A</v>
      </c>
      <c r="K632" t="str">
        <f>VLOOKUP(A632,'Calendrier 2025-2026'!$AH$7:$AI$37,2,FALSE)</f>
        <v>Entreprise</v>
      </c>
    </row>
    <row r="633" spans="1:11">
      <c r="A633" s="10">
        <f t="shared" si="47"/>
        <v>46185</v>
      </c>
      <c r="B633" t="str">
        <f t="shared" si="48"/>
        <v>14:00</v>
      </c>
      <c r="C633" t="str">
        <f t="shared" si="49"/>
        <v>17:00</v>
      </c>
      <c r="D633" t="str">
        <f t="shared" si="46"/>
        <v>Entreprise</v>
      </c>
      <c r="E633">
        <f t="shared" si="45"/>
        <v>0</v>
      </c>
      <c r="F633" t="str">
        <f>IF(A633&lt;DATE(2026,9,1),'Fiche formation'!$C$25,'Fiche formation'!$D$25)</f>
        <v>mickael.montassier@umontpellier.fr</v>
      </c>
      <c r="G633">
        <f>Salle!$B$1</f>
        <v>0</v>
      </c>
      <c r="H633" t="str">
        <f>CONCATENATE('Fiche formation'!$C$14," ",IF(A633&lt;DATE(2026,9,1),"2A","3A"))</f>
        <v>M ALGO 2A</v>
      </c>
      <c r="K633" t="str">
        <f>VLOOKUP(A633,'Calendrier 2025-2026'!$AH$7:$AI$37,2,FALSE)</f>
        <v>Entreprise</v>
      </c>
    </row>
    <row r="634" spans="1:11">
      <c r="A634" s="10">
        <f t="shared" si="47"/>
        <v>46186</v>
      </c>
      <c r="B634" t="str">
        <f t="shared" si="48"/>
        <v/>
      </c>
      <c r="C634" t="str">
        <f t="shared" si="49"/>
        <v/>
      </c>
      <c r="D634">
        <f t="shared" si="46"/>
        <v>0</v>
      </c>
      <c r="E634" t="str">
        <f t="shared" si="45"/>
        <v/>
      </c>
      <c r="F634" t="str">
        <f>IF(A634&lt;DATE(2026,9,1),'Fiche formation'!$C$25,'Fiche formation'!$D$25)</f>
        <v>mickael.montassier@umontpellier.fr</v>
      </c>
      <c r="G634">
        <f>Salle!$B$1</f>
        <v>0</v>
      </c>
      <c r="H634" t="str">
        <f>CONCATENATE('Fiche formation'!$C$14," ",IF(A634&lt;DATE(2026,9,1),"2A","3A"))</f>
        <v>M ALGO 2A</v>
      </c>
      <c r="K634">
        <f>VLOOKUP(A634,'Calendrier 2025-2026'!$AH$7:$AI$37,2,FALSE)</f>
        <v>0</v>
      </c>
    </row>
    <row r="635" spans="1:11">
      <c r="A635" s="10">
        <f t="shared" si="47"/>
        <v>46186</v>
      </c>
      <c r="B635" t="str">
        <f t="shared" si="48"/>
        <v/>
      </c>
      <c r="C635" t="str">
        <f t="shared" si="49"/>
        <v/>
      </c>
      <c r="D635">
        <f t="shared" si="46"/>
        <v>0</v>
      </c>
      <c r="E635" t="str">
        <f t="shared" si="45"/>
        <v/>
      </c>
      <c r="F635" t="str">
        <f>IF(A635&lt;DATE(2026,9,1),'Fiche formation'!$C$25,'Fiche formation'!$D$25)</f>
        <v>mickael.montassier@umontpellier.fr</v>
      </c>
      <c r="G635">
        <f>Salle!$B$1</f>
        <v>0</v>
      </c>
      <c r="H635" t="str">
        <f>CONCATENATE('Fiche formation'!$C$14," ",IF(A635&lt;DATE(2026,9,1),"2A","3A"))</f>
        <v>M ALGO 2A</v>
      </c>
      <c r="K635">
        <f>VLOOKUP(A635,'Calendrier 2025-2026'!$AH$7:$AI$37,2,FALSE)</f>
        <v>0</v>
      </c>
    </row>
    <row r="636" spans="1:11">
      <c r="A636" s="10">
        <f t="shared" si="47"/>
        <v>46187</v>
      </c>
      <c r="B636" t="str">
        <f t="shared" si="48"/>
        <v/>
      </c>
      <c r="C636" t="str">
        <f t="shared" si="49"/>
        <v/>
      </c>
      <c r="D636">
        <f t="shared" si="46"/>
        <v>0</v>
      </c>
      <c r="E636" t="str">
        <f t="shared" si="45"/>
        <v/>
      </c>
      <c r="F636" t="str">
        <f>IF(A636&lt;DATE(2026,9,1),'Fiche formation'!$C$25,'Fiche formation'!$D$25)</f>
        <v>mickael.montassier@umontpellier.fr</v>
      </c>
      <c r="G636">
        <f>Salle!$B$1</f>
        <v>0</v>
      </c>
      <c r="H636" t="str">
        <f>CONCATENATE('Fiche formation'!$C$14," ",IF(A636&lt;DATE(2026,9,1),"2A","3A"))</f>
        <v>M ALGO 2A</v>
      </c>
      <c r="K636">
        <f>VLOOKUP(A636,'Calendrier 2025-2026'!$AH$7:$AI$37,2,FALSE)</f>
        <v>0</v>
      </c>
    </row>
    <row r="637" spans="1:11">
      <c r="A637" s="10">
        <f t="shared" si="47"/>
        <v>46187</v>
      </c>
      <c r="B637" t="str">
        <f t="shared" si="48"/>
        <v/>
      </c>
      <c r="C637" t="str">
        <f t="shared" si="49"/>
        <v/>
      </c>
      <c r="D637">
        <f t="shared" si="46"/>
        <v>0</v>
      </c>
      <c r="E637" t="str">
        <f t="shared" si="45"/>
        <v/>
      </c>
      <c r="F637" t="str">
        <f>IF(A637&lt;DATE(2026,9,1),'Fiche formation'!$C$25,'Fiche formation'!$D$25)</f>
        <v>mickael.montassier@umontpellier.fr</v>
      </c>
      <c r="G637">
        <f>Salle!$B$1</f>
        <v>0</v>
      </c>
      <c r="H637" t="str">
        <f>CONCATENATE('Fiche formation'!$C$14," ",IF(A637&lt;DATE(2026,9,1),"2A","3A"))</f>
        <v>M ALGO 2A</v>
      </c>
      <c r="K637">
        <f>VLOOKUP(A637,'Calendrier 2025-2026'!$AH$7:$AI$37,2,FALSE)</f>
        <v>0</v>
      </c>
    </row>
    <row r="638" spans="1:11">
      <c r="A638" s="10">
        <f t="shared" si="47"/>
        <v>46188</v>
      </c>
      <c r="B638" t="str">
        <f t="shared" si="48"/>
        <v>08:00</v>
      </c>
      <c r="C638" t="str">
        <f t="shared" si="49"/>
        <v>12:00</v>
      </c>
      <c r="D638" t="str">
        <f t="shared" si="46"/>
        <v>Entreprise</v>
      </c>
      <c r="E638">
        <f t="shared" si="45"/>
        <v>0</v>
      </c>
      <c r="F638" t="str">
        <f>IF(A638&lt;DATE(2026,9,1),'Fiche formation'!$C$25,'Fiche formation'!$D$25)</f>
        <v>mickael.montassier@umontpellier.fr</v>
      </c>
      <c r="G638">
        <f>Salle!$B$1</f>
        <v>0</v>
      </c>
      <c r="H638" t="str">
        <f>CONCATENATE('Fiche formation'!$C$14," ",IF(A638&lt;DATE(2026,9,1),"2A","3A"))</f>
        <v>M ALGO 2A</v>
      </c>
      <c r="K638" t="str">
        <f>VLOOKUP(A638,'Calendrier 2025-2026'!$AH$7:$AI$37,2,FALSE)</f>
        <v>Entreprise</v>
      </c>
    </row>
    <row r="639" spans="1:11">
      <c r="A639" s="10">
        <f t="shared" si="47"/>
        <v>46188</v>
      </c>
      <c r="B639" t="str">
        <f t="shared" si="48"/>
        <v>14:00</v>
      </c>
      <c r="C639" t="str">
        <f t="shared" si="49"/>
        <v>17:00</v>
      </c>
      <c r="D639" t="str">
        <f t="shared" si="46"/>
        <v>Entreprise</v>
      </c>
      <c r="E639">
        <f t="shared" ref="E639:E702" si="50">IF(K639=0,"",IF(OR(K639="Entreprise",K639="Révisions"),0,1))</f>
        <v>0</v>
      </c>
      <c r="F639" t="str">
        <f>IF(A639&lt;DATE(2026,9,1),'Fiche formation'!$C$25,'Fiche formation'!$D$25)</f>
        <v>mickael.montassier@umontpellier.fr</v>
      </c>
      <c r="G639">
        <f>Salle!$B$1</f>
        <v>0</v>
      </c>
      <c r="H639" t="str">
        <f>CONCATENATE('Fiche formation'!$C$14," ",IF(A639&lt;DATE(2026,9,1),"2A","3A"))</f>
        <v>M ALGO 2A</v>
      </c>
      <c r="K639" t="str">
        <f>VLOOKUP(A639,'Calendrier 2025-2026'!$AH$7:$AI$37,2,FALSE)</f>
        <v>Entreprise</v>
      </c>
    </row>
    <row r="640" spans="1:11">
      <c r="A640" s="10">
        <f t="shared" si="47"/>
        <v>46189</v>
      </c>
      <c r="B640" t="str">
        <f t="shared" si="48"/>
        <v>08:00</v>
      </c>
      <c r="C640" t="str">
        <f t="shared" si="49"/>
        <v>12:00</v>
      </c>
      <c r="D640" t="str">
        <f t="shared" ref="D640:D703" si="51">K640</f>
        <v>Entreprise</v>
      </c>
      <c r="E640">
        <f t="shared" si="50"/>
        <v>0</v>
      </c>
      <c r="F640" t="str">
        <f>IF(A640&lt;DATE(2026,9,1),'Fiche formation'!$C$25,'Fiche formation'!$D$25)</f>
        <v>mickael.montassier@umontpellier.fr</v>
      </c>
      <c r="G640">
        <f>Salle!$B$1</f>
        <v>0</v>
      </c>
      <c r="H640" t="str">
        <f>CONCATENATE('Fiche formation'!$C$14," ",IF(A640&lt;DATE(2026,9,1),"2A","3A"))</f>
        <v>M ALGO 2A</v>
      </c>
      <c r="K640" t="str">
        <f>VLOOKUP(A640,'Calendrier 2025-2026'!$AH$7:$AI$37,2,FALSE)</f>
        <v>Entreprise</v>
      </c>
    </row>
    <row r="641" spans="1:11">
      <c r="A641" s="10">
        <f t="shared" ref="A641:A704" si="52">IF(A640=A639,A640+1,A640)</f>
        <v>46189</v>
      </c>
      <c r="B641" t="str">
        <f t="shared" si="48"/>
        <v>14:00</v>
      </c>
      <c r="C641" t="str">
        <f t="shared" si="49"/>
        <v>17:00</v>
      </c>
      <c r="D641" t="str">
        <f t="shared" si="51"/>
        <v>Entreprise</v>
      </c>
      <c r="E641">
        <f t="shared" si="50"/>
        <v>0</v>
      </c>
      <c r="F641" t="str">
        <f>IF(A641&lt;DATE(2026,9,1),'Fiche formation'!$C$25,'Fiche formation'!$D$25)</f>
        <v>mickael.montassier@umontpellier.fr</v>
      </c>
      <c r="G641">
        <f>Salle!$B$1</f>
        <v>0</v>
      </c>
      <c r="H641" t="str">
        <f>CONCATENATE('Fiche formation'!$C$14," ",IF(A641&lt;DATE(2026,9,1),"2A","3A"))</f>
        <v>M ALGO 2A</v>
      </c>
      <c r="K641" t="str">
        <f>VLOOKUP(A641,'Calendrier 2025-2026'!$AH$7:$AI$37,2,FALSE)</f>
        <v>Entreprise</v>
      </c>
    </row>
    <row r="642" spans="1:11">
      <c r="A642" s="10">
        <f t="shared" si="52"/>
        <v>46190</v>
      </c>
      <c r="B642" t="str">
        <f t="shared" si="48"/>
        <v>08:00</v>
      </c>
      <c r="C642" t="str">
        <f t="shared" si="49"/>
        <v>12:00</v>
      </c>
      <c r="D642" t="str">
        <f t="shared" si="51"/>
        <v>Entreprise</v>
      </c>
      <c r="E642">
        <f t="shared" si="50"/>
        <v>0</v>
      </c>
      <c r="F642" t="str">
        <f>IF(A642&lt;DATE(2026,9,1),'Fiche formation'!$C$25,'Fiche formation'!$D$25)</f>
        <v>mickael.montassier@umontpellier.fr</v>
      </c>
      <c r="G642">
        <f>Salle!$B$1</f>
        <v>0</v>
      </c>
      <c r="H642" t="str">
        <f>CONCATENATE('Fiche formation'!$C$14," ",IF(A642&lt;DATE(2026,9,1),"2A","3A"))</f>
        <v>M ALGO 2A</v>
      </c>
      <c r="K642" t="str">
        <f>VLOOKUP(A642,'Calendrier 2025-2026'!$AH$7:$AI$37,2,FALSE)</f>
        <v>Entreprise</v>
      </c>
    </row>
    <row r="643" spans="1:11">
      <c r="A643" s="10">
        <f t="shared" si="52"/>
        <v>46190</v>
      </c>
      <c r="B643" t="str">
        <f t="shared" ref="B643:B706" si="53">IF(K643=0,"",IF($A643=$A642,"14:00","08:00"))</f>
        <v>14:00</v>
      </c>
      <c r="C643" t="str">
        <f t="shared" ref="C643:C706" si="54">IF(K643=0,"",IF($A643=$A642,"17:00","12:00"))</f>
        <v>17:00</v>
      </c>
      <c r="D643" t="str">
        <f t="shared" si="51"/>
        <v>Entreprise</v>
      </c>
      <c r="E643">
        <f t="shared" si="50"/>
        <v>0</v>
      </c>
      <c r="F643" t="str">
        <f>IF(A643&lt;DATE(2026,9,1),'Fiche formation'!$C$25,'Fiche formation'!$D$25)</f>
        <v>mickael.montassier@umontpellier.fr</v>
      </c>
      <c r="G643">
        <f>Salle!$B$1</f>
        <v>0</v>
      </c>
      <c r="H643" t="str">
        <f>CONCATENATE('Fiche formation'!$C$14," ",IF(A643&lt;DATE(2026,9,1),"2A","3A"))</f>
        <v>M ALGO 2A</v>
      </c>
      <c r="K643" t="str">
        <f>VLOOKUP(A643,'Calendrier 2025-2026'!$AH$7:$AI$37,2,FALSE)</f>
        <v>Entreprise</v>
      </c>
    </row>
    <row r="644" spans="1:11">
      <c r="A644" s="10">
        <f t="shared" si="52"/>
        <v>46191</v>
      </c>
      <c r="B644" t="str">
        <f t="shared" si="53"/>
        <v>08:00</v>
      </c>
      <c r="C644" t="str">
        <f t="shared" si="54"/>
        <v>12:00</v>
      </c>
      <c r="D644" t="str">
        <f t="shared" si="51"/>
        <v>Entreprise</v>
      </c>
      <c r="E644">
        <f t="shared" si="50"/>
        <v>0</v>
      </c>
      <c r="F644" t="str">
        <f>IF(A644&lt;DATE(2026,9,1),'Fiche formation'!$C$25,'Fiche formation'!$D$25)</f>
        <v>mickael.montassier@umontpellier.fr</v>
      </c>
      <c r="G644">
        <f>Salle!$B$1</f>
        <v>0</v>
      </c>
      <c r="H644" t="str">
        <f>CONCATENATE('Fiche formation'!$C$14," ",IF(A644&lt;DATE(2026,9,1),"2A","3A"))</f>
        <v>M ALGO 2A</v>
      </c>
      <c r="K644" t="str">
        <f>VLOOKUP(A644,'Calendrier 2025-2026'!$AH$7:$AI$37,2,FALSE)</f>
        <v>Entreprise</v>
      </c>
    </row>
    <row r="645" spans="1:11">
      <c r="A645" s="10">
        <f t="shared" si="52"/>
        <v>46191</v>
      </c>
      <c r="B645" t="str">
        <f t="shared" si="53"/>
        <v>14:00</v>
      </c>
      <c r="C645" t="str">
        <f t="shared" si="54"/>
        <v>17:00</v>
      </c>
      <c r="D645" t="str">
        <f t="shared" si="51"/>
        <v>Entreprise</v>
      </c>
      <c r="E645">
        <f t="shared" si="50"/>
        <v>0</v>
      </c>
      <c r="F645" t="str">
        <f>IF(A645&lt;DATE(2026,9,1),'Fiche formation'!$C$25,'Fiche formation'!$D$25)</f>
        <v>mickael.montassier@umontpellier.fr</v>
      </c>
      <c r="G645">
        <f>Salle!$B$1</f>
        <v>0</v>
      </c>
      <c r="H645" t="str">
        <f>CONCATENATE('Fiche formation'!$C$14," ",IF(A645&lt;DATE(2026,9,1),"2A","3A"))</f>
        <v>M ALGO 2A</v>
      </c>
      <c r="K645" t="str">
        <f>VLOOKUP(A645,'Calendrier 2025-2026'!$AH$7:$AI$37,2,FALSE)</f>
        <v>Entreprise</v>
      </c>
    </row>
    <row r="646" spans="1:11">
      <c r="A646" s="10">
        <f t="shared" si="52"/>
        <v>46192</v>
      </c>
      <c r="B646" t="str">
        <f t="shared" si="53"/>
        <v>08:00</v>
      </c>
      <c r="C646" t="str">
        <f t="shared" si="54"/>
        <v>12:00</v>
      </c>
      <c r="D646" t="str">
        <f t="shared" si="51"/>
        <v>Entreprise</v>
      </c>
      <c r="E646">
        <f t="shared" si="50"/>
        <v>0</v>
      </c>
      <c r="F646" t="str">
        <f>IF(A646&lt;DATE(2026,9,1),'Fiche formation'!$C$25,'Fiche formation'!$D$25)</f>
        <v>mickael.montassier@umontpellier.fr</v>
      </c>
      <c r="G646">
        <f>Salle!$B$1</f>
        <v>0</v>
      </c>
      <c r="H646" t="str">
        <f>CONCATENATE('Fiche formation'!$C$14," ",IF(A646&lt;DATE(2026,9,1),"2A","3A"))</f>
        <v>M ALGO 2A</v>
      </c>
      <c r="K646" t="str">
        <f>VLOOKUP(A646,'Calendrier 2025-2026'!$AH$7:$AI$37,2,FALSE)</f>
        <v>Entreprise</v>
      </c>
    </row>
    <row r="647" spans="1:11">
      <c r="A647" s="10">
        <f t="shared" si="52"/>
        <v>46192</v>
      </c>
      <c r="B647" t="str">
        <f t="shared" si="53"/>
        <v>14:00</v>
      </c>
      <c r="C647" t="str">
        <f t="shared" si="54"/>
        <v>17:00</v>
      </c>
      <c r="D647" t="str">
        <f t="shared" si="51"/>
        <v>Entreprise</v>
      </c>
      <c r="E647">
        <f t="shared" si="50"/>
        <v>0</v>
      </c>
      <c r="F647" t="str">
        <f>IF(A647&lt;DATE(2026,9,1),'Fiche formation'!$C$25,'Fiche formation'!$D$25)</f>
        <v>mickael.montassier@umontpellier.fr</v>
      </c>
      <c r="G647">
        <f>Salle!$B$1</f>
        <v>0</v>
      </c>
      <c r="H647" t="str">
        <f>CONCATENATE('Fiche formation'!$C$14," ",IF(A647&lt;DATE(2026,9,1),"2A","3A"))</f>
        <v>M ALGO 2A</v>
      </c>
      <c r="K647" t="str">
        <f>VLOOKUP(A647,'Calendrier 2025-2026'!$AH$7:$AI$37,2,FALSE)</f>
        <v>Entreprise</v>
      </c>
    </row>
    <row r="648" spans="1:11">
      <c r="A648" s="10">
        <f t="shared" si="52"/>
        <v>46193</v>
      </c>
      <c r="B648" t="str">
        <f t="shared" si="53"/>
        <v/>
      </c>
      <c r="C648" t="str">
        <f t="shared" si="54"/>
        <v/>
      </c>
      <c r="D648">
        <f t="shared" si="51"/>
        <v>0</v>
      </c>
      <c r="E648" t="str">
        <f t="shared" si="50"/>
        <v/>
      </c>
      <c r="F648" t="str">
        <f>IF(A648&lt;DATE(2026,9,1),'Fiche formation'!$C$25,'Fiche formation'!$D$25)</f>
        <v>mickael.montassier@umontpellier.fr</v>
      </c>
      <c r="G648">
        <f>Salle!$B$1</f>
        <v>0</v>
      </c>
      <c r="H648" t="str">
        <f>CONCATENATE('Fiche formation'!$C$14," ",IF(A648&lt;DATE(2026,9,1),"2A","3A"))</f>
        <v>M ALGO 2A</v>
      </c>
      <c r="K648">
        <f>VLOOKUP(A648,'Calendrier 2025-2026'!$AH$7:$AI$37,2,FALSE)</f>
        <v>0</v>
      </c>
    </row>
    <row r="649" spans="1:11">
      <c r="A649" s="10">
        <f t="shared" si="52"/>
        <v>46193</v>
      </c>
      <c r="B649" t="str">
        <f t="shared" si="53"/>
        <v/>
      </c>
      <c r="C649" t="str">
        <f t="shared" si="54"/>
        <v/>
      </c>
      <c r="D649">
        <f t="shared" si="51"/>
        <v>0</v>
      </c>
      <c r="E649" t="str">
        <f t="shared" si="50"/>
        <v/>
      </c>
      <c r="F649" t="str">
        <f>IF(A649&lt;DATE(2026,9,1),'Fiche formation'!$C$25,'Fiche formation'!$D$25)</f>
        <v>mickael.montassier@umontpellier.fr</v>
      </c>
      <c r="G649">
        <f>Salle!$B$1</f>
        <v>0</v>
      </c>
      <c r="H649" t="str">
        <f>CONCATENATE('Fiche formation'!$C$14," ",IF(A649&lt;DATE(2026,9,1),"2A","3A"))</f>
        <v>M ALGO 2A</v>
      </c>
      <c r="K649">
        <f>VLOOKUP(A649,'Calendrier 2025-2026'!$AH$7:$AI$37,2,FALSE)</f>
        <v>0</v>
      </c>
    </row>
    <row r="650" spans="1:11">
      <c r="A650" s="10">
        <f t="shared" si="52"/>
        <v>46194</v>
      </c>
      <c r="B650" t="str">
        <f t="shared" si="53"/>
        <v/>
      </c>
      <c r="C650" t="str">
        <f t="shared" si="54"/>
        <v/>
      </c>
      <c r="D650">
        <f t="shared" si="51"/>
        <v>0</v>
      </c>
      <c r="E650" t="str">
        <f t="shared" si="50"/>
        <v/>
      </c>
      <c r="F650" t="str">
        <f>IF(A650&lt;DATE(2026,9,1),'Fiche formation'!$C$25,'Fiche formation'!$D$25)</f>
        <v>mickael.montassier@umontpellier.fr</v>
      </c>
      <c r="G650">
        <f>Salle!$B$1</f>
        <v>0</v>
      </c>
      <c r="H650" t="str">
        <f>CONCATENATE('Fiche formation'!$C$14," ",IF(A650&lt;DATE(2026,9,1),"2A","3A"))</f>
        <v>M ALGO 2A</v>
      </c>
      <c r="K650">
        <f>VLOOKUP(A650,'Calendrier 2025-2026'!$AH$7:$AI$37,2,FALSE)</f>
        <v>0</v>
      </c>
    </row>
    <row r="651" spans="1:11">
      <c r="A651" s="10">
        <f t="shared" si="52"/>
        <v>46194</v>
      </c>
      <c r="B651" t="str">
        <f t="shared" si="53"/>
        <v/>
      </c>
      <c r="C651" t="str">
        <f t="shared" si="54"/>
        <v/>
      </c>
      <c r="D651">
        <f t="shared" si="51"/>
        <v>0</v>
      </c>
      <c r="E651" t="str">
        <f t="shared" si="50"/>
        <v/>
      </c>
      <c r="F651" t="str">
        <f>IF(A651&lt;DATE(2026,9,1),'Fiche formation'!$C$25,'Fiche formation'!$D$25)</f>
        <v>mickael.montassier@umontpellier.fr</v>
      </c>
      <c r="G651">
        <f>Salle!$B$1</f>
        <v>0</v>
      </c>
      <c r="H651" t="str">
        <f>CONCATENATE('Fiche formation'!$C$14," ",IF(A651&lt;DATE(2026,9,1),"2A","3A"))</f>
        <v>M ALGO 2A</v>
      </c>
      <c r="K651">
        <f>VLOOKUP(A651,'Calendrier 2025-2026'!$AH$7:$AI$37,2,FALSE)</f>
        <v>0</v>
      </c>
    </row>
    <row r="652" spans="1:11">
      <c r="A652" s="10">
        <f t="shared" si="52"/>
        <v>46195</v>
      </c>
      <c r="B652" t="str">
        <f t="shared" si="53"/>
        <v>08:00</v>
      </c>
      <c r="C652" t="str">
        <f t="shared" si="54"/>
        <v>12:00</v>
      </c>
      <c r="D652" t="str">
        <f t="shared" si="51"/>
        <v>Examens</v>
      </c>
      <c r="E652">
        <f t="shared" si="50"/>
        <v>1</v>
      </c>
      <c r="F652" t="str">
        <f>IF(A652&lt;DATE(2026,9,1),'Fiche formation'!$C$25,'Fiche formation'!$D$25)</f>
        <v>mickael.montassier@umontpellier.fr</v>
      </c>
      <c r="G652">
        <f>Salle!$B$1</f>
        <v>0</v>
      </c>
      <c r="H652" t="str">
        <f>CONCATENATE('Fiche formation'!$C$14," ",IF(A652&lt;DATE(2026,9,1),"2A","3A"))</f>
        <v>M ALGO 2A</v>
      </c>
      <c r="K652" t="str">
        <f>VLOOKUP(A652,'Calendrier 2025-2026'!$AH$7:$AI$37,2,FALSE)</f>
        <v>Examens</v>
      </c>
    </row>
    <row r="653" spans="1:11">
      <c r="A653" s="10">
        <f t="shared" si="52"/>
        <v>46195</v>
      </c>
      <c r="B653" t="str">
        <f t="shared" si="53"/>
        <v>14:00</v>
      </c>
      <c r="C653" t="str">
        <f t="shared" si="54"/>
        <v>17:00</v>
      </c>
      <c r="D653" t="str">
        <f t="shared" si="51"/>
        <v>Examens</v>
      </c>
      <c r="E653">
        <f t="shared" si="50"/>
        <v>1</v>
      </c>
      <c r="F653" t="str">
        <f>IF(A653&lt;DATE(2026,9,1),'Fiche formation'!$C$25,'Fiche formation'!$D$25)</f>
        <v>mickael.montassier@umontpellier.fr</v>
      </c>
      <c r="G653">
        <f>Salle!$B$1</f>
        <v>0</v>
      </c>
      <c r="H653" t="str">
        <f>CONCATENATE('Fiche formation'!$C$14," ",IF(A653&lt;DATE(2026,9,1),"2A","3A"))</f>
        <v>M ALGO 2A</v>
      </c>
      <c r="K653" t="str">
        <f>VLOOKUP(A653,'Calendrier 2025-2026'!$AH$7:$AI$37,2,FALSE)</f>
        <v>Examens</v>
      </c>
    </row>
    <row r="654" spans="1:11">
      <c r="A654" s="10">
        <f t="shared" si="52"/>
        <v>46196</v>
      </c>
      <c r="B654" t="str">
        <f t="shared" si="53"/>
        <v>08:00</v>
      </c>
      <c r="C654" t="str">
        <f t="shared" si="54"/>
        <v>12:00</v>
      </c>
      <c r="D654" t="str">
        <f t="shared" si="51"/>
        <v>Examens</v>
      </c>
      <c r="E654">
        <f t="shared" si="50"/>
        <v>1</v>
      </c>
      <c r="F654" t="str">
        <f>IF(A654&lt;DATE(2026,9,1),'Fiche formation'!$C$25,'Fiche formation'!$D$25)</f>
        <v>mickael.montassier@umontpellier.fr</v>
      </c>
      <c r="G654">
        <f>Salle!$B$1</f>
        <v>0</v>
      </c>
      <c r="H654" t="str">
        <f>CONCATENATE('Fiche formation'!$C$14," ",IF(A654&lt;DATE(2026,9,1),"2A","3A"))</f>
        <v>M ALGO 2A</v>
      </c>
      <c r="K654" t="str">
        <f>VLOOKUP(A654,'Calendrier 2025-2026'!$AH$7:$AI$37,2,FALSE)</f>
        <v>Examens</v>
      </c>
    </row>
    <row r="655" spans="1:11">
      <c r="A655" s="10">
        <f t="shared" si="52"/>
        <v>46196</v>
      </c>
      <c r="B655" t="str">
        <f t="shared" si="53"/>
        <v>14:00</v>
      </c>
      <c r="C655" t="str">
        <f t="shared" si="54"/>
        <v>17:00</v>
      </c>
      <c r="D655" t="str">
        <f t="shared" si="51"/>
        <v>Examens</v>
      </c>
      <c r="E655">
        <f t="shared" si="50"/>
        <v>1</v>
      </c>
      <c r="F655" t="str">
        <f>IF(A655&lt;DATE(2026,9,1),'Fiche formation'!$C$25,'Fiche formation'!$D$25)</f>
        <v>mickael.montassier@umontpellier.fr</v>
      </c>
      <c r="G655">
        <f>Salle!$B$1</f>
        <v>0</v>
      </c>
      <c r="H655" t="str">
        <f>CONCATENATE('Fiche formation'!$C$14," ",IF(A655&lt;DATE(2026,9,1),"2A","3A"))</f>
        <v>M ALGO 2A</v>
      </c>
      <c r="K655" t="str">
        <f>VLOOKUP(A655,'Calendrier 2025-2026'!$AH$7:$AI$37,2,FALSE)</f>
        <v>Examens</v>
      </c>
    </row>
    <row r="656" spans="1:11">
      <c r="A656" s="10">
        <f t="shared" si="52"/>
        <v>46197</v>
      </c>
      <c r="B656" t="str">
        <f t="shared" si="53"/>
        <v>08:00</v>
      </c>
      <c r="C656" t="str">
        <f t="shared" si="54"/>
        <v>12:00</v>
      </c>
      <c r="D656" t="str">
        <f t="shared" si="51"/>
        <v>Examens</v>
      </c>
      <c r="E656">
        <f t="shared" si="50"/>
        <v>1</v>
      </c>
      <c r="F656" t="str">
        <f>IF(A656&lt;DATE(2026,9,1),'Fiche formation'!$C$25,'Fiche formation'!$D$25)</f>
        <v>mickael.montassier@umontpellier.fr</v>
      </c>
      <c r="G656">
        <f>Salle!$B$1</f>
        <v>0</v>
      </c>
      <c r="H656" t="str">
        <f>CONCATENATE('Fiche formation'!$C$14," ",IF(A656&lt;DATE(2026,9,1),"2A","3A"))</f>
        <v>M ALGO 2A</v>
      </c>
      <c r="K656" t="str">
        <f>VLOOKUP(A656,'Calendrier 2025-2026'!$AH$7:$AI$37,2,FALSE)</f>
        <v>Examens</v>
      </c>
    </row>
    <row r="657" spans="1:11">
      <c r="A657" s="10">
        <f t="shared" si="52"/>
        <v>46197</v>
      </c>
      <c r="B657" t="str">
        <f t="shared" si="53"/>
        <v>14:00</v>
      </c>
      <c r="C657" t="str">
        <f t="shared" si="54"/>
        <v>17:00</v>
      </c>
      <c r="D657" t="str">
        <f t="shared" si="51"/>
        <v>Examens</v>
      </c>
      <c r="E657">
        <f t="shared" si="50"/>
        <v>1</v>
      </c>
      <c r="F657" t="str">
        <f>IF(A657&lt;DATE(2026,9,1),'Fiche formation'!$C$25,'Fiche formation'!$D$25)</f>
        <v>mickael.montassier@umontpellier.fr</v>
      </c>
      <c r="G657">
        <f>Salle!$B$1</f>
        <v>0</v>
      </c>
      <c r="H657" t="str">
        <f>CONCATENATE('Fiche formation'!$C$14," ",IF(A657&lt;DATE(2026,9,1),"2A","3A"))</f>
        <v>M ALGO 2A</v>
      </c>
      <c r="K657" t="str">
        <f>VLOOKUP(A657,'Calendrier 2025-2026'!$AH$7:$AI$37,2,FALSE)</f>
        <v>Examens</v>
      </c>
    </row>
    <row r="658" spans="1:11">
      <c r="A658" s="10">
        <f t="shared" si="52"/>
        <v>46198</v>
      </c>
      <c r="B658" t="str">
        <f t="shared" si="53"/>
        <v>08:00</v>
      </c>
      <c r="C658" t="str">
        <f t="shared" si="54"/>
        <v>12:00</v>
      </c>
      <c r="D658" t="str">
        <f t="shared" si="51"/>
        <v>Examens</v>
      </c>
      <c r="E658">
        <f t="shared" si="50"/>
        <v>1</v>
      </c>
      <c r="F658" t="str">
        <f>IF(A658&lt;DATE(2026,9,1),'Fiche formation'!$C$25,'Fiche formation'!$D$25)</f>
        <v>mickael.montassier@umontpellier.fr</v>
      </c>
      <c r="G658">
        <f>Salle!$B$1</f>
        <v>0</v>
      </c>
      <c r="H658" t="str">
        <f>CONCATENATE('Fiche formation'!$C$14," ",IF(A658&lt;DATE(2026,9,1),"2A","3A"))</f>
        <v>M ALGO 2A</v>
      </c>
      <c r="K658" t="str">
        <f>VLOOKUP(A658,'Calendrier 2025-2026'!$AH$7:$AI$37,2,FALSE)</f>
        <v>Examens</v>
      </c>
    </row>
    <row r="659" spans="1:11">
      <c r="A659" s="10">
        <f t="shared" si="52"/>
        <v>46198</v>
      </c>
      <c r="B659" t="str">
        <f t="shared" si="53"/>
        <v>14:00</v>
      </c>
      <c r="C659" t="str">
        <f t="shared" si="54"/>
        <v>17:00</v>
      </c>
      <c r="D659" t="str">
        <f t="shared" si="51"/>
        <v>Examens</v>
      </c>
      <c r="E659">
        <f t="shared" si="50"/>
        <v>1</v>
      </c>
      <c r="F659" t="str">
        <f>IF(A659&lt;DATE(2026,9,1),'Fiche formation'!$C$25,'Fiche formation'!$D$25)</f>
        <v>mickael.montassier@umontpellier.fr</v>
      </c>
      <c r="G659">
        <f>Salle!$B$1</f>
        <v>0</v>
      </c>
      <c r="H659" t="str">
        <f>CONCATENATE('Fiche formation'!$C$14," ",IF(A659&lt;DATE(2026,9,1),"2A","3A"))</f>
        <v>M ALGO 2A</v>
      </c>
      <c r="K659" t="str">
        <f>VLOOKUP(A659,'Calendrier 2025-2026'!$AH$7:$AI$37,2,FALSE)</f>
        <v>Examens</v>
      </c>
    </row>
    <row r="660" spans="1:11">
      <c r="A660" s="10">
        <f t="shared" si="52"/>
        <v>46199</v>
      </c>
      <c r="B660" t="str">
        <f t="shared" si="53"/>
        <v>08:00</v>
      </c>
      <c r="C660" t="str">
        <f t="shared" si="54"/>
        <v>12:00</v>
      </c>
      <c r="D660" t="str">
        <f t="shared" si="51"/>
        <v>Examens</v>
      </c>
      <c r="E660">
        <f t="shared" si="50"/>
        <v>1</v>
      </c>
      <c r="F660" t="str">
        <f>IF(A660&lt;DATE(2026,9,1),'Fiche formation'!$C$25,'Fiche formation'!$D$25)</f>
        <v>mickael.montassier@umontpellier.fr</v>
      </c>
      <c r="G660">
        <f>Salle!$B$1</f>
        <v>0</v>
      </c>
      <c r="H660" t="str">
        <f>CONCATENATE('Fiche formation'!$C$14," ",IF(A660&lt;DATE(2026,9,1),"2A","3A"))</f>
        <v>M ALGO 2A</v>
      </c>
      <c r="K660" t="str">
        <f>VLOOKUP(A660,'Calendrier 2025-2026'!$AH$7:$AI$37,2,FALSE)</f>
        <v>Examens</v>
      </c>
    </row>
    <row r="661" spans="1:11">
      <c r="A661" s="10">
        <f t="shared" si="52"/>
        <v>46199</v>
      </c>
      <c r="B661" t="str">
        <f t="shared" si="53"/>
        <v>14:00</v>
      </c>
      <c r="C661" t="str">
        <f t="shared" si="54"/>
        <v>17:00</v>
      </c>
      <c r="D661" t="str">
        <f t="shared" si="51"/>
        <v>Examens</v>
      </c>
      <c r="E661">
        <f t="shared" si="50"/>
        <v>1</v>
      </c>
      <c r="F661" t="str">
        <f>IF(A661&lt;DATE(2026,9,1),'Fiche formation'!$C$25,'Fiche formation'!$D$25)</f>
        <v>mickael.montassier@umontpellier.fr</v>
      </c>
      <c r="G661">
        <f>Salle!$B$1</f>
        <v>0</v>
      </c>
      <c r="H661" t="str">
        <f>CONCATENATE('Fiche formation'!$C$14," ",IF(A661&lt;DATE(2026,9,1),"2A","3A"))</f>
        <v>M ALGO 2A</v>
      </c>
      <c r="K661" t="str">
        <f>VLOOKUP(A661,'Calendrier 2025-2026'!$AH$7:$AI$37,2,FALSE)</f>
        <v>Examens</v>
      </c>
    </row>
    <row r="662" spans="1:11">
      <c r="A662" s="10">
        <f t="shared" si="52"/>
        <v>46200</v>
      </c>
      <c r="B662" t="str">
        <f t="shared" si="53"/>
        <v/>
      </c>
      <c r="C662" t="str">
        <f t="shared" si="54"/>
        <v/>
      </c>
      <c r="D662">
        <f t="shared" si="51"/>
        <v>0</v>
      </c>
      <c r="E662" t="str">
        <f t="shared" si="50"/>
        <v/>
      </c>
      <c r="F662" t="str">
        <f>IF(A662&lt;DATE(2026,9,1),'Fiche formation'!$C$25,'Fiche formation'!$D$25)</f>
        <v>mickael.montassier@umontpellier.fr</v>
      </c>
      <c r="G662">
        <f>Salle!$B$1</f>
        <v>0</v>
      </c>
      <c r="H662" t="str">
        <f>CONCATENATE('Fiche formation'!$C$14," ",IF(A662&lt;DATE(2026,9,1),"2A","3A"))</f>
        <v>M ALGO 2A</v>
      </c>
      <c r="K662">
        <f>VLOOKUP(A662,'Calendrier 2025-2026'!$AH$7:$AI$37,2,FALSE)</f>
        <v>0</v>
      </c>
    </row>
    <row r="663" spans="1:11">
      <c r="A663" s="10">
        <f t="shared" si="52"/>
        <v>46200</v>
      </c>
      <c r="B663" t="str">
        <f t="shared" si="53"/>
        <v/>
      </c>
      <c r="C663" t="str">
        <f t="shared" si="54"/>
        <v/>
      </c>
      <c r="D663">
        <f t="shared" si="51"/>
        <v>0</v>
      </c>
      <c r="E663" t="str">
        <f t="shared" si="50"/>
        <v/>
      </c>
      <c r="F663" t="str">
        <f>IF(A663&lt;DATE(2026,9,1),'Fiche formation'!$C$25,'Fiche formation'!$D$25)</f>
        <v>mickael.montassier@umontpellier.fr</v>
      </c>
      <c r="G663">
        <f>Salle!$B$1</f>
        <v>0</v>
      </c>
      <c r="H663" t="str">
        <f>CONCATENATE('Fiche formation'!$C$14," ",IF(A663&lt;DATE(2026,9,1),"2A","3A"))</f>
        <v>M ALGO 2A</v>
      </c>
      <c r="K663">
        <f>VLOOKUP(A663,'Calendrier 2025-2026'!$AH$7:$AI$37,2,FALSE)</f>
        <v>0</v>
      </c>
    </row>
    <row r="664" spans="1:11">
      <c r="A664" s="10">
        <f t="shared" si="52"/>
        <v>46201</v>
      </c>
      <c r="B664" t="str">
        <f t="shared" si="53"/>
        <v/>
      </c>
      <c r="C664" t="str">
        <f t="shared" si="54"/>
        <v/>
      </c>
      <c r="D664">
        <f t="shared" si="51"/>
        <v>0</v>
      </c>
      <c r="E664" t="str">
        <f t="shared" si="50"/>
        <v/>
      </c>
      <c r="F664" t="str">
        <f>IF(A664&lt;DATE(2026,9,1),'Fiche formation'!$C$25,'Fiche formation'!$D$25)</f>
        <v>mickael.montassier@umontpellier.fr</v>
      </c>
      <c r="G664">
        <f>Salle!$B$1</f>
        <v>0</v>
      </c>
      <c r="H664" t="str">
        <f>CONCATENATE('Fiche formation'!$C$14," ",IF(A664&lt;DATE(2026,9,1),"2A","3A"))</f>
        <v>M ALGO 2A</v>
      </c>
      <c r="K664">
        <f>VLOOKUP(A664,'Calendrier 2025-2026'!$AH$7:$AI$37,2,FALSE)</f>
        <v>0</v>
      </c>
    </row>
    <row r="665" spans="1:11">
      <c r="A665" s="10">
        <f t="shared" si="52"/>
        <v>46201</v>
      </c>
      <c r="B665" t="str">
        <f t="shared" si="53"/>
        <v/>
      </c>
      <c r="C665" t="str">
        <f t="shared" si="54"/>
        <v/>
      </c>
      <c r="D665">
        <f t="shared" si="51"/>
        <v>0</v>
      </c>
      <c r="E665" t="str">
        <f t="shared" si="50"/>
        <v/>
      </c>
      <c r="F665" t="str">
        <f>IF(A665&lt;DATE(2026,9,1),'Fiche formation'!$C$25,'Fiche formation'!$D$25)</f>
        <v>mickael.montassier@umontpellier.fr</v>
      </c>
      <c r="G665">
        <f>Salle!$B$1</f>
        <v>0</v>
      </c>
      <c r="H665" t="str">
        <f>CONCATENATE('Fiche formation'!$C$14," ",IF(A665&lt;DATE(2026,9,1),"2A","3A"))</f>
        <v>M ALGO 2A</v>
      </c>
      <c r="K665">
        <f>VLOOKUP(A665,'Calendrier 2025-2026'!$AH$7:$AI$37,2,FALSE)</f>
        <v>0</v>
      </c>
    </row>
    <row r="666" spans="1:11">
      <c r="A666" s="10">
        <f t="shared" si="52"/>
        <v>46202</v>
      </c>
      <c r="B666" t="str">
        <f t="shared" si="53"/>
        <v>08:00</v>
      </c>
      <c r="C666" t="str">
        <f t="shared" si="54"/>
        <v>12:00</v>
      </c>
      <c r="D666" t="str">
        <f t="shared" si="51"/>
        <v>Entreprise</v>
      </c>
      <c r="E666">
        <f t="shared" si="50"/>
        <v>0</v>
      </c>
      <c r="F666" t="str">
        <f>IF(A666&lt;DATE(2026,9,1),'Fiche formation'!$C$25,'Fiche formation'!$D$25)</f>
        <v>mickael.montassier@umontpellier.fr</v>
      </c>
      <c r="G666">
        <f>Salle!$B$1</f>
        <v>0</v>
      </c>
      <c r="H666" t="str">
        <f>CONCATENATE('Fiche formation'!$C$14," ",IF(A666&lt;DATE(2026,9,1),"2A","3A"))</f>
        <v>M ALGO 2A</v>
      </c>
      <c r="K666" t="str">
        <f>VLOOKUP(A666,'Calendrier 2025-2026'!$AH$7:$AI$37,2,FALSE)</f>
        <v>Entreprise</v>
      </c>
    </row>
    <row r="667" spans="1:11">
      <c r="A667" s="10">
        <f t="shared" si="52"/>
        <v>46202</v>
      </c>
      <c r="B667" t="str">
        <f t="shared" si="53"/>
        <v>14:00</v>
      </c>
      <c r="C667" t="str">
        <f t="shared" si="54"/>
        <v>17:00</v>
      </c>
      <c r="D667" t="str">
        <f t="shared" si="51"/>
        <v>Entreprise</v>
      </c>
      <c r="E667">
        <f t="shared" si="50"/>
        <v>0</v>
      </c>
      <c r="F667" t="str">
        <f>IF(A667&lt;DATE(2026,9,1),'Fiche formation'!$C$25,'Fiche formation'!$D$25)</f>
        <v>mickael.montassier@umontpellier.fr</v>
      </c>
      <c r="G667">
        <f>Salle!$B$1</f>
        <v>0</v>
      </c>
      <c r="H667" t="str">
        <f>CONCATENATE('Fiche formation'!$C$14," ",IF(A667&lt;DATE(2026,9,1),"2A","3A"))</f>
        <v>M ALGO 2A</v>
      </c>
      <c r="K667" t="str">
        <f>VLOOKUP(A667,'Calendrier 2025-2026'!$AH$7:$AI$37,2,FALSE)</f>
        <v>Entreprise</v>
      </c>
    </row>
    <row r="668" spans="1:11">
      <c r="A668" s="10">
        <f t="shared" si="52"/>
        <v>46203</v>
      </c>
      <c r="B668" t="str">
        <f t="shared" si="53"/>
        <v>08:00</v>
      </c>
      <c r="C668" t="str">
        <f t="shared" si="54"/>
        <v>12:00</v>
      </c>
      <c r="D668" t="str">
        <f t="shared" si="51"/>
        <v>Entreprise</v>
      </c>
      <c r="E668">
        <f t="shared" si="50"/>
        <v>0</v>
      </c>
      <c r="F668" t="str">
        <f>IF(A668&lt;DATE(2026,9,1),'Fiche formation'!$C$25,'Fiche formation'!$D$25)</f>
        <v>mickael.montassier@umontpellier.fr</v>
      </c>
      <c r="G668">
        <f>Salle!$B$1</f>
        <v>0</v>
      </c>
      <c r="H668" t="str">
        <f>CONCATENATE('Fiche formation'!$C$14," ",IF(A668&lt;DATE(2026,9,1),"2A","3A"))</f>
        <v>M ALGO 2A</v>
      </c>
      <c r="K668" t="str">
        <f>VLOOKUP(A668,'Calendrier 2025-2026'!$AH$7:$AI$37,2,FALSE)</f>
        <v>Entreprise</v>
      </c>
    </row>
    <row r="669" spans="1:11">
      <c r="A669" s="10">
        <f t="shared" si="52"/>
        <v>46203</v>
      </c>
      <c r="B669" t="str">
        <f t="shared" si="53"/>
        <v>14:00</v>
      </c>
      <c r="C669" t="str">
        <f t="shared" si="54"/>
        <v>17:00</v>
      </c>
      <c r="D669" t="str">
        <f t="shared" si="51"/>
        <v>Entreprise</v>
      </c>
      <c r="E669">
        <f t="shared" si="50"/>
        <v>0</v>
      </c>
      <c r="F669" t="str">
        <f>IF(A669&lt;DATE(2026,9,1),'Fiche formation'!$C$25,'Fiche formation'!$D$25)</f>
        <v>mickael.montassier@umontpellier.fr</v>
      </c>
      <c r="G669">
        <f>Salle!$B$1</f>
        <v>0</v>
      </c>
      <c r="H669" t="str">
        <f>CONCATENATE('Fiche formation'!$C$14," ",IF(A669&lt;DATE(2026,9,1),"2A","3A"))</f>
        <v>M ALGO 2A</v>
      </c>
      <c r="K669" t="str">
        <f>VLOOKUP(A669,'Calendrier 2025-2026'!$AH$7:$AI$37,2,FALSE)</f>
        <v>Entreprise</v>
      </c>
    </row>
    <row r="670" spans="1:11">
      <c r="A670" s="10">
        <f t="shared" si="52"/>
        <v>46204</v>
      </c>
      <c r="B670" t="str">
        <f t="shared" si="53"/>
        <v>08:00</v>
      </c>
      <c r="C670" t="str">
        <f t="shared" si="54"/>
        <v>12:00</v>
      </c>
      <c r="D670" t="str">
        <f t="shared" si="51"/>
        <v>Entreprise</v>
      </c>
      <c r="E670">
        <f t="shared" si="50"/>
        <v>0</v>
      </c>
      <c r="F670" t="str">
        <f>IF(A670&lt;DATE(2026,9,1),'Fiche formation'!$C$25,'Fiche formation'!$D$25)</f>
        <v>mickael.montassier@umontpellier.fr</v>
      </c>
      <c r="G670">
        <f>Salle!$B$1</f>
        <v>0</v>
      </c>
      <c r="H670" t="str">
        <f>CONCATENATE('Fiche formation'!$C$14," ",IF(A670&lt;DATE(2026,9,1),"2A","3A"))</f>
        <v>M ALGO 2A</v>
      </c>
      <c r="K670" t="str">
        <f>VLOOKUP(A670,'Calendrier 2025-2026'!$AK$7:$AL$37,2,FALSE)</f>
        <v>Entreprise</v>
      </c>
    </row>
    <row r="671" spans="1:11">
      <c r="A671" s="10">
        <f t="shared" si="52"/>
        <v>46204</v>
      </c>
      <c r="B671" t="str">
        <f t="shared" si="53"/>
        <v>14:00</v>
      </c>
      <c r="C671" t="str">
        <f t="shared" si="54"/>
        <v>17:00</v>
      </c>
      <c r="D671" t="str">
        <f t="shared" si="51"/>
        <v>Entreprise</v>
      </c>
      <c r="E671">
        <f t="shared" si="50"/>
        <v>0</v>
      </c>
      <c r="F671" t="str">
        <f>IF(A671&lt;DATE(2026,9,1),'Fiche formation'!$C$25,'Fiche formation'!$D$25)</f>
        <v>mickael.montassier@umontpellier.fr</v>
      </c>
      <c r="G671">
        <f>Salle!$B$1</f>
        <v>0</v>
      </c>
      <c r="H671" t="str">
        <f>CONCATENATE('Fiche formation'!$C$14," ",IF(A671&lt;DATE(2026,9,1),"2A","3A"))</f>
        <v>M ALGO 2A</v>
      </c>
      <c r="K671" t="str">
        <f>VLOOKUP(A671,'Calendrier 2025-2026'!$AK$7:$AL$37,2,FALSE)</f>
        <v>Entreprise</v>
      </c>
    </row>
    <row r="672" spans="1:11">
      <c r="A672" s="10">
        <f t="shared" si="52"/>
        <v>46205</v>
      </c>
      <c r="B672" t="str">
        <f t="shared" si="53"/>
        <v>08:00</v>
      </c>
      <c r="C672" t="str">
        <f t="shared" si="54"/>
        <v>12:00</v>
      </c>
      <c r="D672" t="str">
        <f t="shared" si="51"/>
        <v>Entreprise</v>
      </c>
      <c r="E672">
        <f t="shared" si="50"/>
        <v>0</v>
      </c>
      <c r="F672" t="str">
        <f>IF(A672&lt;DATE(2026,9,1),'Fiche formation'!$C$25,'Fiche formation'!$D$25)</f>
        <v>mickael.montassier@umontpellier.fr</v>
      </c>
      <c r="G672">
        <f>Salle!$B$1</f>
        <v>0</v>
      </c>
      <c r="H672" t="str">
        <f>CONCATENATE('Fiche formation'!$C$14," ",IF(A672&lt;DATE(2026,9,1),"2A","3A"))</f>
        <v>M ALGO 2A</v>
      </c>
      <c r="K672" t="str">
        <f>VLOOKUP(A672,'Calendrier 2025-2026'!$AK$7:$AL$37,2,FALSE)</f>
        <v>Entreprise</v>
      </c>
    </row>
    <row r="673" spans="1:11">
      <c r="A673" s="10">
        <f t="shared" si="52"/>
        <v>46205</v>
      </c>
      <c r="B673" t="str">
        <f t="shared" si="53"/>
        <v>14:00</v>
      </c>
      <c r="C673" t="str">
        <f t="shared" si="54"/>
        <v>17:00</v>
      </c>
      <c r="D673" t="str">
        <f t="shared" si="51"/>
        <v>Entreprise</v>
      </c>
      <c r="E673">
        <f t="shared" si="50"/>
        <v>0</v>
      </c>
      <c r="F673" t="str">
        <f>IF(A673&lt;DATE(2026,9,1),'Fiche formation'!$C$25,'Fiche formation'!$D$25)</f>
        <v>mickael.montassier@umontpellier.fr</v>
      </c>
      <c r="G673">
        <f>Salle!$B$1</f>
        <v>0</v>
      </c>
      <c r="H673" t="str">
        <f>CONCATENATE('Fiche formation'!$C$14," ",IF(A673&lt;DATE(2026,9,1),"2A","3A"))</f>
        <v>M ALGO 2A</v>
      </c>
      <c r="K673" t="str">
        <f>VLOOKUP(A673,'Calendrier 2025-2026'!$AK$7:$AL$37,2,FALSE)</f>
        <v>Entreprise</v>
      </c>
    </row>
    <row r="674" spans="1:11">
      <c r="A674" s="10">
        <f t="shared" si="52"/>
        <v>46206</v>
      </c>
      <c r="B674" t="str">
        <f t="shared" si="53"/>
        <v>08:00</v>
      </c>
      <c r="C674" t="str">
        <f t="shared" si="54"/>
        <v>12:00</v>
      </c>
      <c r="D674" t="str">
        <f t="shared" si="51"/>
        <v>Entreprise</v>
      </c>
      <c r="E674">
        <f t="shared" si="50"/>
        <v>0</v>
      </c>
      <c r="F674" t="str">
        <f>IF(A674&lt;DATE(2026,9,1),'Fiche formation'!$C$25,'Fiche formation'!$D$25)</f>
        <v>mickael.montassier@umontpellier.fr</v>
      </c>
      <c r="G674">
        <f>Salle!$B$1</f>
        <v>0</v>
      </c>
      <c r="H674" t="str">
        <f>CONCATENATE('Fiche formation'!$C$14," ",IF(A674&lt;DATE(2026,9,1),"2A","3A"))</f>
        <v>M ALGO 2A</v>
      </c>
      <c r="K674" t="str">
        <f>VLOOKUP(A674,'Calendrier 2025-2026'!$AK$7:$AL$37,2,FALSE)</f>
        <v>Entreprise</v>
      </c>
    </row>
    <row r="675" spans="1:11">
      <c r="A675" s="10">
        <f t="shared" si="52"/>
        <v>46206</v>
      </c>
      <c r="B675" t="str">
        <f t="shared" si="53"/>
        <v>14:00</v>
      </c>
      <c r="C675" t="str">
        <f t="shared" si="54"/>
        <v>17:00</v>
      </c>
      <c r="D675" t="str">
        <f t="shared" si="51"/>
        <v>Entreprise</v>
      </c>
      <c r="E675">
        <f t="shared" si="50"/>
        <v>0</v>
      </c>
      <c r="F675" t="str">
        <f>IF(A675&lt;DATE(2026,9,1),'Fiche formation'!$C$25,'Fiche formation'!$D$25)</f>
        <v>mickael.montassier@umontpellier.fr</v>
      </c>
      <c r="G675">
        <f>Salle!$B$1</f>
        <v>0</v>
      </c>
      <c r="H675" t="str">
        <f>CONCATENATE('Fiche formation'!$C$14," ",IF(A675&lt;DATE(2026,9,1),"2A","3A"))</f>
        <v>M ALGO 2A</v>
      </c>
      <c r="K675" t="str">
        <f>VLOOKUP(A675,'Calendrier 2025-2026'!$AK$7:$AL$37,2,FALSE)</f>
        <v>Entreprise</v>
      </c>
    </row>
    <row r="676" spans="1:11">
      <c r="A676" s="10">
        <f t="shared" si="52"/>
        <v>46207</v>
      </c>
      <c r="B676" t="str">
        <f t="shared" si="53"/>
        <v/>
      </c>
      <c r="C676" t="str">
        <f t="shared" si="54"/>
        <v/>
      </c>
      <c r="D676">
        <f t="shared" si="51"/>
        <v>0</v>
      </c>
      <c r="E676" t="str">
        <f t="shared" si="50"/>
        <v/>
      </c>
      <c r="F676" t="str">
        <f>IF(A676&lt;DATE(2026,9,1),'Fiche formation'!$C$25,'Fiche formation'!$D$25)</f>
        <v>mickael.montassier@umontpellier.fr</v>
      </c>
      <c r="G676">
        <f>Salle!$B$1</f>
        <v>0</v>
      </c>
      <c r="H676" t="str">
        <f>CONCATENATE('Fiche formation'!$C$14," ",IF(A676&lt;DATE(2026,9,1),"2A","3A"))</f>
        <v>M ALGO 2A</v>
      </c>
      <c r="K676">
        <f>VLOOKUP(A676,'Calendrier 2025-2026'!$AK$7:$AL$37,2,FALSE)</f>
        <v>0</v>
      </c>
    </row>
    <row r="677" spans="1:11">
      <c r="A677" s="10">
        <f t="shared" si="52"/>
        <v>46207</v>
      </c>
      <c r="B677" t="str">
        <f t="shared" si="53"/>
        <v/>
      </c>
      <c r="C677" t="str">
        <f t="shared" si="54"/>
        <v/>
      </c>
      <c r="D677">
        <f t="shared" si="51"/>
        <v>0</v>
      </c>
      <c r="E677" t="str">
        <f t="shared" si="50"/>
        <v/>
      </c>
      <c r="F677" t="str">
        <f>IF(A677&lt;DATE(2026,9,1),'Fiche formation'!$C$25,'Fiche formation'!$D$25)</f>
        <v>mickael.montassier@umontpellier.fr</v>
      </c>
      <c r="G677">
        <f>Salle!$B$1</f>
        <v>0</v>
      </c>
      <c r="H677" t="str">
        <f>CONCATENATE('Fiche formation'!$C$14," ",IF(A677&lt;DATE(2026,9,1),"2A","3A"))</f>
        <v>M ALGO 2A</v>
      </c>
      <c r="K677">
        <f>VLOOKUP(A677,'Calendrier 2025-2026'!$AK$7:$AL$37,2,FALSE)</f>
        <v>0</v>
      </c>
    </row>
    <row r="678" spans="1:11">
      <c r="A678" s="10">
        <f t="shared" si="52"/>
        <v>46208</v>
      </c>
      <c r="B678" t="str">
        <f t="shared" si="53"/>
        <v/>
      </c>
      <c r="C678" t="str">
        <f t="shared" si="54"/>
        <v/>
      </c>
      <c r="D678">
        <f t="shared" si="51"/>
        <v>0</v>
      </c>
      <c r="E678" t="str">
        <f t="shared" si="50"/>
        <v/>
      </c>
      <c r="F678" t="str">
        <f>IF(A678&lt;DATE(2026,9,1),'Fiche formation'!$C$25,'Fiche formation'!$D$25)</f>
        <v>mickael.montassier@umontpellier.fr</v>
      </c>
      <c r="G678">
        <f>Salle!$B$1</f>
        <v>0</v>
      </c>
      <c r="H678" t="str">
        <f>CONCATENATE('Fiche formation'!$C$14," ",IF(A678&lt;DATE(2026,9,1),"2A","3A"))</f>
        <v>M ALGO 2A</v>
      </c>
      <c r="K678">
        <f>VLOOKUP(A678,'Calendrier 2025-2026'!$AK$7:$AL$37,2,FALSE)</f>
        <v>0</v>
      </c>
    </row>
    <row r="679" spans="1:11">
      <c r="A679" s="10">
        <f t="shared" si="52"/>
        <v>46208</v>
      </c>
      <c r="B679" t="str">
        <f t="shared" si="53"/>
        <v/>
      </c>
      <c r="C679" t="str">
        <f t="shared" si="54"/>
        <v/>
      </c>
      <c r="D679">
        <f t="shared" si="51"/>
        <v>0</v>
      </c>
      <c r="E679" t="str">
        <f t="shared" si="50"/>
        <v/>
      </c>
      <c r="F679" t="str">
        <f>IF(A679&lt;DATE(2026,9,1),'Fiche formation'!$C$25,'Fiche formation'!$D$25)</f>
        <v>mickael.montassier@umontpellier.fr</v>
      </c>
      <c r="G679">
        <f>Salle!$B$1</f>
        <v>0</v>
      </c>
      <c r="H679" t="str">
        <f>CONCATENATE('Fiche formation'!$C$14," ",IF(A679&lt;DATE(2026,9,1),"2A","3A"))</f>
        <v>M ALGO 2A</v>
      </c>
      <c r="K679">
        <f>VLOOKUP(A679,'Calendrier 2025-2026'!$AK$7:$AL$37,2,FALSE)</f>
        <v>0</v>
      </c>
    </row>
    <row r="680" spans="1:11">
      <c r="A680" s="10">
        <f t="shared" si="52"/>
        <v>46209</v>
      </c>
      <c r="B680" t="str">
        <f t="shared" si="53"/>
        <v>08:00</v>
      </c>
      <c r="C680" t="str">
        <f t="shared" si="54"/>
        <v>12:00</v>
      </c>
      <c r="D680" t="str">
        <f t="shared" si="51"/>
        <v>Entreprise</v>
      </c>
      <c r="E680">
        <f t="shared" si="50"/>
        <v>0</v>
      </c>
      <c r="F680" t="str">
        <f>IF(A680&lt;DATE(2026,9,1),'Fiche formation'!$C$25,'Fiche formation'!$D$25)</f>
        <v>mickael.montassier@umontpellier.fr</v>
      </c>
      <c r="G680">
        <f>Salle!$B$1</f>
        <v>0</v>
      </c>
      <c r="H680" t="str">
        <f>CONCATENATE('Fiche formation'!$C$14," ",IF(A680&lt;DATE(2026,9,1),"2A","3A"))</f>
        <v>M ALGO 2A</v>
      </c>
      <c r="K680" t="str">
        <f>VLOOKUP(A680,'Calendrier 2025-2026'!$AK$7:$AL$37,2,FALSE)</f>
        <v>Entreprise</v>
      </c>
    </row>
    <row r="681" spans="1:11">
      <c r="A681" s="10">
        <f t="shared" si="52"/>
        <v>46209</v>
      </c>
      <c r="B681" t="str">
        <f t="shared" si="53"/>
        <v>14:00</v>
      </c>
      <c r="C681" t="str">
        <f t="shared" si="54"/>
        <v>17:00</v>
      </c>
      <c r="D681" t="str">
        <f t="shared" si="51"/>
        <v>Entreprise</v>
      </c>
      <c r="E681">
        <f t="shared" si="50"/>
        <v>0</v>
      </c>
      <c r="F681" t="str">
        <f>IF(A681&lt;DATE(2026,9,1),'Fiche formation'!$C$25,'Fiche formation'!$D$25)</f>
        <v>mickael.montassier@umontpellier.fr</v>
      </c>
      <c r="G681">
        <f>Salle!$B$1</f>
        <v>0</v>
      </c>
      <c r="H681" t="str">
        <f>CONCATENATE('Fiche formation'!$C$14," ",IF(A681&lt;DATE(2026,9,1),"2A","3A"))</f>
        <v>M ALGO 2A</v>
      </c>
      <c r="K681" t="str">
        <f>VLOOKUP(A681,'Calendrier 2025-2026'!$AK$7:$AL$37,2,FALSE)</f>
        <v>Entreprise</v>
      </c>
    </row>
    <row r="682" spans="1:11">
      <c r="A682" s="10">
        <f t="shared" si="52"/>
        <v>46210</v>
      </c>
      <c r="B682" t="str">
        <f t="shared" si="53"/>
        <v>08:00</v>
      </c>
      <c r="C682" t="str">
        <f t="shared" si="54"/>
        <v>12:00</v>
      </c>
      <c r="D682" t="str">
        <f t="shared" si="51"/>
        <v>Entreprise</v>
      </c>
      <c r="E682">
        <f t="shared" si="50"/>
        <v>0</v>
      </c>
      <c r="F682" t="str">
        <f>IF(A682&lt;DATE(2026,9,1),'Fiche formation'!$C$25,'Fiche formation'!$D$25)</f>
        <v>mickael.montassier@umontpellier.fr</v>
      </c>
      <c r="G682">
        <f>Salle!$B$1</f>
        <v>0</v>
      </c>
      <c r="H682" t="str">
        <f>CONCATENATE('Fiche formation'!$C$14," ",IF(A682&lt;DATE(2026,9,1),"2A","3A"))</f>
        <v>M ALGO 2A</v>
      </c>
      <c r="K682" t="str">
        <f>VLOOKUP(A682,'Calendrier 2025-2026'!$AK$7:$AL$37,2,FALSE)</f>
        <v>Entreprise</v>
      </c>
    </row>
    <row r="683" spans="1:11">
      <c r="A683" s="10">
        <f t="shared" si="52"/>
        <v>46210</v>
      </c>
      <c r="B683" t="str">
        <f t="shared" si="53"/>
        <v>14:00</v>
      </c>
      <c r="C683" t="str">
        <f t="shared" si="54"/>
        <v>17:00</v>
      </c>
      <c r="D683" t="str">
        <f t="shared" si="51"/>
        <v>Entreprise</v>
      </c>
      <c r="E683">
        <f t="shared" si="50"/>
        <v>0</v>
      </c>
      <c r="F683" t="str">
        <f>IF(A683&lt;DATE(2026,9,1),'Fiche formation'!$C$25,'Fiche formation'!$D$25)</f>
        <v>mickael.montassier@umontpellier.fr</v>
      </c>
      <c r="G683">
        <f>Salle!$B$1</f>
        <v>0</v>
      </c>
      <c r="H683" t="str">
        <f>CONCATENATE('Fiche formation'!$C$14," ",IF(A683&lt;DATE(2026,9,1),"2A","3A"))</f>
        <v>M ALGO 2A</v>
      </c>
      <c r="K683" t="str">
        <f>VLOOKUP(A683,'Calendrier 2025-2026'!$AK$7:$AL$37,2,FALSE)</f>
        <v>Entreprise</v>
      </c>
    </row>
    <row r="684" spans="1:11">
      <c r="A684" s="10">
        <f t="shared" si="52"/>
        <v>46211</v>
      </c>
      <c r="B684" t="str">
        <f t="shared" si="53"/>
        <v>08:00</v>
      </c>
      <c r="C684" t="str">
        <f t="shared" si="54"/>
        <v>12:00</v>
      </c>
      <c r="D684" t="str">
        <f t="shared" si="51"/>
        <v>Entreprise</v>
      </c>
      <c r="E684">
        <f t="shared" si="50"/>
        <v>0</v>
      </c>
      <c r="F684" t="str">
        <f>IF(A684&lt;DATE(2026,9,1),'Fiche formation'!$C$25,'Fiche formation'!$D$25)</f>
        <v>mickael.montassier@umontpellier.fr</v>
      </c>
      <c r="G684">
        <f>Salle!$B$1</f>
        <v>0</v>
      </c>
      <c r="H684" t="str">
        <f>CONCATENATE('Fiche formation'!$C$14," ",IF(A684&lt;DATE(2026,9,1),"2A","3A"))</f>
        <v>M ALGO 2A</v>
      </c>
      <c r="K684" t="str">
        <f>VLOOKUP(A684,'Calendrier 2025-2026'!$AK$7:$AL$37,2,FALSE)</f>
        <v>Entreprise</v>
      </c>
    </row>
    <row r="685" spans="1:11">
      <c r="A685" s="10">
        <f t="shared" si="52"/>
        <v>46211</v>
      </c>
      <c r="B685" t="str">
        <f t="shared" si="53"/>
        <v>14:00</v>
      </c>
      <c r="C685" t="str">
        <f t="shared" si="54"/>
        <v>17:00</v>
      </c>
      <c r="D685" t="str">
        <f t="shared" si="51"/>
        <v>Entreprise</v>
      </c>
      <c r="E685">
        <f t="shared" si="50"/>
        <v>0</v>
      </c>
      <c r="F685" t="str">
        <f>IF(A685&lt;DATE(2026,9,1),'Fiche formation'!$C$25,'Fiche formation'!$D$25)</f>
        <v>mickael.montassier@umontpellier.fr</v>
      </c>
      <c r="G685">
        <f>Salle!$B$1</f>
        <v>0</v>
      </c>
      <c r="H685" t="str">
        <f>CONCATENATE('Fiche formation'!$C$14," ",IF(A685&lt;DATE(2026,9,1),"2A","3A"))</f>
        <v>M ALGO 2A</v>
      </c>
      <c r="K685" t="str">
        <f>VLOOKUP(A685,'Calendrier 2025-2026'!$AK$7:$AL$37,2,FALSE)</f>
        <v>Entreprise</v>
      </c>
    </row>
    <row r="686" spans="1:11">
      <c r="A686" s="10">
        <f t="shared" si="52"/>
        <v>46212</v>
      </c>
      <c r="B686" t="str">
        <f t="shared" si="53"/>
        <v>08:00</v>
      </c>
      <c r="C686" t="str">
        <f t="shared" si="54"/>
        <v>12:00</v>
      </c>
      <c r="D686" t="str">
        <f t="shared" si="51"/>
        <v>Entreprise</v>
      </c>
      <c r="E686">
        <f t="shared" si="50"/>
        <v>0</v>
      </c>
      <c r="F686" t="str">
        <f>IF(A686&lt;DATE(2026,9,1),'Fiche formation'!$C$25,'Fiche formation'!$D$25)</f>
        <v>mickael.montassier@umontpellier.fr</v>
      </c>
      <c r="G686">
        <f>Salle!$B$1</f>
        <v>0</v>
      </c>
      <c r="H686" t="str">
        <f>CONCATENATE('Fiche formation'!$C$14," ",IF(A686&lt;DATE(2026,9,1),"2A","3A"))</f>
        <v>M ALGO 2A</v>
      </c>
      <c r="K686" t="str">
        <f>VLOOKUP(A686,'Calendrier 2025-2026'!$AK$7:$AL$37,2,FALSE)</f>
        <v>Entreprise</v>
      </c>
    </row>
    <row r="687" spans="1:11">
      <c r="A687" s="10">
        <f t="shared" si="52"/>
        <v>46212</v>
      </c>
      <c r="B687" t="str">
        <f t="shared" si="53"/>
        <v>14:00</v>
      </c>
      <c r="C687" t="str">
        <f t="shared" si="54"/>
        <v>17:00</v>
      </c>
      <c r="D687" t="str">
        <f t="shared" si="51"/>
        <v>Entreprise</v>
      </c>
      <c r="E687">
        <f t="shared" si="50"/>
        <v>0</v>
      </c>
      <c r="F687" t="str">
        <f>IF(A687&lt;DATE(2026,9,1),'Fiche formation'!$C$25,'Fiche formation'!$D$25)</f>
        <v>mickael.montassier@umontpellier.fr</v>
      </c>
      <c r="G687">
        <f>Salle!$B$1</f>
        <v>0</v>
      </c>
      <c r="H687" t="str">
        <f>CONCATENATE('Fiche formation'!$C$14," ",IF(A687&lt;DATE(2026,9,1),"2A","3A"))</f>
        <v>M ALGO 2A</v>
      </c>
      <c r="K687" t="str">
        <f>VLOOKUP(A687,'Calendrier 2025-2026'!$AK$7:$AL$37,2,FALSE)</f>
        <v>Entreprise</v>
      </c>
    </row>
    <row r="688" spans="1:11">
      <c r="A688" s="10">
        <f t="shared" si="52"/>
        <v>46213</v>
      </c>
      <c r="B688" t="str">
        <f t="shared" si="53"/>
        <v>08:00</v>
      </c>
      <c r="C688" t="str">
        <f t="shared" si="54"/>
        <v>12:00</v>
      </c>
      <c r="D688" t="str">
        <f t="shared" si="51"/>
        <v>Entreprise</v>
      </c>
      <c r="E688">
        <f t="shared" si="50"/>
        <v>0</v>
      </c>
      <c r="F688" t="str">
        <f>IF(A688&lt;DATE(2026,9,1),'Fiche formation'!$C$25,'Fiche formation'!$D$25)</f>
        <v>mickael.montassier@umontpellier.fr</v>
      </c>
      <c r="G688">
        <f>Salle!$B$1</f>
        <v>0</v>
      </c>
      <c r="H688" t="str">
        <f>CONCATENATE('Fiche formation'!$C$14," ",IF(A688&lt;DATE(2026,9,1),"2A","3A"))</f>
        <v>M ALGO 2A</v>
      </c>
      <c r="K688" t="str">
        <f>VLOOKUP(A688,'Calendrier 2025-2026'!$AK$7:$AL$37,2,FALSE)</f>
        <v>Entreprise</v>
      </c>
    </row>
    <row r="689" spans="1:11">
      <c r="A689" s="10">
        <f t="shared" si="52"/>
        <v>46213</v>
      </c>
      <c r="B689" t="str">
        <f t="shared" si="53"/>
        <v>14:00</v>
      </c>
      <c r="C689" t="str">
        <f t="shared" si="54"/>
        <v>17:00</v>
      </c>
      <c r="D689" t="str">
        <f t="shared" si="51"/>
        <v>Entreprise</v>
      </c>
      <c r="E689">
        <f t="shared" si="50"/>
        <v>0</v>
      </c>
      <c r="F689" t="str">
        <f>IF(A689&lt;DATE(2026,9,1),'Fiche formation'!$C$25,'Fiche formation'!$D$25)</f>
        <v>mickael.montassier@umontpellier.fr</v>
      </c>
      <c r="G689">
        <f>Salle!$B$1</f>
        <v>0</v>
      </c>
      <c r="H689" t="str">
        <f>CONCATENATE('Fiche formation'!$C$14," ",IF(A689&lt;DATE(2026,9,1),"2A","3A"))</f>
        <v>M ALGO 2A</v>
      </c>
      <c r="K689" t="str">
        <f>VLOOKUP(A689,'Calendrier 2025-2026'!$AK$7:$AL$37,2,FALSE)</f>
        <v>Entreprise</v>
      </c>
    </row>
    <row r="690" spans="1:11">
      <c r="A690" s="10">
        <f t="shared" si="52"/>
        <v>46214</v>
      </c>
      <c r="B690" t="str">
        <f t="shared" si="53"/>
        <v/>
      </c>
      <c r="C690" t="str">
        <f t="shared" si="54"/>
        <v/>
      </c>
      <c r="D690">
        <f t="shared" si="51"/>
        <v>0</v>
      </c>
      <c r="E690" t="str">
        <f t="shared" si="50"/>
        <v/>
      </c>
      <c r="F690" t="str">
        <f>IF(A690&lt;DATE(2026,9,1),'Fiche formation'!$C$25,'Fiche formation'!$D$25)</f>
        <v>mickael.montassier@umontpellier.fr</v>
      </c>
      <c r="G690">
        <f>Salle!$B$1</f>
        <v>0</v>
      </c>
      <c r="H690" t="str">
        <f>CONCATENATE('Fiche formation'!$C$14," ",IF(A690&lt;DATE(2026,9,1),"2A","3A"))</f>
        <v>M ALGO 2A</v>
      </c>
      <c r="K690">
        <f>VLOOKUP(A690,'Calendrier 2025-2026'!$AK$7:$AL$37,2,FALSE)</f>
        <v>0</v>
      </c>
    </row>
    <row r="691" spans="1:11">
      <c r="A691" s="10">
        <f t="shared" si="52"/>
        <v>46214</v>
      </c>
      <c r="B691" t="str">
        <f t="shared" si="53"/>
        <v/>
      </c>
      <c r="C691" t="str">
        <f t="shared" si="54"/>
        <v/>
      </c>
      <c r="D691">
        <f t="shared" si="51"/>
        <v>0</v>
      </c>
      <c r="E691" t="str">
        <f t="shared" si="50"/>
        <v/>
      </c>
      <c r="F691" t="str">
        <f>IF(A691&lt;DATE(2026,9,1),'Fiche formation'!$C$25,'Fiche formation'!$D$25)</f>
        <v>mickael.montassier@umontpellier.fr</v>
      </c>
      <c r="G691">
        <f>Salle!$B$1</f>
        <v>0</v>
      </c>
      <c r="H691" t="str">
        <f>CONCATENATE('Fiche formation'!$C$14," ",IF(A691&lt;DATE(2026,9,1),"2A","3A"))</f>
        <v>M ALGO 2A</v>
      </c>
      <c r="K691">
        <f>VLOOKUP(A691,'Calendrier 2025-2026'!$AK$7:$AL$37,2,FALSE)</f>
        <v>0</v>
      </c>
    </row>
    <row r="692" spans="1:11">
      <c r="A692" s="10">
        <f t="shared" si="52"/>
        <v>46215</v>
      </c>
      <c r="B692" t="str">
        <f t="shared" si="53"/>
        <v/>
      </c>
      <c r="C692" t="str">
        <f t="shared" si="54"/>
        <v/>
      </c>
      <c r="D692">
        <f t="shared" si="51"/>
        <v>0</v>
      </c>
      <c r="E692" t="str">
        <f t="shared" si="50"/>
        <v/>
      </c>
      <c r="F692" t="str">
        <f>IF(A692&lt;DATE(2026,9,1),'Fiche formation'!$C$25,'Fiche formation'!$D$25)</f>
        <v>mickael.montassier@umontpellier.fr</v>
      </c>
      <c r="G692">
        <f>Salle!$B$1</f>
        <v>0</v>
      </c>
      <c r="H692" t="str">
        <f>CONCATENATE('Fiche formation'!$C$14," ",IF(A692&lt;DATE(2026,9,1),"2A","3A"))</f>
        <v>M ALGO 2A</v>
      </c>
      <c r="K692">
        <f>VLOOKUP(A692,'Calendrier 2025-2026'!$AK$7:$AL$37,2,FALSE)</f>
        <v>0</v>
      </c>
    </row>
    <row r="693" spans="1:11">
      <c r="A693" s="10">
        <f t="shared" si="52"/>
        <v>46215</v>
      </c>
      <c r="B693" t="str">
        <f t="shared" si="53"/>
        <v/>
      </c>
      <c r="C693" t="str">
        <f t="shared" si="54"/>
        <v/>
      </c>
      <c r="D693">
        <f t="shared" si="51"/>
        <v>0</v>
      </c>
      <c r="E693" t="str">
        <f t="shared" si="50"/>
        <v/>
      </c>
      <c r="F693" t="str">
        <f>IF(A693&lt;DATE(2026,9,1),'Fiche formation'!$C$25,'Fiche formation'!$D$25)</f>
        <v>mickael.montassier@umontpellier.fr</v>
      </c>
      <c r="G693">
        <f>Salle!$B$1</f>
        <v>0</v>
      </c>
      <c r="H693" t="str">
        <f>CONCATENATE('Fiche formation'!$C$14," ",IF(A693&lt;DATE(2026,9,1),"2A","3A"))</f>
        <v>M ALGO 2A</v>
      </c>
      <c r="K693">
        <f>VLOOKUP(A693,'Calendrier 2025-2026'!$AK$7:$AL$37,2,FALSE)</f>
        <v>0</v>
      </c>
    </row>
    <row r="694" spans="1:11">
      <c r="A694" s="10">
        <f t="shared" si="52"/>
        <v>46216</v>
      </c>
      <c r="B694" t="str">
        <f t="shared" si="53"/>
        <v>08:00</v>
      </c>
      <c r="C694" t="str">
        <f t="shared" si="54"/>
        <v>12:00</v>
      </c>
      <c r="D694" t="str">
        <f t="shared" si="51"/>
        <v>Entreprise</v>
      </c>
      <c r="E694">
        <f t="shared" si="50"/>
        <v>0</v>
      </c>
      <c r="F694" t="str">
        <f>IF(A694&lt;DATE(2026,9,1),'Fiche formation'!$C$25,'Fiche formation'!$D$25)</f>
        <v>mickael.montassier@umontpellier.fr</v>
      </c>
      <c r="G694">
        <f>Salle!$B$1</f>
        <v>0</v>
      </c>
      <c r="H694" t="str">
        <f>CONCATENATE('Fiche formation'!$C$14," ",IF(A694&lt;DATE(2026,9,1),"2A","3A"))</f>
        <v>M ALGO 2A</v>
      </c>
      <c r="K694" t="str">
        <f>VLOOKUP(A694,'Calendrier 2025-2026'!$AK$7:$AL$37,2,FALSE)</f>
        <v>Entreprise</v>
      </c>
    </row>
    <row r="695" spans="1:11">
      <c r="A695" s="10">
        <f t="shared" si="52"/>
        <v>46216</v>
      </c>
      <c r="B695" t="str">
        <f t="shared" si="53"/>
        <v>14:00</v>
      </c>
      <c r="C695" t="str">
        <f t="shared" si="54"/>
        <v>17:00</v>
      </c>
      <c r="D695" t="str">
        <f t="shared" si="51"/>
        <v>Entreprise</v>
      </c>
      <c r="E695">
        <f t="shared" si="50"/>
        <v>0</v>
      </c>
      <c r="F695" t="str">
        <f>IF(A695&lt;DATE(2026,9,1),'Fiche formation'!$C$25,'Fiche formation'!$D$25)</f>
        <v>mickael.montassier@umontpellier.fr</v>
      </c>
      <c r="G695">
        <f>Salle!$B$1</f>
        <v>0</v>
      </c>
      <c r="H695" t="str">
        <f>CONCATENATE('Fiche formation'!$C$14," ",IF(A695&lt;DATE(2026,9,1),"2A","3A"))</f>
        <v>M ALGO 2A</v>
      </c>
      <c r="K695" t="str">
        <f>VLOOKUP(A695,'Calendrier 2025-2026'!$AK$7:$AL$37,2,FALSE)</f>
        <v>Entreprise</v>
      </c>
    </row>
    <row r="696" spans="1:11">
      <c r="A696" s="10">
        <f t="shared" si="52"/>
        <v>46217</v>
      </c>
      <c r="B696" t="str">
        <f t="shared" si="53"/>
        <v/>
      </c>
      <c r="C696" t="str">
        <f t="shared" si="54"/>
        <v/>
      </c>
      <c r="D696">
        <f t="shared" si="51"/>
        <v>0</v>
      </c>
      <c r="E696" t="str">
        <f t="shared" si="50"/>
        <v/>
      </c>
      <c r="F696" t="str">
        <f>IF(A696&lt;DATE(2026,9,1),'Fiche formation'!$C$25,'Fiche formation'!$D$25)</f>
        <v>mickael.montassier@umontpellier.fr</v>
      </c>
      <c r="G696">
        <f>Salle!$B$1</f>
        <v>0</v>
      </c>
      <c r="H696" t="str">
        <f>CONCATENATE('Fiche formation'!$C$14," ",IF(A696&lt;DATE(2026,9,1),"2A","3A"))</f>
        <v>M ALGO 2A</v>
      </c>
      <c r="K696">
        <f>VLOOKUP(A696,'Calendrier 2025-2026'!$AK$7:$AL$37,2,FALSE)</f>
        <v>0</v>
      </c>
    </row>
    <row r="697" spans="1:11">
      <c r="A697" s="10">
        <f t="shared" si="52"/>
        <v>46217</v>
      </c>
      <c r="B697" t="str">
        <f t="shared" si="53"/>
        <v/>
      </c>
      <c r="C697" t="str">
        <f t="shared" si="54"/>
        <v/>
      </c>
      <c r="D697">
        <f t="shared" si="51"/>
        <v>0</v>
      </c>
      <c r="E697" t="str">
        <f t="shared" si="50"/>
        <v/>
      </c>
      <c r="F697" t="str">
        <f>IF(A697&lt;DATE(2026,9,1),'Fiche formation'!$C$25,'Fiche formation'!$D$25)</f>
        <v>mickael.montassier@umontpellier.fr</v>
      </c>
      <c r="G697">
        <f>Salle!$B$1</f>
        <v>0</v>
      </c>
      <c r="H697" t="str">
        <f>CONCATENATE('Fiche formation'!$C$14," ",IF(A697&lt;DATE(2026,9,1),"2A","3A"))</f>
        <v>M ALGO 2A</v>
      </c>
      <c r="K697">
        <f>VLOOKUP(A697,'Calendrier 2025-2026'!$AK$7:$AL$37,2,FALSE)</f>
        <v>0</v>
      </c>
    </row>
    <row r="698" spans="1:11">
      <c r="A698" s="10">
        <f t="shared" si="52"/>
        <v>46218</v>
      </c>
      <c r="B698" t="str">
        <f t="shared" si="53"/>
        <v>08:00</v>
      </c>
      <c r="C698" t="str">
        <f t="shared" si="54"/>
        <v>12:00</v>
      </c>
      <c r="D698" t="str">
        <f t="shared" si="51"/>
        <v>Entreprise</v>
      </c>
      <c r="E698">
        <f t="shared" si="50"/>
        <v>0</v>
      </c>
      <c r="F698" t="str">
        <f>IF(A698&lt;DATE(2026,9,1),'Fiche formation'!$C$25,'Fiche formation'!$D$25)</f>
        <v>mickael.montassier@umontpellier.fr</v>
      </c>
      <c r="G698">
        <f>Salle!$B$1</f>
        <v>0</v>
      </c>
      <c r="H698" t="str">
        <f>CONCATENATE('Fiche formation'!$C$14," ",IF(A698&lt;DATE(2026,9,1),"2A","3A"))</f>
        <v>M ALGO 2A</v>
      </c>
      <c r="K698" t="str">
        <f>VLOOKUP(A698,'Calendrier 2025-2026'!$AK$7:$AL$37,2,FALSE)</f>
        <v>Entreprise</v>
      </c>
    </row>
    <row r="699" spans="1:11">
      <c r="A699" s="10">
        <f t="shared" si="52"/>
        <v>46218</v>
      </c>
      <c r="B699" t="str">
        <f t="shared" si="53"/>
        <v>14:00</v>
      </c>
      <c r="C699" t="str">
        <f t="shared" si="54"/>
        <v>17:00</v>
      </c>
      <c r="D699" t="str">
        <f t="shared" si="51"/>
        <v>Entreprise</v>
      </c>
      <c r="E699">
        <f t="shared" si="50"/>
        <v>0</v>
      </c>
      <c r="F699" t="str">
        <f>IF(A699&lt;DATE(2026,9,1),'Fiche formation'!$C$25,'Fiche formation'!$D$25)</f>
        <v>mickael.montassier@umontpellier.fr</v>
      </c>
      <c r="G699">
        <f>Salle!$B$1</f>
        <v>0</v>
      </c>
      <c r="H699" t="str">
        <f>CONCATENATE('Fiche formation'!$C$14," ",IF(A699&lt;DATE(2026,9,1),"2A","3A"))</f>
        <v>M ALGO 2A</v>
      </c>
      <c r="K699" t="str">
        <f>VLOOKUP(A699,'Calendrier 2025-2026'!$AK$7:$AL$37,2,FALSE)</f>
        <v>Entreprise</v>
      </c>
    </row>
    <row r="700" spans="1:11">
      <c r="A700" s="10">
        <f t="shared" si="52"/>
        <v>46219</v>
      </c>
      <c r="B700" t="str">
        <f t="shared" si="53"/>
        <v>08:00</v>
      </c>
      <c r="C700" t="str">
        <f t="shared" si="54"/>
        <v>12:00</v>
      </c>
      <c r="D700" t="str">
        <f t="shared" si="51"/>
        <v>Entreprise</v>
      </c>
      <c r="E700">
        <f t="shared" si="50"/>
        <v>0</v>
      </c>
      <c r="F700" t="str">
        <f>IF(A700&lt;DATE(2026,9,1),'Fiche formation'!$C$25,'Fiche formation'!$D$25)</f>
        <v>mickael.montassier@umontpellier.fr</v>
      </c>
      <c r="G700">
        <f>Salle!$B$1</f>
        <v>0</v>
      </c>
      <c r="H700" t="str">
        <f>CONCATENATE('Fiche formation'!$C$14," ",IF(A700&lt;DATE(2026,9,1),"2A","3A"))</f>
        <v>M ALGO 2A</v>
      </c>
      <c r="K700" t="str">
        <f>VLOOKUP(A700,'Calendrier 2025-2026'!$AK$7:$AL$37,2,FALSE)</f>
        <v>Entreprise</v>
      </c>
    </row>
    <row r="701" spans="1:11">
      <c r="A701" s="10">
        <f t="shared" si="52"/>
        <v>46219</v>
      </c>
      <c r="B701" t="str">
        <f t="shared" si="53"/>
        <v>14:00</v>
      </c>
      <c r="C701" t="str">
        <f t="shared" si="54"/>
        <v>17:00</v>
      </c>
      <c r="D701" t="str">
        <f t="shared" si="51"/>
        <v>Entreprise</v>
      </c>
      <c r="E701">
        <f t="shared" si="50"/>
        <v>0</v>
      </c>
      <c r="F701" t="str">
        <f>IF(A701&lt;DATE(2026,9,1),'Fiche formation'!$C$25,'Fiche formation'!$D$25)</f>
        <v>mickael.montassier@umontpellier.fr</v>
      </c>
      <c r="G701">
        <f>Salle!$B$1</f>
        <v>0</v>
      </c>
      <c r="H701" t="str">
        <f>CONCATENATE('Fiche formation'!$C$14," ",IF(A701&lt;DATE(2026,9,1),"2A","3A"))</f>
        <v>M ALGO 2A</v>
      </c>
      <c r="K701" t="str">
        <f>VLOOKUP(A701,'Calendrier 2025-2026'!$AK$7:$AL$37,2,FALSE)</f>
        <v>Entreprise</v>
      </c>
    </row>
    <row r="702" spans="1:11">
      <c r="A702" s="10">
        <f t="shared" si="52"/>
        <v>46220</v>
      </c>
      <c r="B702" t="str">
        <f t="shared" si="53"/>
        <v>08:00</v>
      </c>
      <c r="C702" t="str">
        <f t="shared" si="54"/>
        <v>12:00</v>
      </c>
      <c r="D702" t="str">
        <f t="shared" si="51"/>
        <v>Entreprise</v>
      </c>
      <c r="E702">
        <f t="shared" si="50"/>
        <v>0</v>
      </c>
      <c r="F702" t="str">
        <f>IF(A702&lt;DATE(2026,9,1),'Fiche formation'!$C$25,'Fiche formation'!$D$25)</f>
        <v>mickael.montassier@umontpellier.fr</v>
      </c>
      <c r="G702">
        <f>Salle!$B$1</f>
        <v>0</v>
      </c>
      <c r="H702" t="str">
        <f>CONCATENATE('Fiche formation'!$C$14," ",IF(A702&lt;DATE(2026,9,1),"2A","3A"))</f>
        <v>M ALGO 2A</v>
      </c>
      <c r="K702" t="str">
        <f>VLOOKUP(A702,'Calendrier 2025-2026'!$AK$7:$AL$37,2,FALSE)</f>
        <v>Entreprise</v>
      </c>
    </row>
    <row r="703" spans="1:11">
      <c r="A703" s="10">
        <f t="shared" si="52"/>
        <v>46220</v>
      </c>
      <c r="B703" t="str">
        <f t="shared" si="53"/>
        <v>14:00</v>
      </c>
      <c r="C703" t="str">
        <f t="shared" si="54"/>
        <v>17:00</v>
      </c>
      <c r="D703" t="str">
        <f t="shared" si="51"/>
        <v>Entreprise</v>
      </c>
      <c r="E703">
        <f t="shared" ref="E703:E766" si="55">IF(K703=0,"",IF(OR(K703="Entreprise",K703="Révisions"),0,1))</f>
        <v>0</v>
      </c>
      <c r="F703" t="str">
        <f>IF(A703&lt;DATE(2026,9,1),'Fiche formation'!$C$25,'Fiche formation'!$D$25)</f>
        <v>mickael.montassier@umontpellier.fr</v>
      </c>
      <c r="G703">
        <f>Salle!$B$1</f>
        <v>0</v>
      </c>
      <c r="H703" t="str">
        <f>CONCATENATE('Fiche formation'!$C$14," ",IF(A703&lt;DATE(2026,9,1),"2A","3A"))</f>
        <v>M ALGO 2A</v>
      </c>
      <c r="K703" t="str">
        <f>VLOOKUP(A703,'Calendrier 2025-2026'!$AK$7:$AL$37,2,FALSE)</f>
        <v>Entreprise</v>
      </c>
    </row>
    <row r="704" spans="1:11">
      <c r="A704" s="10">
        <f t="shared" si="52"/>
        <v>46221</v>
      </c>
      <c r="B704" t="str">
        <f t="shared" si="53"/>
        <v/>
      </c>
      <c r="C704" t="str">
        <f t="shared" si="54"/>
        <v/>
      </c>
      <c r="D704">
        <f t="shared" ref="D704:D767" si="56">K704</f>
        <v>0</v>
      </c>
      <c r="E704" t="str">
        <f t="shared" si="55"/>
        <v/>
      </c>
      <c r="F704" t="str">
        <f>IF(A704&lt;DATE(2026,9,1),'Fiche formation'!$C$25,'Fiche formation'!$D$25)</f>
        <v>mickael.montassier@umontpellier.fr</v>
      </c>
      <c r="G704">
        <f>Salle!$B$1</f>
        <v>0</v>
      </c>
      <c r="H704" t="str">
        <f>CONCATENATE('Fiche formation'!$C$14," ",IF(A704&lt;DATE(2026,9,1),"2A","3A"))</f>
        <v>M ALGO 2A</v>
      </c>
      <c r="K704">
        <f>VLOOKUP(A704,'Calendrier 2025-2026'!$AK$7:$AL$37,2,FALSE)</f>
        <v>0</v>
      </c>
    </row>
    <row r="705" spans="1:11">
      <c r="A705" s="10">
        <f t="shared" ref="A705:A768" si="57">IF(A704=A703,A704+1,A704)</f>
        <v>46221</v>
      </c>
      <c r="B705" t="str">
        <f t="shared" si="53"/>
        <v/>
      </c>
      <c r="C705" t="str">
        <f t="shared" si="54"/>
        <v/>
      </c>
      <c r="D705">
        <f t="shared" si="56"/>
        <v>0</v>
      </c>
      <c r="E705" t="str">
        <f t="shared" si="55"/>
        <v/>
      </c>
      <c r="F705" t="str">
        <f>IF(A705&lt;DATE(2026,9,1),'Fiche formation'!$C$25,'Fiche formation'!$D$25)</f>
        <v>mickael.montassier@umontpellier.fr</v>
      </c>
      <c r="G705">
        <f>Salle!$B$1</f>
        <v>0</v>
      </c>
      <c r="H705" t="str">
        <f>CONCATENATE('Fiche formation'!$C$14," ",IF(A705&lt;DATE(2026,9,1),"2A","3A"))</f>
        <v>M ALGO 2A</v>
      </c>
      <c r="K705">
        <f>VLOOKUP(A705,'Calendrier 2025-2026'!$AK$7:$AL$37,2,FALSE)</f>
        <v>0</v>
      </c>
    </row>
    <row r="706" spans="1:11">
      <c r="A706" s="10">
        <f t="shared" si="57"/>
        <v>46222</v>
      </c>
      <c r="B706" t="str">
        <f t="shared" si="53"/>
        <v/>
      </c>
      <c r="C706" t="str">
        <f t="shared" si="54"/>
        <v/>
      </c>
      <c r="D706">
        <f t="shared" si="56"/>
        <v>0</v>
      </c>
      <c r="E706" t="str">
        <f t="shared" si="55"/>
        <v/>
      </c>
      <c r="F706" t="str">
        <f>IF(A706&lt;DATE(2026,9,1),'Fiche formation'!$C$25,'Fiche formation'!$D$25)</f>
        <v>mickael.montassier@umontpellier.fr</v>
      </c>
      <c r="G706">
        <f>Salle!$B$1</f>
        <v>0</v>
      </c>
      <c r="H706" t="str">
        <f>CONCATENATE('Fiche formation'!$C$14," ",IF(A706&lt;DATE(2026,9,1),"2A","3A"))</f>
        <v>M ALGO 2A</v>
      </c>
      <c r="K706">
        <f>VLOOKUP(A706,'Calendrier 2025-2026'!$AK$7:$AL$37,2,FALSE)</f>
        <v>0</v>
      </c>
    </row>
    <row r="707" spans="1:11">
      <c r="A707" s="10">
        <f t="shared" si="57"/>
        <v>46222</v>
      </c>
      <c r="B707" t="str">
        <f t="shared" ref="B707:B770" si="58">IF(K707=0,"",IF($A707=$A706,"14:00","08:00"))</f>
        <v/>
      </c>
      <c r="C707" t="str">
        <f t="shared" ref="C707:C770" si="59">IF(K707=0,"",IF($A707=$A706,"17:00","12:00"))</f>
        <v/>
      </c>
      <c r="D707">
        <f t="shared" si="56"/>
        <v>0</v>
      </c>
      <c r="E707" t="str">
        <f t="shared" si="55"/>
        <v/>
      </c>
      <c r="F707" t="str">
        <f>IF(A707&lt;DATE(2026,9,1),'Fiche formation'!$C$25,'Fiche formation'!$D$25)</f>
        <v>mickael.montassier@umontpellier.fr</v>
      </c>
      <c r="G707">
        <f>Salle!$B$1</f>
        <v>0</v>
      </c>
      <c r="H707" t="str">
        <f>CONCATENATE('Fiche formation'!$C$14," ",IF(A707&lt;DATE(2026,9,1),"2A","3A"))</f>
        <v>M ALGO 2A</v>
      </c>
      <c r="K707">
        <f>VLOOKUP(A707,'Calendrier 2025-2026'!$AK$7:$AL$37,2,FALSE)</f>
        <v>0</v>
      </c>
    </row>
    <row r="708" spans="1:11">
      <c r="A708" s="10">
        <f t="shared" si="57"/>
        <v>46223</v>
      </c>
      <c r="B708" t="str">
        <f t="shared" si="58"/>
        <v>08:00</v>
      </c>
      <c r="C708" t="str">
        <f t="shared" si="59"/>
        <v>12:00</v>
      </c>
      <c r="D708" t="str">
        <f t="shared" si="56"/>
        <v>Entreprise</v>
      </c>
      <c r="E708">
        <f t="shared" si="55"/>
        <v>0</v>
      </c>
      <c r="F708" t="str">
        <f>IF(A708&lt;DATE(2026,9,1),'Fiche formation'!$C$25,'Fiche formation'!$D$25)</f>
        <v>mickael.montassier@umontpellier.fr</v>
      </c>
      <c r="G708">
        <f>Salle!$B$1</f>
        <v>0</v>
      </c>
      <c r="H708" t="str">
        <f>CONCATENATE('Fiche formation'!$C$14," ",IF(A708&lt;DATE(2026,9,1),"2A","3A"))</f>
        <v>M ALGO 2A</v>
      </c>
      <c r="K708" t="str">
        <f>VLOOKUP(A708,'Calendrier 2025-2026'!$AK$7:$AL$37,2,FALSE)</f>
        <v>Entreprise</v>
      </c>
    </row>
    <row r="709" spans="1:11">
      <c r="A709" s="10">
        <f t="shared" si="57"/>
        <v>46223</v>
      </c>
      <c r="B709" t="str">
        <f t="shared" si="58"/>
        <v>14:00</v>
      </c>
      <c r="C709" t="str">
        <f t="shared" si="59"/>
        <v>17:00</v>
      </c>
      <c r="D709" t="str">
        <f t="shared" si="56"/>
        <v>Entreprise</v>
      </c>
      <c r="E709">
        <f t="shared" si="55"/>
        <v>0</v>
      </c>
      <c r="F709" t="str">
        <f>IF(A709&lt;DATE(2026,9,1),'Fiche formation'!$C$25,'Fiche formation'!$D$25)</f>
        <v>mickael.montassier@umontpellier.fr</v>
      </c>
      <c r="G709">
        <f>Salle!$B$1</f>
        <v>0</v>
      </c>
      <c r="H709" t="str">
        <f>CONCATENATE('Fiche formation'!$C$14," ",IF(A709&lt;DATE(2026,9,1),"2A","3A"))</f>
        <v>M ALGO 2A</v>
      </c>
      <c r="K709" t="str">
        <f>VLOOKUP(A709,'Calendrier 2025-2026'!$AK$7:$AL$37,2,FALSE)</f>
        <v>Entreprise</v>
      </c>
    </row>
    <row r="710" spans="1:11">
      <c r="A710" s="10">
        <f t="shared" si="57"/>
        <v>46224</v>
      </c>
      <c r="B710" t="str">
        <f t="shared" si="58"/>
        <v>08:00</v>
      </c>
      <c r="C710" t="str">
        <f t="shared" si="59"/>
        <v>12:00</v>
      </c>
      <c r="D710" t="str">
        <f t="shared" si="56"/>
        <v>Entreprise</v>
      </c>
      <c r="E710">
        <f t="shared" si="55"/>
        <v>0</v>
      </c>
      <c r="F710" t="str">
        <f>IF(A710&lt;DATE(2026,9,1),'Fiche formation'!$C$25,'Fiche formation'!$D$25)</f>
        <v>mickael.montassier@umontpellier.fr</v>
      </c>
      <c r="G710">
        <f>Salle!$B$1</f>
        <v>0</v>
      </c>
      <c r="H710" t="str">
        <f>CONCATENATE('Fiche formation'!$C$14," ",IF(A710&lt;DATE(2026,9,1),"2A","3A"))</f>
        <v>M ALGO 2A</v>
      </c>
      <c r="K710" t="str">
        <f>VLOOKUP(A710,'Calendrier 2025-2026'!$AK$7:$AL$37,2,FALSE)</f>
        <v>Entreprise</v>
      </c>
    </row>
    <row r="711" spans="1:11">
      <c r="A711" s="10">
        <f t="shared" si="57"/>
        <v>46224</v>
      </c>
      <c r="B711" t="str">
        <f t="shared" si="58"/>
        <v>14:00</v>
      </c>
      <c r="C711" t="str">
        <f t="shared" si="59"/>
        <v>17:00</v>
      </c>
      <c r="D711" t="str">
        <f t="shared" si="56"/>
        <v>Entreprise</v>
      </c>
      <c r="E711">
        <f t="shared" si="55"/>
        <v>0</v>
      </c>
      <c r="F711" t="str">
        <f>IF(A711&lt;DATE(2026,9,1),'Fiche formation'!$C$25,'Fiche formation'!$D$25)</f>
        <v>mickael.montassier@umontpellier.fr</v>
      </c>
      <c r="G711">
        <f>Salle!$B$1</f>
        <v>0</v>
      </c>
      <c r="H711" t="str">
        <f>CONCATENATE('Fiche formation'!$C$14," ",IF(A711&lt;DATE(2026,9,1),"2A","3A"))</f>
        <v>M ALGO 2A</v>
      </c>
      <c r="K711" t="str">
        <f>VLOOKUP(A711,'Calendrier 2025-2026'!$AK$7:$AL$37,2,FALSE)</f>
        <v>Entreprise</v>
      </c>
    </row>
    <row r="712" spans="1:11">
      <c r="A712" s="10">
        <f t="shared" si="57"/>
        <v>46225</v>
      </c>
      <c r="B712" t="str">
        <f t="shared" si="58"/>
        <v>08:00</v>
      </c>
      <c r="C712" t="str">
        <f t="shared" si="59"/>
        <v>12:00</v>
      </c>
      <c r="D712" t="str">
        <f t="shared" si="56"/>
        <v>Entreprise</v>
      </c>
      <c r="E712">
        <f t="shared" si="55"/>
        <v>0</v>
      </c>
      <c r="F712" t="str">
        <f>IF(A712&lt;DATE(2026,9,1),'Fiche formation'!$C$25,'Fiche formation'!$D$25)</f>
        <v>mickael.montassier@umontpellier.fr</v>
      </c>
      <c r="G712">
        <f>Salle!$B$1</f>
        <v>0</v>
      </c>
      <c r="H712" t="str">
        <f>CONCATENATE('Fiche formation'!$C$14," ",IF(A712&lt;DATE(2026,9,1),"2A","3A"))</f>
        <v>M ALGO 2A</v>
      </c>
      <c r="K712" t="str">
        <f>VLOOKUP(A712,'Calendrier 2025-2026'!$AK$7:$AL$37,2,FALSE)</f>
        <v>Entreprise</v>
      </c>
    </row>
    <row r="713" spans="1:11">
      <c r="A713" s="10">
        <f t="shared" si="57"/>
        <v>46225</v>
      </c>
      <c r="B713" t="str">
        <f t="shared" si="58"/>
        <v>14:00</v>
      </c>
      <c r="C713" t="str">
        <f t="shared" si="59"/>
        <v>17:00</v>
      </c>
      <c r="D713" t="str">
        <f t="shared" si="56"/>
        <v>Entreprise</v>
      </c>
      <c r="E713">
        <f t="shared" si="55"/>
        <v>0</v>
      </c>
      <c r="F713" t="str">
        <f>IF(A713&lt;DATE(2026,9,1),'Fiche formation'!$C$25,'Fiche formation'!$D$25)</f>
        <v>mickael.montassier@umontpellier.fr</v>
      </c>
      <c r="G713">
        <f>Salle!$B$1</f>
        <v>0</v>
      </c>
      <c r="H713" t="str">
        <f>CONCATENATE('Fiche formation'!$C$14," ",IF(A713&lt;DATE(2026,9,1),"2A","3A"))</f>
        <v>M ALGO 2A</v>
      </c>
      <c r="K713" t="str">
        <f>VLOOKUP(A713,'Calendrier 2025-2026'!$AK$7:$AL$37,2,FALSE)</f>
        <v>Entreprise</v>
      </c>
    </row>
    <row r="714" spans="1:11">
      <c r="A714" s="10">
        <f t="shared" si="57"/>
        <v>46226</v>
      </c>
      <c r="B714" t="str">
        <f t="shared" si="58"/>
        <v>08:00</v>
      </c>
      <c r="C714" t="str">
        <f t="shared" si="59"/>
        <v>12:00</v>
      </c>
      <c r="D714" t="str">
        <f t="shared" si="56"/>
        <v>Entreprise</v>
      </c>
      <c r="E714">
        <f t="shared" si="55"/>
        <v>0</v>
      </c>
      <c r="F714" t="str">
        <f>IF(A714&lt;DATE(2026,9,1),'Fiche formation'!$C$25,'Fiche formation'!$D$25)</f>
        <v>mickael.montassier@umontpellier.fr</v>
      </c>
      <c r="G714">
        <f>Salle!$B$1</f>
        <v>0</v>
      </c>
      <c r="H714" t="str">
        <f>CONCATENATE('Fiche formation'!$C$14," ",IF(A714&lt;DATE(2026,9,1),"2A","3A"))</f>
        <v>M ALGO 2A</v>
      </c>
      <c r="K714" t="str">
        <f>VLOOKUP(A714,'Calendrier 2025-2026'!$AK$7:$AL$37,2,FALSE)</f>
        <v>Entreprise</v>
      </c>
    </row>
    <row r="715" spans="1:11">
      <c r="A715" s="10">
        <f t="shared" si="57"/>
        <v>46226</v>
      </c>
      <c r="B715" t="str">
        <f t="shared" si="58"/>
        <v>14:00</v>
      </c>
      <c r="C715" t="str">
        <f t="shared" si="59"/>
        <v>17:00</v>
      </c>
      <c r="D715" t="str">
        <f t="shared" si="56"/>
        <v>Entreprise</v>
      </c>
      <c r="E715">
        <f t="shared" si="55"/>
        <v>0</v>
      </c>
      <c r="F715" t="str">
        <f>IF(A715&lt;DATE(2026,9,1),'Fiche formation'!$C$25,'Fiche formation'!$D$25)</f>
        <v>mickael.montassier@umontpellier.fr</v>
      </c>
      <c r="G715">
        <f>Salle!$B$1</f>
        <v>0</v>
      </c>
      <c r="H715" t="str">
        <f>CONCATENATE('Fiche formation'!$C$14," ",IF(A715&lt;DATE(2026,9,1),"2A","3A"))</f>
        <v>M ALGO 2A</v>
      </c>
      <c r="K715" t="str">
        <f>VLOOKUP(A715,'Calendrier 2025-2026'!$AK$7:$AL$37,2,FALSE)</f>
        <v>Entreprise</v>
      </c>
    </row>
    <row r="716" spans="1:11">
      <c r="A716" s="10">
        <f t="shared" si="57"/>
        <v>46227</v>
      </c>
      <c r="B716" t="str">
        <f t="shared" si="58"/>
        <v>08:00</v>
      </c>
      <c r="C716" t="str">
        <f t="shared" si="59"/>
        <v>12:00</v>
      </c>
      <c r="D716" t="str">
        <f t="shared" si="56"/>
        <v>Entreprise</v>
      </c>
      <c r="E716">
        <f t="shared" si="55"/>
        <v>0</v>
      </c>
      <c r="F716" t="str">
        <f>IF(A716&lt;DATE(2026,9,1),'Fiche formation'!$C$25,'Fiche formation'!$D$25)</f>
        <v>mickael.montassier@umontpellier.fr</v>
      </c>
      <c r="G716">
        <f>Salle!$B$1</f>
        <v>0</v>
      </c>
      <c r="H716" t="str">
        <f>CONCATENATE('Fiche formation'!$C$14," ",IF(A716&lt;DATE(2026,9,1),"2A","3A"))</f>
        <v>M ALGO 2A</v>
      </c>
      <c r="K716" t="str">
        <f>VLOOKUP(A716,'Calendrier 2025-2026'!$AK$7:$AL$37,2,FALSE)</f>
        <v>Entreprise</v>
      </c>
    </row>
    <row r="717" spans="1:11">
      <c r="A717" s="10">
        <f t="shared" si="57"/>
        <v>46227</v>
      </c>
      <c r="B717" t="str">
        <f t="shared" si="58"/>
        <v>14:00</v>
      </c>
      <c r="C717" t="str">
        <f t="shared" si="59"/>
        <v>17:00</v>
      </c>
      <c r="D717" t="str">
        <f t="shared" si="56"/>
        <v>Entreprise</v>
      </c>
      <c r="E717">
        <f t="shared" si="55"/>
        <v>0</v>
      </c>
      <c r="F717" t="str">
        <f>IF(A717&lt;DATE(2026,9,1),'Fiche formation'!$C$25,'Fiche formation'!$D$25)</f>
        <v>mickael.montassier@umontpellier.fr</v>
      </c>
      <c r="G717">
        <f>Salle!$B$1</f>
        <v>0</v>
      </c>
      <c r="H717" t="str">
        <f>CONCATENATE('Fiche formation'!$C$14," ",IF(A717&lt;DATE(2026,9,1),"2A","3A"))</f>
        <v>M ALGO 2A</v>
      </c>
      <c r="K717" t="str">
        <f>VLOOKUP(A717,'Calendrier 2025-2026'!$AK$7:$AL$37,2,FALSE)</f>
        <v>Entreprise</v>
      </c>
    </row>
    <row r="718" spans="1:11">
      <c r="A718" s="10">
        <f t="shared" si="57"/>
        <v>46228</v>
      </c>
      <c r="B718" t="str">
        <f t="shared" si="58"/>
        <v/>
      </c>
      <c r="C718" t="str">
        <f t="shared" si="59"/>
        <v/>
      </c>
      <c r="D718">
        <f t="shared" si="56"/>
        <v>0</v>
      </c>
      <c r="E718" t="str">
        <f t="shared" si="55"/>
        <v/>
      </c>
      <c r="F718" t="str">
        <f>IF(A718&lt;DATE(2026,9,1),'Fiche formation'!$C$25,'Fiche formation'!$D$25)</f>
        <v>mickael.montassier@umontpellier.fr</v>
      </c>
      <c r="G718">
        <f>Salle!$B$1</f>
        <v>0</v>
      </c>
      <c r="H718" t="str">
        <f>CONCATENATE('Fiche formation'!$C$14," ",IF(A718&lt;DATE(2026,9,1),"2A","3A"))</f>
        <v>M ALGO 2A</v>
      </c>
      <c r="K718">
        <f>VLOOKUP(A718,'Calendrier 2025-2026'!$AK$7:$AL$37,2,FALSE)</f>
        <v>0</v>
      </c>
    </row>
    <row r="719" spans="1:11">
      <c r="A719" s="10">
        <f t="shared" si="57"/>
        <v>46228</v>
      </c>
      <c r="B719" t="str">
        <f t="shared" si="58"/>
        <v/>
      </c>
      <c r="C719" t="str">
        <f t="shared" si="59"/>
        <v/>
      </c>
      <c r="D719">
        <f t="shared" si="56"/>
        <v>0</v>
      </c>
      <c r="E719" t="str">
        <f t="shared" si="55"/>
        <v/>
      </c>
      <c r="F719" t="str">
        <f>IF(A719&lt;DATE(2026,9,1),'Fiche formation'!$C$25,'Fiche formation'!$D$25)</f>
        <v>mickael.montassier@umontpellier.fr</v>
      </c>
      <c r="G719">
        <f>Salle!$B$1</f>
        <v>0</v>
      </c>
      <c r="H719" t="str">
        <f>CONCATENATE('Fiche formation'!$C$14," ",IF(A719&lt;DATE(2026,9,1),"2A","3A"))</f>
        <v>M ALGO 2A</v>
      </c>
      <c r="K719">
        <f>VLOOKUP(A719,'Calendrier 2025-2026'!$AK$7:$AL$37,2,FALSE)</f>
        <v>0</v>
      </c>
    </row>
    <row r="720" spans="1:11">
      <c r="A720" s="10">
        <f t="shared" si="57"/>
        <v>46229</v>
      </c>
      <c r="B720" t="str">
        <f t="shared" si="58"/>
        <v/>
      </c>
      <c r="C720" t="str">
        <f t="shared" si="59"/>
        <v/>
      </c>
      <c r="D720">
        <f t="shared" si="56"/>
        <v>0</v>
      </c>
      <c r="E720" t="str">
        <f t="shared" si="55"/>
        <v/>
      </c>
      <c r="F720" t="str">
        <f>IF(A720&lt;DATE(2026,9,1),'Fiche formation'!$C$25,'Fiche formation'!$D$25)</f>
        <v>mickael.montassier@umontpellier.fr</v>
      </c>
      <c r="G720">
        <f>Salle!$B$1</f>
        <v>0</v>
      </c>
      <c r="H720" t="str">
        <f>CONCATENATE('Fiche formation'!$C$14," ",IF(A720&lt;DATE(2026,9,1),"2A","3A"))</f>
        <v>M ALGO 2A</v>
      </c>
      <c r="K720">
        <f>VLOOKUP(A720,'Calendrier 2025-2026'!$AK$7:$AL$37,2,FALSE)</f>
        <v>0</v>
      </c>
    </row>
    <row r="721" spans="1:11">
      <c r="A721" s="10">
        <f t="shared" si="57"/>
        <v>46229</v>
      </c>
      <c r="B721" t="str">
        <f t="shared" si="58"/>
        <v/>
      </c>
      <c r="C721" t="str">
        <f t="shared" si="59"/>
        <v/>
      </c>
      <c r="D721">
        <f t="shared" si="56"/>
        <v>0</v>
      </c>
      <c r="E721" t="str">
        <f t="shared" si="55"/>
        <v/>
      </c>
      <c r="F721" t="str">
        <f>IF(A721&lt;DATE(2026,9,1),'Fiche formation'!$C$25,'Fiche formation'!$D$25)</f>
        <v>mickael.montassier@umontpellier.fr</v>
      </c>
      <c r="G721">
        <f>Salle!$B$1</f>
        <v>0</v>
      </c>
      <c r="H721" t="str">
        <f>CONCATENATE('Fiche formation'!$C$14," ",IF(A721&lt;DATE(2026,9,1),"2A","3A"))</f>
        <v>M ALGO 2A</v>
      </c>
      <c r="K721">
        <f>VLOOKUP(A721,'Calendrier 2025-2026'!$AK$7:$AL$37,2,FALSE)</f>
        <v>0</v>
      </c>
    </row>
    <row r="722" spans="1:11">
      <c r="A722" s="10">
        <f t="shared" si="57"/>
        <v>46230</v>
      </c>
      <c r="B722" t="str">
        <f t="shared" si="58"/>
        <v>08:00</v>
      </c>
      <c r="C722" t="str">
        <f t="shared" si="59"/>
        <v>12:00</v>
      </c>
      <c r="D722" t="str">
        <f t="shared" si="56"/>
        <v>Entreprise</v>
      </c>
      <c r="E722">
        <f t="shared" si="55"/>
        <v>0</v>
      </c>
      <c r="F722" t="str">
        <f>IF(A722&lt;DATE(2026,9,1),'Fiche formation'!$C$25,'Fiche formation'!$D$25)</f>
        <v>mickael.montassier@umontpellier.fr</v>
      </c>
      <c r="G722">
        <f>Salle!$B$1</f>
        <v>0</v>
      </c>
      <c r="H722" t="str">
        <f>CONCATENATE('Fiche formation'!$C$14," ",IF(A722&lt;DATE(2026,9,1),"2A","3A"))</f>
        <v>M ALGO 2A</v>
      </c>
      <c r="K722" t="str">
        <f>VLOOKUP(A722,'Calendrier 2025-2026'!$AK$7:$AL$37,2,FALSE)</f>
        <v>Entreprise</v>
      </c>
    </row>
    <row r="723" spans="1:11">
      <c r="A723" s="10">
        <f t="shared" si="57"/>
        <v>46230</v>
      </c>
      <c r="B723" t="str">
        <f t="shared" si="58"/>
        <v>14:00</v>
      </c>
      <c r="C723" t="str">
        <f t="shared" si="59"/>
        <v>17:00</v>
      </c>
      <c r="D723" t="str">
        <f t="shared" si="56"/>
        <v>Entreprise</v>
      </c>
      <c r="E723">
        <f t="shared" si="55"/>
        <v>0</v>
      </c>
      <c r="F723" t="str">
        <f>IF(A723&lt;DATE(2026,9,1),'Fiche formation'!$C$25,'Fiche formation'!$D$25)</f>
        <v>mickael.montassier@umontpellier.fr</v>
      </c>
      <c r="G723">
        <f>Salle!$B$1</f>
        <v>0</v>
      </c>
      <c r="H723" t="str">
        <f>CONCATENATE('Fiche formation'!$C$14," ",IF(A723&lt;DATE(2026,9,1),"2A","3A"))</f>
        <v>M ALGO 2A</v>
      </c>
      <c r="K723" t="str">
        <f>VLOOKUP(A723,'Calendrier 2025-2026'!$AK$7:$AL$37,2,FALSE)</f>
        <v>Entreprise</v>
      </c>
    </row>
    <row r="724" spans="1:11">
      <c r="A724" s="10">
        <f t="shared" si="57"/>
        <v>46231</v>
      </c>
      <c r="B724" t="str">
        <f t="shared" si="58"/>
        <v>08:00</v>
      </c>
      <c r="C724" t="str">
        <f t="shared" si="59"/>
        <v>12:00</v>
      </c>
      <c r="D724" t="str">
        <f t="shared" si="56"/>
        <v>Entreprise</v>
      </c>
      <c r="E724">
        <f t="shared" si="55"/>
        <v>0</v>
      </c>
      <c r="F724" t="str">
        <f>IF(A724&lt;DATE(2026,9,1),'Fiche formation'!$C$25,'Fiche formation'!$D$25)</f>
        <v>mickael.montassier@umontpellier.fr</v>
      </c>
      <c r="G724">
        <f>Salle!$B$1</f>
        <v>0</v>
      </c>
      <c r="H724" t="str">
        <f>CONCATENATE('Fiche formation'!$C$14," ",IF(A724&lt;DATE(2026,9,1),"2A","3A"))</f>
        <v>M ALGO 2A</v>
      </c>
      <c r="K724" t="str">
        <f>VLOOKUP(A724,'Calendrier 2025-2026'!$AK$7:$AL$37,2,FALSE)</f>
        <v>Entreprise</v>
      </c>
    </row>
    <row r="725" spans="1:11">
      <c r="A725" s="10">
        <f t="shared" si="57"/>
        <v>46231</v>
      </c>
      <c r="B725" t="str">
        <f t="shared" si="58"/>
        <v>14:00</v>
      </c>
      <c r="C725" t="str">
        <f t="shared" si="59"/>
        <v>17:00</v>
      </c>
      <c r="D725" t="str">
        <f t="shared" si="56"/>
        <v>Entreprise</v>
      </c>
      <c r="E725">
        <f t="shared" si="55"/>
        <v>0</v>
      </c>
      <c r="F725" t="str">
        <f>IF(A725&lt;DATE(2026,9,1),'Fiche formation'!$C$25,'Fiche formation'!$D$25)</f>
        <v>mickael.montassier@umontpellier.fr</v>
      </c>
      <c r="G725">
        <f>Salle!$B$1</f>
        <v>0</v>
      </c>
      <c r="H725" t="str">
        <f>CONCATENATE('Fiche formation'!$C$14," ",IF(A725&lt;DATE(2026,9,1),"2A","3A"))</f>
        <v>M ALGO 2A</v>
      </c>
      <c r="K725" t="str">
        <f>VLOOKUP(A725,'Calendrier 2025-2026'!$AK$7:$AL$37,2,FALSE)</f>
        <v>Entreprise</v>
      </c>
    </row>
    <row r="726" spans="1:11">
      <c r="A726" s="10">
        <f t="shared" si="57"/>
        <v>46232</v>
      </c>
      <c r="B726" t="str">
        <f t="shared" si="58"/>
        <v>08:00</v>
      </c>
      <c r="C726" t="str">
        <f t="shared" si="59"/>
        <v>12:00</v>
      </c>
      <c r="D726" t="str">
        <f t="shared" si="56"/>
        <v>Entreprise</v>
      </c>
      <c r="E726">
        <f t="shared" si="55"/>
        <v>0</v>
      </c>
      <c r="F726" t="str">
        <f>IF(A726&lt;DATE(2026,9,1),'Fiche formation'!$C$25,'Fiche formation'!$D$25)</f>
        <v>mickael.montassier@umontpellier.fr</v>
      </c>
      <c r="G726">
        <f>Salle!$B$1</f>
        <v>0</v>
      </c>
      <c r="H726" t="str">
        <f>CONCATENATE('Fiche formation'!$C$14," ",IF(A726&lt;DATE(2026,9,1),"2A","3A"))</f>
        <v>M ALGO 2A</v>
      </c>
      <c r="K726" t="str">
        <f>VLOOKUP(A726,'Calendrier 2025-2026'!$AK$7:$AL$37,2,FALSE)</f>
        <v>Entreprise</v>
      </c>
    </row>
    <row r="727" spans="1:11">
      <c r="A727" s="10">
        <f t="shared" si="57"/>
        <v>46232</v>
      </c>
      <c r="B727" t="str">
        <f t="shared" si="58"/>
        <v>14:00</v>
      </c>
      <c r="C727" t="str">
        <f t="shared" si="59"/>
        <v>17:00</v>
      </c>
      <c r="D727" t="str">
        <f t="shared" si="56"/>
        <v>Entreprise</v>
      </c>
      <c r="E727">
        <f t="shared" si="55"/>
        <v>0</v>
      </c>
      <c r="F727" t="str">
        <f>IF(A727&lt;DATE(2026,9,1),'Fiche formation'!$C$25,'Fiche formation'!$D$25)</f>
        <v>mickael.montassier@umontpellier.fr</v>
      </c>
      <c r="G727">
        <f>Salle!$B$1</f>
        <v>0</v>
      </c>
      <c r="H727" t="str">
        <f>CONCATENATE('Fiche formation'!$C$14," ",IF(A727&lt;DATE(2026,9,1),"2A","3A"))</f>
        <v>M ALGO 2A</v>
      </c>
      <c r="K727" t="str">
        <f>VLOOKUP(A727,'Calendrier 2025-2026'!$AK$7:$AL$37,2,FALSE)</f>
        <v>Entreprise</v>
      </c>
    </row>
    <row r="728" spans="1:11">
      <c r="A728" s="10">
        <f t="shared" si="57"/>
        <v>46233</v>
      </c>
      <c r="B728" t="str">
        <f t="shared" si="58"/>
        <v>08:00</v>
      </c>
      <c r="C728" t="str">
        <f t="shared" si="59"/>
        <v>12:00</v>
      </c>
      <c r="D728" t="str">
        <f t="shared" si="56"/>
        <v>Entreprise</v>
      </c>
      <c r="E728">
        <f t="shared" si="55"/>
        <v>0</v>
      </c>
      <c r="F728" t="str">
        <f>IF(A728&lt;DATE(2026,9,1),'Fiche formation'!$C$25,'Fiche formation'!$D$25)</f>
        <v>mickael.montassier@umontpellier.fr</v>
      </c>
      <c r="G728">
        <f>Salle!$B$1</f>
        <v>0</v>
      </c>
      <c r="H728" t="str">
        <f>CONCATENATE('Fiche formation'!$C$14," ",IF(A728&lt;DATE(2026,9,1),"2A","3A"))</f>
        <v>M ALGO 2A</v>
      </c>
      <c r="K728" t="str">
        <f>VLOOKUP(A728,'Calendrier 2025-2026'!$AK$7:$AL$37,2,FALSE)</f>
        <v>Entreprise</v>
      </c>
    </row>
    <row r="729" spans="1:11">
      <c r="A729" s="10">
        <f t="shared" si="57"/>
        <v>46233</v>
      </c>
      <c r="B729" t="str">
        <f t="shared" si="58"/>
        <v>14:00</v>
      </c>
      <c r="C729" t="str">
        <f t="shared" si="59"/>
        <v>17:00</v>
      </c>
      <c r="D729" t="str">
        <f t="shared" si="56"/>
        <v>Entreprise</v>
      </c>
      <c r="E729">
        <f t="shared" si="55"/>
        <v>0</v>
      </c>
      <c r="F729" t="str">
        <f>IF(A729&lt;DATE(2026,9,1),'Fiche formation'!$C$25,'Fiche formation'!$D$25)</f>
        <v>mickael.montassier@umontpellier.fr</v>
      </c>
      <c r="G729">
        <f>Salle!$B$1</f>
        <v>0</v>
      </c>
      <c r="H729" t="str">
        <f>CONCATENATE('Fiche formation'!$C$14," ",IF(A729&lt;DATE(2026,9,1),"2A","3A"))</f>
        <v>M ALGO 2A</v>
      </c>
      <c r="K729" t="str">
        <f>VLOOKUP(A729,'Calendrier 2025-2026'!$AK$7:$AL$37,2,FALSE)</f>
        <v>Entreprise</v>
      </c>
    </row>
    <row r="730" spans="1:11">
      <c r="A730" s="10">
        <f t="shared" si="57"/>
        <v>46234</v>
      </c>
      <c r="B730" t="str">
        <f t="shared" si="58"/>
        <v>08:00</v>
      </c>
      <c r="C730" t="str">
        <f t="shared" si="59"/>
        <v>12:00</v>
      </c>
      <c r="D730" t="str">
        <f t="shared" si="56"/>
        <v>Entreprise</v>
      </c>
      <c r="E730">
        <f t="shared" si="55"/>
        <v>0</v>
      </c>
      <c r="F730" t="str">
        <f>IF(A730&lt;DATE(2026,9,1),'Fiche formation'!$C$25,'Fiche formation'!$D$25)</f>
        <v>mickael.montassier@umontpellier.fr</v>
      </c>
      <c r="G730">
        <f>Salle!$B$1</f>
        <v>0</v>
      </c>
      <c r="H730" t="str">
        <f>CONCATENATE('Fiche formation'!$C$14," ",IF(A730&lt;DATE(2026,9,1),"2A","3A"))</f>
        <v>M ALGO 2A</v>
      </c>
      <c r="K730" t="str">
        <f>VLOOKUP(A730,'Calendrier 2025-2026'!$AK$7:$AL$37,2,FALSE)</f>
        <v>Entreprise</v>
      </c>
    </row>
    <row r="731" spans="1:11">
      <c r="A731" s="10">
        <f t="shared" si="57"/>
        <v>46234</v>
      </c>
      <c r="B731" t="str">
        <f t="shared" si="58"/>
        <v>14:00</v>
      </c>
      <c r="C731" t="str">
        <f t="shared" si="59"/>
        <v>17:00</v>
      </c>
      <c r="D731" t="str">
        <f t="shared" si="56"/>
        <v>Entreprise</v>
      </c>
      <c r="E731">
        <f t="shared" si="55"/>
        <v>0</v>
      </c>
      <c r="F731" t="str">
        <f>IF(A731&lt;DATE(2026,9,1),'Fiche formation'!$C$25,'Fiche formation'!$D$25)</f>
        <v>mickael.montassier@umontpellier.fr</v>
      </c>
      <c r="G731">
        <f>Salle!$B$1</f>
        <v>0</v>
      </c>
      <c r="H731" t="str">
        <f>CONCATENATE('Fiche formation'!$C$14," ",IF(A731&lt;DATE(2026,9,1),"2A","3A"))</f>
        <v>M ALGO 2A</v>
      </c>
      <c r="K731" t="str">
        <f>VLOOKUP(A731,'Calendrier 2025-2026'!$AK$7:$AL$37,2,FALSE)</f>
        <v>Entreprise</v>
      </c>
    </row>
    <row r="732" spans="1:11">
      <c r="A732" s="10">
        <f t="shared" si="57"/>
        <v>46235</v>
      </c>
      <c r="B732" t="str">
        <f t="shared" si="58"/>
        <v/>
      </c>
      <c r="C732" t="str">
        <f t="shared" si="59"/>
        <v/>
      </c>
      <c r="D732">
        <f t="shared" si="56"/>
        <v>0</v>
      </c>
      <c r="E732" t="str">
        <f t="shared" si="55"/>
        <v/>
      </c>
      <c r="F732" t="str">
        <f>IF(A732&lt;DATE(2026,9,1),'Fiche formation'!$C$25,'Fiche formation'!$D$25)</f>
        <v>mickael.montassier@umontpellier.fr</v>
      </c>
      <c r="G732">
        <f>Salle!$B$1</f>
        <v>0</v>
      </c>
      <c r="H732" t="str">
        <f>CONCATENATE('Fiche formation'!$C$14," ",IF(A732&lt;DATE(2026,9,1),"2A","3A"))</f>
        <v>M ALGO 2A</v>
      </c>
      <c r="K732">
        <f>VLOOKUP(A732,'Calendrier 2025-2026'!$AN$7:$AO$37,2,FALSE)</f>
        <v>0</v>
      </c>
    </row>
    <row r="733" spans="1:11">
      <c r="A733" s="10">
        <f t="shared" si="57"/>
        <v>46235</v>
      </c>
      <c r="B733" t="str">
        <f t="shared" si="58"/>
        <v/>
      </c>
      <c r="C733" t="str">
        <f t="shared" si="59"/>
        <v/>
      </c>
      <c r="D733">
        <f t="shared" si="56"/>
        <v>0</v>
      </c>
      <c r="E733" t="str">
        <f t="shared" si="55"/>
        <v/>
      </c>
      <c r="F733" t="str">
        <f>IF(A733&lt;DATE(2026,9,1),'Fiche formation'!$C$25,'Fiche formation'!$D$25)</f>
        <v>mickael.montassier@umontpellier.fr</v>
      </c>
      <c r="G733">
        <f>Salle!$B$1</f>
        <v>0</v>
      </c>
      <c r="H733" t="str">
        <f>CONCATENATE('Fiche formation'!$C$14," ",IF(A733&lt;DATE(2026,9,1),"2A","3A"))</f>
        <v>M ALGO 2A</v>
      </c>
      <c r="K733">
        <f>VLOOKUP(A733,'Calendrier 2025-2026'!$AN$7:$AO$37,2,FALSE)</f>
        <v>0</v>
      </c>
    </row>
    <row r="734" spans="1:11">
      <c r="A734" s="10">
        <f t="shared" si="57"/>
        <v>46236</v>
      </c>
      <c r="B734" t="str">
        <f t="shared" si="58"/>
        <v/>
      </c>
      <c r="C734" t="str">
        <f t="shared" si="59"/>
        <v/>
      </c>
      <c r="D734">
        <f t="shared" si="56"/>
        <v>0</v>
      </c>
      <c r="E734" t="str">
        <f t="shared" si="55"/>
        <v/>
      </c>
      <c r="F734" t="str">
        <f>IF(A734&lt;DATE(2026,9,1),'Fiche formation'!$C$25,'Fiche formation'!$D$25)</f>
        <v>mickael.montassier@umontpellier.fr</v>
      </c>
      <c r="G734">
        <f>Salle!$B$1</f>
        <v>0</v>
      </c>
      <c r="H734" t="str">
        <f>CONCATENATE('Fiche formation'!$C$14," ",IF(A734&lt;DATE(2026,9,1),"2A","3A"))</f>
        <v>M ALGO 2A</v>
      </c>
      <c r="K734">
        <f>VLOOKUP(A734,'Calendrier 2025-2026'!$AN$7:$AO$37,2,FALSE)</f>
        <v>0</v>
      </c>
    </row>
    <row r="735" spans="1:11">
      <c r="A735" s="10">
        <f t="shared" si="57"/>
        <v>46236</v>
      </c>
      <c r="B735" t="str">
        <f t="shared" si="58"/>
        <v/>
      </c>
      <c r="C735" t="str">
        <f t="shared" si="59"/>
        <v/>
      </c>
      <c r="D735">
        <f t="shared" si="56"/>
        <v>0</v>
      </c>
      <c r="E735" t="str">
        <f t="shared" si="55"/>
        <v/>
      </c>
      <c r="F735" t="str">
        <f>IF(A735&lt;DATE(2026,9,1),'Fiche formation'!$C$25,'Fiche formation'!$D$25)</f>
        <v>mickael.montassier@umontpellier.fr</v>
      </c>
      <c r="G735">
        <f>Salle!$B$1</f>
        <v>0</v>
      </c>
      <c r="H735" t="str">
        <f>CONCATENATE('Fiche formation'!$C$14," ",IF(A735&lt;DATE(2026,9,1),"2A","3A"))</f>
        <v>M ALGO 2A</v>
      </c>
      <c r="K735">
        <f>VLOOKUP(A735,'Calendrier 2025-2026'!$AN$7:$AO$37,2,FALSE)</f>
        <v>0</v>
      </c>
    </row>
    <row r="736" spans="1:11">
      <c r="A736" s="10">
        <f t="shared" si="57"/>
        <v>46237</v>
      </c>
      <c r="B736" t="str">
        <f t="shared" si="58"/>
        <v>08:00</v>
      </c>
      <c r="C736" t="str">
        <f t="shared" si="59"/>
        <v>12:00</v>
      </c>
      <c r="D736" t="str">
        <f t="shared" si="56"/>
        <v>Entreprise</v>
      </c>
      <c r="E736">
        <f t="shared" si="55"/>
        <v>0</v>
      </c>
      <c r="F736" t="str">
        <f>IF(A736&lt;DATE(2026,9,1),'Fiche formation'!$C$25,'Fiche formation'!$D$25)</f>
        <v>mickael.montassier@umontpellier.fr</v>
      </c>
      <c r="G736">
        <f>Salle!$B$1</f>
        <v>0</v>
      </c>
      <c r="H736" t="str">
        <f>CONCATENATE('Fiche formation'!$C$14," ",IF(A736&lt;DATE(2026,9,1),"2A","3A"))</f>
        <v>M ALGO 2A</v>
      </c>
      <c r="K736" t="str">
        <f>VLOOKUP(A736,'Calendrier 2025-2026'!$AN$7:$AO$37,2,FALSE)</f>
        <v>Entreprise</v>
      </c>
    </row>
    <row r="737" spans="1:11">
      <c r="A737" s="10">
        <f t="shared" si="57"/>
        <v>46237</v>
      </c>
      <c r="B737" t="str">
        <f t="shared" si="58"/>
        <v>14:00</v>
      </c>
      <c r="C737" t="str">
        <f t="shared" si="59"/>
        <v>17:00</v>
      </c>
      <c r="D737" t="str">
        <f t="shared" si="56"/>
        <v>Entreprise</v>
      </c>
      <c r="E737">
        <f t="shared" si="55"/>
        <v>0</v>
      </c>
      <c r="F737" t="str">
        <f>IF(A737&lt;DATE(2026,9,1),'Fiche formation'!$C$25,'Fiche formation'!$D$25)</f>
        <v>mickael.montassier@umontpellier.fr</v>
      </c>
      <c r="G737">
        <f>Salle!$B$1</f>
        <v>0</v>
      </c>
      <c r="H737" t="str">
        <f>CONCATENATE('Fiche formation'!$C$14," ",IF(A737&lt;DATE(2026,9,1),"2A","3A"))</f>
        <v>M ALGO 2A</v>
      </c>
      <c r="K737" t="str">
        <f>VLOOKUP(A737,'Calendrier 2025-2026'!$AN$7:$AO$37,2,FALSE)</f>
        <v>Entreprise</v>
      </c>
    </row>
    <row r="738" spans="1:11">
      <c r="A738" s="10">
        <f t="shared" si="57"/>
        <v>46238</v>
      </c>
      <c r="B738" t="str">
        <f t="shared" si="58"/>
        <v>08:00</v>
      </c>
      <c r="C738" t="str">
        <f t="shared" si="59"/>
        <v>12:00</v>
      </c>
      <c r="D738" t="str">
        <f t="shared" si="56"/>
        <v>Entreprise</v>
      </c>
      <c r="E738">
        <f t="shared" si="55"/>
        <v>0</v>
      </c>
      <c r="F738" t="str">
        <f>IF(A738&lt;DATE(2026,9,1),'Fiche formation'!$C$25,'Fiche formation'!$D$25)</f>
        <v>mickael.montassier@umontpellier.fr</v>
      </c>
      <c r="G738">
        <f>Salle!$B$1</f>
        <v>0</v>
      </c>
      <c r="H738" t="str">
        <f>CONCATENATE('Fiche formation'!$C$14," ",IF(A738&lt;DATE(2026,9,1),"2A","3A"))</f>
        <v>M ALGO 2A</v>
      </c>
      <c r="K738" t="str">
        <f>VLOOKUP(A738,'Calendrier 2025-2026'!$AN$7:$AO$37,2,FALSE)</f>
        <v>Entreprise</v>
      </c>
    </row>
    <row r="739" spans="1:11">
      <c r="A739" s="10">
        <f t="shared" si="57"/>
        <v>46238</v>
      </c>
      <c r="B739" t="str">
        <f t="shared" si="58"/>
        <v>14:00</v>
      </c>
      <c r="C739" t="str">
        <f t="shared" si="59"/>
        <v>17:00</v>
      </c>
      <c r="D739" t="str">
        <f t="shared" si="56"/>
        <v>Entreprise</v>
      </c>
      <c r="E739">
        <f t="shared" si="55"/>
        <v>0</v>
      </c>
      <c r="F739" t="str">
        <f>IF(A739&lt;DATE(2026,9,1),'Fiche formation'!$C$25,'Fiche formation'!$D$25)</f>
        <v>mickael.montassier@umontpellier.fr</v>
      </c>
      <c r="G739">
        <f>Salle!$B$1</f>
        <v>0</v>
      </c>
      <c r="H739" t="str">
        <f>CONCATENATE('Fiche formation'!$C$14," ",IF(A739&lt;DATE(2026,9,1),"2A","3A"))</f>
        <v>M ALGO 2A</v>
      </c>
      <c r="K739" t="str">
        <f>VLOOKUP(A739,'Calendrier 2025-2026'!$AN$7:$AO$37,2,FALSE)</f>
        <v>Entreprise</v>
      </c>
    </row>
    <row r="740" spans="1:11">
      <c r="A740" s="10">
        <f t="shared" si="57"/>
        <v>46239</v>
      </c>
      <c r="B740" t="str">
        <f t="shared" si="58"/>
        <v>08:00</v>
      </c>
      <c r="C740" t="str">
        <f t="shared" si="59"/>
        <v>12:00</v>
      </c>
      <c r="D740" t="str">
        <f t="shared" si="56"/>
        <v>Entreprise</v>
      </c>
      <c r="E740">
        <f t="shared" si="55"/>
        <v>0</v>
      </c>
      <c r="F740" t="str">
        <f>IF(A740&lt;DATE(2026,9,1),'Fiche formation'!$C$25,'Fiche formation'!$D$25)</f>
        <v>mickael.montassier@umontpellier.fr</v>
      </c>
      <c r="G740">
        <f>Salle!$B$1</f>
        <v>0</v>
      </c>
      <c r="H740" t="str">
        <f>CONCATENATE('Fiche formation'!$C$14," ",IF(A740&lt;DATE(2026,9,1),"2A","3A"))</f>
        <v>M ALGO 2A</v>
      </c>
      <c r="K740" t="str">
        <f>VLOOKUP(A740,'Calendrier 2025-2026'!$AN$7:$AO$37,2,FALSE)</f>
        <v>Entreprise</v>
      </c>
    </row>
    <row r="741" spans="1:11">
      <c r="A741" s="10">
        <f t="shared" si="57"/>
        <v>46239</v>
      </c>
      <c r="B741" t="str">
        <f t="shared" si="58"/>
        <v>14:00</v>
      </c>
      <c r="C741" t="str">
        <f t="shared" si="59"/>
        <v>17:00</v>
      </c>
      <c r="D741" t="str">
        <f t="shared" si="56"/>
        <v>Entreprise</v>
      </c>
      <c r="E741">
        <f t="shared" si="55"/>
        <v>0</v>
      </c>
      <c r="F741" t="str">
        <f>IF(A741&lt;DATE(2026,9,1),'Fiche formation'!$C$25,'Fiche formation'!$D$25)</f>
        <v>mickael.montassier@umontpellier.fr</v>
      </c>
      <c r="G741">
        <f>Salle!$B$1</f>
        <v>0</v>
      </c>
      <c r="H741" t="str">
        <f>CONCATENATE('Fiche formation'!$C$14," ",IF(A741&lt;DATE(2026,9,1),"2A","3A"))</f>
        <v>M ALGO 2A</v>
      </c>
      <c r="K741" t="str">
        <f>VLOOKUP(A741,'Calendrier 2025-2026'!$AN$7:$AO$37,2,FALSE)</f>
        <v>Entreprise</v>
      </c>
    </row>
    <row r="742" spans="1:11">
      <c r="A742" s="10">
        <f t="shared" si="57"/>
        <v>46240</v>
      </c>
      <c r="B742" t="str">
        <f t="shared" si="58"/>
        <v>08:00</v>
      </c>
      <c r="C742" t="str">
        <f t="shared" si="59"/>
        <v>12:00</v>
      </c>
      <c r="D742" t="str">
        <f t="shared" si="56"/>
        <v>Entreprise</v>
      </c>
      <c r="E742">
        <f t="shared" si="55"/>
        <v>0</v>
      </c>
      <c r="F742" t="str">
        <f>IF(A742&lt;DATE(2026,9,1),'Fiche formation'!$C$25,'Fiche formation'!$D$25)</f>
        <v>mickael.montassier@umontpellier.fr</v>
      </c>
      <c r="G742">
        <f>Salle!$B$1</f>
        <v>0</v>
      </c>
      <c r="H742" t="str">
        <f>CONCATENATE('Fiche formation'!$C$14," ",IF(A742&lt;DATE(2026,9,1),"2A","3A"))</f>
        <v>M ALGO 2A</v>
      </c>
      <c r="K742" t="str">
        <f>VLOOKUP(A742,'Calendrier 2025-2026'!$AN$7:$AO$37,2,FALSE)</f>
        <v>Entreprise</v>
      </c>
    </row>
    <row r="743" spans="1:11">
      <c r="A743" s="10">
        <f t="shared" si="57"/>
        <v>46240</v>
      </c>
      <c r="B743" t="str">
        <f t="shared" si="58"/>
        <v>14:00</v>
      </c>
      <c r="C743" t="str">
        <f t="shared" si="59"/>
        <v>17:00</v>
      </c>
      <c r="D743" t="str">
        <f t="shared" si="56"/>
        <v>Entreprise</v>
      </c>
      <c r="E743">
        <f t="shared" si="55"/>
        <v>0</v>
      </c>
      <c r="F743" t="str">
        <f>IF(A743&lt;DATE(2026,9,1),'Fiche formation'!$C$25,'Fiche formation'!$D$25)</f>
        <v>mickael.montassier@umontpellier.fr</v>
      </c>
      <c r="G743">
        <f>Salle!$B$1</f>
        <v>0</v>
      </c>
      <c r="H743" t="str">
        <f>CONCATENATE('Fiche formation'!$C$14," ",IF(A743&lt;DATE(2026,9,1),"2A","3A"))</f>
        <v>M ALGO 2A</v>
      </c>
      <c r="K743" t="str">
        <f>VLOOKUP(A743,'Calendrier 2025-2026'!$AN$7:$AO$37,2,FALSE)</f>
        <v>Entreprise</v>
      </c>
    </row>
    <row r="744" spans="1:11">
      <c r="A744" s="10">
        <f t="shared" si="57"/>
        <v>46241</v>
      </c>
      <c r="B744" t="str">
        <f t="shared" si="58"/>
        <v>08:00</v>
      </c>
      <c r="C744" t="str">
        <f t="shared" si="59"/>
        <v>12:00</v>
      </c>
      <c r="D744" t="str">
        <f t="shared" si="56"/>
        <v>Entreprise</v>
      </c>
      <c r="E744">
        <f t="shared" si="55"/>
        <v>0</v>
      </c>
      <c r="F744" t="str">
        <f>IF(A744&lt;DATE(2026,9,1),'Fiche formation'!$C$25,'Fiche formation'!$D$25)</f>
        <v>mickael.montassier@umontpellier.fr</v>
      </c>
      <c r="G744">
        <f>Salle!$B$1</f>
        <v>0</v>
      </c>
      <c r="H744" t="str">
        <f>CONCATENATE('Fiche formation'!$C$14," ",IF(A744&lt;DATE(2026,9,1),"2A","3A"))</f>
        <v>M ALGO 2A</v>
      </c>
      <c r="K744" t="str">
        <f>VLOOKUP(A744,'Calendrier 2025-2026'!$AN$7:$AO$37,2,FALSE)</f>
        <v>Entreprise</v>
      </c>
    </row>
    <row r="745" spans="1:11">
      <c r="A745" s="10">
        <f t="shared" si="57"/>
        <v>46241</v>
      </c>
      <c r="B745" t="str">
        <f t="shared" si="58"/>
        <v>14:00</v>
      </c>
      <c r="C745" t="str">
        <f t="shared" si="59"/>
        <v>17:00</v>
      </c>
      <c r="D745" t="str">
        <f t="shared" si="56"/>
        <v>Entreprise</v>
      </c>
      <c r="E745">
        <f t="shared" si="55"/>
        <v>0</v>
      </c>
      <c r="F745" t="str">
        <f>IF(A745&lt;DATE(2026,9,1),'Fiche formation'!$C$25,'Fiche formation'!$D$25)</f>
        <v>mickael.montassier@umontpellier.fr</v>
      </c>
      <c r="G745">
        <f>Salle!$B$1</f>
        <v>0</v>
      </c>
      <c r="H745" t="str">
        <f>CONCATENATE('Fiche formation'!$C$14," ",IF(A745&lt;DATE(2026,9,1),"2A","3A"))</f>
        <v>M ALGO 2A</v>
      </c>
      <c r="K745" t="str">
        <f>VLOOKUP(A745,'Calendrier 2025-2026'!$AN$7:$AO$37,2,FALSE)</f>
        <v>Entreprise</v>
      </c>
    </row>
    <row r="746" spans="1:11">
      <c r="A746" s="10">
        <f t="shared" si="57"/>
        <v>46242</v>
      </c>
      <c r="B746" t="str">
        <f t="shared" si="58"/>
        <v/>
      </c>
      <c r="C746" t="str">
        <f t="shared" si="59"/>
        <v/>
      </c>
      <c r="D746">
        <f t="shared" si="56"/>
        <v>0</v>
      </c>
      <c r="E746" t="str">
        <f t="shared" si="55"/>
        <v/>
      </c>
      <c r="F746" t="str">
        <f>IF(A746&lt;DATE(2026,9,1),'Fiche formation'!$C$25,'Fiche formation'!$D$25)</f>
        <v>mickael.montassier@umontpellier.fr</v>
      </c>
      <c r="G746">
        <f>Salle!$B$1</f>
        <v>0</v>
      </c>
      <c r="H746" t="str">
        <f>CONCATENATE('Fiche formation'!$C$14," ",IF(A746&lt;DATE(2026,9,1),"2A","3A"))</f>
        <v>M ALGO 2A</v>
      </c>
      <c r="K746">
        <f>VLOOKUP(A746,'Calendrier 2025-2026'!$AN$7:$AO$37,2,FALSE)</f>
        <v>0</v>
      </c>
    </row>
    <row r="747" spans="1:11">
      <c r="A747" s="10">
        <f t="shared" si="57"/>
        <v>46242</v>
      </c>
      <c r="B747" t="str">
        <f t="shared" si="58"/>
        <v/>
      </c>
      <c r="C747" t="str">
        <f t="shared" si="59"/>
        <v/>
      </c>
      <c r="D747">
        <f t="shared" si="56"/>
        <v>0</v>
      </c>
      <c r="E747" t="str">
        <f t="shared" si="55"/>
        <v/>
      </c>
      <c r="F747" t="str">
        <f>IF(A747&lt;DATE(2026,9,1),'Fiche formation'!$C$25,'Fiche formation'!$D$25)</f>
        <v>mickael.montassier@umontpellier.fr</v>
      </c>
      <c r="G747">
        <f>Salle!$B$1</f>
        <v>0</v>
      </c>
      <c r="H747" t="str">
        <f>CONCATENATE('Fiche formation'!$C$14," ",IF(A747&lt;DATE(2026,9,1),"2A","3A"))</f>
        <v>M ALGO 2A</v>
      </c>
      <c r="K747">
        <f>VLOOKUP(A747,'Calendrier 2025-2026'!$AN$7:$AO$37,2,FALSE)</f>
        <v>0</v>
      </c>
    </row>
    <row r="748" spans="1:11">
      <c r="A748" s="10">
        <f t="shared" si="57"/>
        <v>46243</v>
      </c>
      <c r="B748" t="str">
        <f t="shared" si="58"/>
        <v/>
      </c>
      <c r="C748" t="str">
        <f t="shared" si="59"/>
        <v/>
      </c>
      <c r="D748">
        <f t="shared" si="56"/>
        <v>0</v>
      </c>
      <c r="E748" t="str">
        <f t="shared" si="55"/>
        <v/>
      </c>
      <c r="F748" t="str">
        <f>IF(A748&lt;DATE(2026,9,1),'Fiche formation'!$C$25,'Fiche formation'!$D$25)</f>
        <v>mickael.montassier@umontpellier.fr</v>
      </c>
      <c r="G748">
        <f>Salle!$B$1</f>
        <v>0</v>
      </c>
      <c r="H748" t="str">
        <f>CONCATENATE('Fiche formation'!$C$14," ",IF(A748&lt;DATE(2026,9,1),"2A","3A"))</f>
        <v>M ALGO 2A</v>
      </c>
      <c r="K748">
        <f>VLOOKUP(A748,'Calendrier 2025-2026'!$AN$7:$AO$37,2,FALSE)</f>
        <v>0</v>
      </c>
    </row>
    <row r="749" spans="1:11">
      <c r="A749" s="10">
        <f t="shared" si="57"/>
        <v>46243</v>
      </c>
      <c r="B749" t="str">
        <f t="shared" si="58"/>
        <v/>
      </c>
      <c r="C749" t="str">
        <f t="shared" si="59"/>
        <v/>
      </c>
      <c r="D749">
        <f t="shared" si="56"/>
        <v>0</v>
      </c>
      <c r="E749" t="str">
        <f t="shared" si="55"/>
        <v/>
      </c>
      <c r="F749" t="str">
        <f>IF(A749&lt;DATE(2026,9,1),'Fiche formation'!$C$25,'Fiche formation'!$D$25)</f>
        <v>mickael.montassier@umontpellier.fr</v>
      </c>
      <c r="G749">
        <f>Salle!$B$1</f>
        <v>0</v>
      </c>
      <c r="H749" t="str">
        <f>CONCATENATE('Fiche formation'!$C$14," ",IF(A749&lt;DATE(2026,9,1),"2A","3A"))</f>
        <v>M ALGO 2A</v>
      </c>
      <c r="K749">
        <f>VLOOKUP(A749,'Calendrier 2025-2026'!$AN$7:$AO$37,2,FALSE)</f>
        <v>0</v>
      </c>
    </row>
    <row r="750" spans="1:11">
      <c r="A750" s="10">
        <f t="shared" si="57"/>
        <v>46244</v>
      </c>
      <c r="B750" t="str">
        <f t="shared" si="58"/>
        <v>08:00</v>
      </c>
      <c r="C750" t="str">
        <f t="shared" si="59"/>
        <v>12:00</v>
      </c>
      <c r="D750" t="str">
        <f t="shared" si="56"/>
        <v>Entreprise</v>
      </c>
      <c r="E750">
        <f t="shared" si="55"/>
        <v>0</v>
      </c>
      <c r="F750" t="str">
        <f>IF(A750&lt;DATE(2026,9,1),'Fiche formation'!$C$25,'Fiche formation'!$D$25)</f>
        <v>mickael.montassier@umontpellier.fr</v>
      </c>
      <c r="G750">
        <f>Salle!$B$1</f>
        <v>0</v>
      </c>
      <c r="H750" t="str">
        <f>CONCATENATE('Fiche formation'!$C$14," ",IF(A750&lt;DATE(2026,9,1),"2A","3A"))</f>
        <v>M ALGO 2A</v>
      </c>
      <c r="K750" t="str">
        <f>VLOOKUP(A750,'Calendrier 2025-2026'!$AN$7:$AO$37,2,FALSE)</f>
        <v>Entreprise</v>
      </c>
    </row>
    <row r="751" spans="1:11">
      <c r="A751" s="10">
        <f t="shared" si="57"/>
        <v>46244</v>
      </c>
      <c r="B751" t="str">
        <f t="shared" si="58"/>
        <v>14:00</v>
      </c>
      <c r="C751" t="str">
        <f t="shared" si="59"/>
        <v>17:00</v>
      </c>
      <c r="D751" t="str">
        <f t="shared" si="56"/>
        <v>Entreprise</v>
      </c>
      <c r="E751">
        <f t="shared" si="55"/>
        <v>0</v>
      </c>
      <c r="F751" t="str">
        <f>IF(A751&lt;DATE(2026,9,1),'Fiche formation'!$C$25,'Fiche formation'!$D$25)</f>
        <v>mickael.montassier@umontpellier.fr</v>
      </c>
      <c r="G751">
        <f>Salle!$B$1</f>
        <v>0</v>
      </c>
      <c r="H751" t="str">
        <f>CONCATENATE('Fiche formation'!$C$14," ",IF(A751&lt;DATE(2026,9,1),"2A","3A"))</f>
        <v>M ALGO 2A</v>
      </c>
      <c r="K751" t="str">
        <f>VLOOKUP(A751,'Calendrier 2025-2026'!$AN$7:$AO$37,2,FALSE)</f>
        <v>Entreprise</v>
      </c>
    </row>
    <row r="752" spans="1:11">
      <c r="A752" s="10">
        <f t="shared" si="57"/>
        <v>46245</v>
      </c>
      <c r="B752" t="str">
        <f t="shared" si="58"/>
        <v>08:00</v>
      </c>
      <c r="C752" t="str">
        <f t="shared" si="59"/>
        <v>12:00</v>
      </c>
      <c r="D752" t="str">
        <f t="shared" si="56"/>
        <v>Entreprise</v>
      </c>
      <c r="E752">
        <f t="shared" si="55"/>
        <v>0</v>
      </c>
      <c r="F752" t="str">
        <f>IF(A752&lt;DATE(2026,9,1),'Fiche formation'!$C$25,'Fiche formation'!$D$25)</f>
        <v>mickael.montassier@umontpellier.fr</v>
      </c>
      <c r="G752">
        <f>Salle!$B$1</f>
        <v>0</v>
      </c>
      <c r="H752" t="str">
        <f>CONCATENATE('Fiche formation'!$C$14," ",IF(A752&lt;DATE(2026,9,1),"2A","3A"))</f>
        <v>M ALGO 2A</v>
      </c>
      <c r="K752" t="str">
        <f>VLOOKUP(A752,'Calendrier 2025-2026'!$AN$7:$AO$37,2,FALSE)</f>
        <v>Entreprise</v>
      </c>
    </row>
    <row r="753" spans="1:11">
      <c r="A753" s="10">
        <f t="shared" si="57"/>
        <v>46245</v>
      </c>
      <c r="B753" t="str">
        <f t="shared" si="58"/>
        <v>14:00</v>
      </c>
      <c r="C753" t="str">
        <f t="shared" si="59"/>
        <v>17:00</v>
      </c>
      <c r="D753" t="str">
        <f t="shared" si="56"/>
        <v>Entreprise</v>
      </c>
      <c r="E753">
        <f t="shared" si="55"/>
        <v>0</v>
      </c>
      <c r="F753" t="str">
        <f>IF(A753&lt;DATE(2026,9,1),'Fiche formation'!$C$25,'Fiche formation'!$D$25)</f>
        <v>mickael.montassier@umontpellier.fr</v>
      </c>
      <c r="G753">
        <f>Salle!$B$1</f>
        <v>0</v>
      </c>
      <c r="H753" t="str">
        <f>CONCATENATE('Fiche formation'!$C$14," ",IF(A753&lt;DATE(2026,9,1),"2A","3A"))</f>
        <v>M ALGO 2A</v>
      </c>
      <c r="K753" t="str">
        <f>VLOOKUP(A753,'Calendrier 2025-2026'!$AN$7:$AO$37,2,FALSE)</f>
        <v>Entreprise</v>
      </c>
    </row>
    <row r="754" spans="1:11">
      <c r="A754" s="10">
        <f t="shared" si="57"/>
        <v>46246</v>
      </c>
      <c r="B754" t="str">
        <f t="shared" si="58"/>
        <v>08:00</v>
      </c>
      <c r="C754" t="str">
        <f t="shared" si="59"/>
        <v>12:00</v>
      </c>
      <c r="D754" t="str">
        <f t="shared" si="56"/>
        <v>Entreprise</v>
      </c>
      <c r="E754">
        <f t="shared" si="55"/>
        <v>0</v>
      </c>
      <c r="F754" t="str">
        <f>IF(A754&lt;DATE(2026,9,1),'Fiche formation'!$C$25,'Fiche formation'!$D$25)</f>
        <v>mickael.montassier@umontpellier.fr</v>
      </c>
      <c r="G754">
        <f>Salle!$B$1</f>
        <v>0</v>
      </c>
      <c r="H754" t="str">
        <f>CONCATENATE('Fiche formation'!$C$14," ",IF(A754&lt;DATE(2026,9,1),"2A","3A"))</f>
        <v>M ALGO 2A</v>
      </c>
      <c r="K754" t="str">
        <f>VLOOKUP(A754,'Calendrier 2025-2026'!$AN$7:$AO$37,2,FALSE)</f>
        <v>Entreprise</v>
      </c>
    </row>
    <row r="755" spans="1:11">
      <c r="A755" s="10">
        <f t="shared" si="57"/>
        <v>46246</v>
      </c>
      <c r="B755" t="str">
        <f t="shared" si="58"/>
        <v>14:00</v>
      </c>
      <c r="C755" t="str">
        <f t="shared" si="59"/>
        <v>17:00</v>
      </c>
      <c r="D755" t="str">
        <f t="shared" si="56"/>
        <v>Entreprise</v>
      </c>
      <c r="E755">
        <f t="shared" si="55"/>
        <v>0</v>
      </c>
      <c r="F755" t="str">
        <f>IF(A755&lt;DATE(2026,9,1),'Fiche formation'!$C$25,'Fiche formation'!$D$25)</f>
        <v>mickael.montassier@umontpellier.fr</v>
      </c>
      <c r="G755">
        <f>Salle!$B$1</f>
        <v>0</v>
      </c>
      <c r="H755" t="str">
        <f>CONCATENATE('Fiche formation'!$C$14," ",IF(A755&lt;DATE(2026,9,1),"2A","3A"))</f>
        <v>M ALGO 2A</v>
      </c>
      <c r="K755" t="str">
        <f>VLOOKUP(A755,'Calendrier 2025-2026'!$AN$7:$AO$37,2,FALSE)</f>
        <v>Entreprise</v>
      </c>
    </row>
    <row r="756" spans="1:11">
      <c r="A756" s="10">
        <f t="shared" si="57"/>
        <v>46247</v>
      </c>
      <c r="B756" t="str">
        <f t="shared" si="58"/>
        <v>08:00</v>
      </c>
      <c r="C756" t="str">
        <f t="shared" si="59"/>
        <v>12:00</v>
      </c>
      <c r="D756" t="str">
        <f t="shared" si="56"/>
        <v>Entreprise</v>
      </c>
      <c r="E756">
        <f t="shared" si="55"/>
        <v>0</v>
      </c>
      <c r="F756" t="str">
        <f>IF(A756&lt;DATE(2026,9,1),'Fiche formation'!$C$25,'Fiche formation'!$D$25)</f>
        <v>mickael.montassier@umontpellier.fr</v>
      </c>
      <c r="G756">
        <f>Salle!$B$1</f>
        <v>0</v>
      </c>
      <c r="H756" t="str">
        <f>CONCATENATE('Fiche formation'!$C$14," ",IF(A756&lt;DATE(2026,9,1),"2A","3A"))</f>
        <v>M ALGO 2A</v>
      </c>
      <c r="K756" t="str">
        <f>VLOOKUP(A756,'Calendrier 2025-2026'!$AN$7:$AO$37,2,FALSE)</f>
        <v>Entreprise</v>
      </c>
    </row>
    <row r="757" spans="1:11">
      <c r="A757" s="10">
        <f t="shared" si="57"/>
        <v>46247</v>
      </c>
      <c r="B757" t="str">
        <f t="shared" si="58"/>
        <v>14:00</v>
      </c>
      <c r="C757" t="str">
        <f t="shared" si="59"/>
        <v>17:00</v>
      </c>
      <c r="D757" t="str">
        <f t="shared" si="56"/>
        <v>Entreprise</v>
      </c>
      <c r="E757">
        <f t="shared" si="55"/>
        <v>0</v>
      </c>
      <c r="F757" t="str">
        <f>IF(A757&lt;DATE(2026,9,1),'Fiche formation'!$C$25,'Fiche formation'!$D$25)</f>
        <v>mickael.montassier@umontpellier.fr</v>
      </c>
      <c r="G757">
        <f>Salle!$B$1</f>
        <v>0</v>
      </c>
      <c r="H757" t="str">
        <f>CONCATENATE('Fiche formation'!$C$14," ",IF(A757&lt;DATE(2026,9,1),"2A","3A"))</f>
        <v>M ALGO 2A</v>
      </c>
      <c r="K757" t="str">
        <f>VLOOKUP(A757,'Calendrier 2025-2026'!$AN$7:$AO$37,2,FALSE)</f>
        <v>Entreprise</v>
      </c>
    </row>
    <row r="758" spans="1:11">
      <c r="A758" s="10">
        <f t="shared" si="57"/>
        <v>46248</v>
      </c>
      <c r="B758" t="str">
        <f t="shared" si="58"/>
        <v>08:00</v>
      </c>
      <c r="C758" t="str">
        <f t="shared" si="59"/>
        <v>12:00</v>
      </c>
      <c r="D758" t="str">
        <f t="shared" si="56"/>
        <v>Entreprise</v>
      </c>
      <c r="E758">
        <f t="shared" si="55"/>
        <v>0</v>
      </c>
      <c r="F758" t="str">
        <f>IF(A758&lt;DATE(2026,9,1),'Fiche formation'!$C$25,'Fiche formation'!$D$25)</f>
        <v>mickael.montassier@umontpellier.fr</v>
      </c>
      <c r="G758">
        <f>Salle!$B$1</f>
        <v>0</v>
      </c>
      <c r="H758" t="str">
        <f>CONCATENATE('Fiche formation'!$C$14," ",IF(A758&lt;DATE(2026,9,1),"2A","3A"))</f>
        <v>M ALGO 2A</v>
      </c>
      <c r="K758" t="str">
        <f>VLOOKUP(A758,'Calendrier 2025-2026'!$AN$7:$AO$37,2,FALSE)</f>
        <v>Entreprise</v>
      </c>
    </row>
    <row r="759" spans="1:11">
      <c r="A759" s="10">
        <f t="shared" si="57"/>
        <v>46248</v>
      </c>
      <c r="B759" t="str">
        <f t="shared" si="58"/>
        <v>14:00</v>
      </c>
      <c r="C759" t="str">
        <f t="shared" si="59"/>
        <v>17:00</v>
      </c>
      <c r="D759" t="str">
        <f t="shared" si="56"/>
        <v>Entreprise</v>
      </c>
      <c r="E759">
        <f t="shared" si="55"/>
        <v>0</v>
      </c>
      <c r="F759" t="str">
        <f>IF(A759&lt;DATE(2026,9,1),'Fiche formation'!$C$25,'Fiche formation'!$D$25)</f>
        <v>mickael.montassier@umontpellier.fr</v>
      </c>
      <c r="G759">
        <f>Salle!$B$1</f>
        <v>0</v>
      </c>
      <c r="H759" t="str">
        <f>CONCATENATE('Fiche formation'!$C$14," ",IF(A759&lt;DATE(2026,9,1),"2A","3A"))</f>
        <v>M ALGO 2A</v>
      </c>
      <c r="K759" t="str">
        <f>VLOOKUP(A759,'Calendrier 2025-2026'!$AN$7:$AO$37,2,FALSE)</f>
        <v>Entreprise</v>
      </c>
    </row>
    <row r="760" spans="1:11">
      <c r="A760" s="10">
        <f t="shared" si="57"/>
        <v>46249</v>
      </c>
      <c r="B760" t="str">
        <f t="shared" si="58"/>
        <v/>
      </c>
      <c r="C760" t="str">
        <f t="shared" si="59"/>
        <v/>
      </c>
      <c r="D760">
        <f t="shared" si="56"/>
        <v>0</v>
      </c>
      <c r="E760" t="str">
        <f t="shared" si="55"/>
        <v/>
      </c>
      <c r="F760" t="str">
        <f>IF(A760&lt;DATE(2026,9,1),'Fiche formation'!$C$25,'Fiche formation'!$D$25)</f>
        <v>mickael.montassier@umontpellier.fr</v>
      </c>
      <c r="G760">
        <f>Salle!$B$1</f>
        <v>0</v>
      </c>
      <c r="H760" t="str">
        <f>CONCATENATE('Fiche formation'!$C$14," ",IF(A760&lt;DATE(2026,9,1),"2A","3A"))</f>
        <v>M ALGO 2A</v>
      </c>
      <c r="K760">
        <f>VLOOKUP(A760,'Calendrier 2025-2026'!$AN$7:$AO$37,2,FALSE)</f>
        <v>0</v>
      </c>
    </row>
    <row r="761" spans="1:11">
      <c r="A761" s="10">
        <f t="shared" si="57"/>
        <v>46249</v>
      </c>
      <c r="B761" t="str">
        <f t="shared" si="58"/>
        <v/>
      </c>
      <c r="C761" t="str">
        <f t="shared" si="59"/>
        <v/>
      </c>
      <c r="D761">
        <f t="shared" si="56"/>
        <v>0</v>
      </c>
      <c r="E761" t="str">
        <f t="shared" si="55"/>
        <v/>
      </c>
      <c r="F761" t="str">
        <f>IF(A761&lt;DATE(2026,9,1),'Fiche formation'!$C$25,'Fiche formation'!$D$25)</f>
        <v>mickael.montassier@umontpellier.fr</v>
      </c>
      <c r="G761">
        <f>Salle!$B$1</f>
        <v>0</v>
      </c>
      <c r="H761" t="str">
        <f>CONCATENATE('Fiche formation'!$C$14," ",IF(A761&lt;DATE(2026,9,1),"2A","3A"))</f>
        <v>M ALGO 2A</v>
      </c>
      <c r="K761">
        <f>VLOOKUP(A761,'Calendrier 2025-2026'!$AN$7:$AO$37,2,FALSE)</f>
        <v>0</v>
      </c>
    </row>
    <row r="762" spans="1:11">
      <c r="A762" s="10">
        <f t="shared" si="57"/>
        <v>46250</v>
      </c>
      <c r="B762" t="str">
        <f t="shared" si="58"/>
        <v/>
      </c>
      <c r="C762" t="str">
        <f t="shared" si="59"/>
        <v/>
      </c>
      <c r="D762">
        <f t="shared" si="56"/>
        <v>0</v>
      </c>
      <c r="E762" t="str">
        <f t="shared" si="55"/>
        <v/>
      </c>
      <c r="F762" t="str">
        <f>IF(A762&lt;DATE(2026,9,1),'Fiche formation'!$C$25,'Fiche formation'!$D$25)</f>
        <v>mickael.montassier@umontpellier.fr</v>
      </c>
      <c r="G762">
        <f>Salle!$B$1</f>
        <v>0</v>
      </c>
      <c r="H762" t="str">
        <f>CONCATENATE('Fiche formation'!$C$14," ",IF(A762&lt;DATE(2026,9,1),"2A","3A"))</f>
        <v>M ALGO 2A</v>
      </c>
      <c r="K762">
        <f>VLOOKUP(A762,'Calendrier 2025-2026'!$AN$7:$AO$37,2,FALSE)</f>
        <v>0</v>
      </c>
    </row>
    <row r="763" spans="1:11">
      <c r="A763" s="10">
        <f t="shared" si="57"/>
        <v>46250</v>
      </c>
      <c r="B763" t="str">
        <f t="shared" si="58"/>
        <v/>
      </c>
      <c r="C763" t="str">
        <f t="shared" si="59"/>
        <v/>
      </c>
      <c r="D763">
        <f t="shared" si="56"/>
        <v>0</v>
      </c>
      <c r="E763" t="str">
        <f t="shared" si="55"/>
        <v/>
      </c>
      <c r="F763" t="str">
        <f>IF(A763&lt;DATE(2026,9,1),'Fiche formation'!$C$25,'Fiche formation'!$D$25)</f>
        <v>mickael.montassier@umontpellier.fr</v>
      </c>
      <c r="G763">
        <f>Salle!$B$1</f>
        <v>0</v>
      </c>
      <c r="H763" t="str">
        <f>CONCATENATE('Fiche formation'!$C$14," ",IF(A763&lt;DATE(2026,9,1),"2A","3A"))</f>
        <v>M ALGO 2A</v>
      </c>
      <c r="K763">
        <f>VLOOKUP(A763,'Calendrier 2025-2026'!$AN$7:$AO$37,2,FALSE)</f>
        <v>0</v>
      </c>
    </row>
    <row r="764" spans="1:11">
      <c r="A764" s="10">
        <f t="shared" si="57"/>
        <v>46251</v>
      </c>
      <c r="B764" t="str">
        <f t="shared" si="58"/>
        <v>08:00</v>
      </c>
      <c r="C764" t="str">
        <f t="shared" si="59"/>
        <v>12:00</v>
      </c>
      <c r="D764" t="str">
        <f t="shared" si="56"/>
        <v>Entreprise</v>
      </c>
      <c r="E764">
        <f t="shared" si="55"/>
        <v>0</v>
      </c>
      <c r="F764" t="str">
        <f>IF(A764&lt;DATE(2026,9,1),'Fiche formation'!$C$25,'Fiche formation'!$D$25)</f>
        <v>mickael.montassier@umontpellier.fr</v>
      </c>
      <c r="G764">
        <f>Salle!$B$1</f>
        <v>0</v>
      </c>
      <c r="H764" t="str">
        <f>CONCATENATE('Fiche formation'!$C$14," ",IF(A764&lt;DATE(2026,9,1),"2A","3A"))</f>
        <v>M ALGO 2A</v>
      </c>
      <c r="K764" t="str">
        <f>VLOOKUP(A764,'Calendrier 2025-2026'!$AN$7:$AO$37,2,FALSE)</f>
        <v>Entreprise</v>
      </c>
    </row>
    <row r="765" spans="1:11">
      <c r="A765" s="10">
        <f t="shared" si="57"/>
        <v>46251</v>
      </c>
      <c r="B765" t="str">
        <f t="shared" si="58"/>
        <v>14:00</v>
      </c>
      <c r="C765" t="str">
        <f t="shared" si="59"/>
        <v>17:00</v>
      </c>
      <c r="D765" t="str">
        <f t="shared" si="56"/>
        <v>Entreprise</v>
      </c>
      <c r="E765">
        <f t="shared" si="55"/>
        <v>0</v>
      </c>
      <c r="F765" t="str">
        <f>IF(A765&lt;DATE(2026,9,1),'Fiche formation'!$C$25,'Fiche formation'!$D$25)</f>
        <v>mickael.montassier@umontpellier.fr</v>
      </c>
      <c r="G765">
        <f>Salle!$B$1</f>
        <v>0</v>
      </c>
      <c r="H765" t="str">
        <f>CONCATENATE('Fiche formation'!$C$14," ",IF(A765&lt;DATE(2026,9,1),"2A","3A"))</f>
        <v>M ALGO 2A</v>
      </c>
      <c r="K765" t="str">
        <f>VLOOKUP(A765,'Calendrier 2025-2026'!$AN$7:$AO$37,2,FALSE)</f>
        <v>Entreprise</v>
      </c>
    </row>
    <row r="766" spans="1:11">
      <c r="A766" s="10">
        <f t="shared" si="57"/>
        <v>46252</v>
      </c>
      <c r="B766" t="str">
        <f t="shared" si="58"/>
        <v>08:00</v>
      </c>
      <c r="C766" t="str">
        <f t="shared" si="59"/>
        <v>12:00</v>
      </c>
      <c r="D766" t="str">
        <f t="shared" si="56"/>
        <v>Entreprise</v>
      </c>
      <c r="E766">
        <f t="shared" si="55"/>
        <v>0</v>
      </c>
      <c r="F766" t="str">
        <f>IF(A766&lt;DATE(2026,9,1),'Fiche formation'!$C$25,'Fiche formation'!$D$25)</f>
        <v>mickael.montassier@umontpellier.fr</v>
      </c>
      <c r="G766">
        <f>Salle!$B$1</f>
        <v>0</v>
      </c>
      <c r="H766" t="str">
        <f>CONCATENATE('Fiche formation'!$C$14," ",IF(A766&lt;DATE(2026,9,1),"2A","3A"))</f>
        <v>M ALGO 2A</v>
      </c>
      <c r="K766" t="str">
        <f>VLOOKUP(A766,'Calendrier 2025-2026'!$AN$7:$AO$37,2,FALSE)</f>
        <v>Entreprise</v>
      </c>
    </row>
    <row r="767" spans="1:11">
      <c r="A767" s="10">
        <f t="shared" si="57"/>
        <v>46252</v>
      </c>
      <c r="B767" t="str">
        <f t="shared" si="58"/>
        <v>14:00</v>
      </c>
      <c r="C767" t="str">
        <f t="shared" si="59"/>
        <v>17:00</v>
      </c>
      <c r="D767" t="str">
        <f t="shared" si="56"/>
        <v>Entreprise</v>
      </c>
      <c r="E767">
        <f t="shared" ref="E767:E830" si="60">IF(K767=0,"",IF(OR(K767="Entreprise",K767="Révisions"),0,1))</f>
        <v>0</v>
      </c>
      <c r="F767" t="str">
        <f>IF(A767&lt;DATE(2026,9,1),'Fiche formation'!$C$25,'Fiche formation'!$D$25)</f>
        <v>mickael.montassier@umontpellier.fr</v>
      </c>
      <c r="G767">
        <f>Salle!$B$1</f>
        <v>0</v>
      </c>
      <c r="H767" t="str">
        <f>CONCATENATE('Fiche formation'!$C$14," ",IF(A767&lt;DATE(2026,9,1),"2A","3A"))</f>
        <v>M ALGO 2A</v>
      </c>
      <c r="K767" t="str">
        <f>VLOOKUP(A767,'Calendrier 2025-2026'!$AN$7:$AO$37,2,FALSE)</f>
        <v>Entreprise</v>
      </c>
    </row>
    <row r="768" spans="1:11">
      <c r="A768" s="10">
        <f t="shared" si="57"/>
        <v>46253</v>
      </c>
      <c r="B768" t="str">
        <f t="shared" si="58"/>
        <v>08:00</v>
      </c>
      <c r="C768" t="str">
        <f t="shared" si="59"/>
        <v>12:00</v>
      </c>
      <c r="D768" t="str">
        <f t="shared" ref="D768:D831" si="61">K768</f>
        <v>Entreprise</v>
      </c>
      <c r="E768">
        <f t="shared" si="60"/>
        <v>0</v>
      </c>
      <c r="F768" t="str">
        <f>IF(A768&lt;DATE(2026,9,1),'Fiche formation'!$C$25,'Fiche formation'!$D$25)</f>
        <v>mickael.montassier@umontpellier.fr</v>
      </c>
      <c r="G768">
        <f>Salle!$B$1</f>
        <v>0</v>
      </c>
      <c r="H768" t="str">
        <f>CONCATENATE('Fiche formation'!$C$14," ",IF(A768&lt;DATE(2026,9,1),"2A","3A"))</f>
        <v>M ALGO 2A</v>
      </c>
      <c r="K768" t="str">
        <f>VLOOKUP(A768,'Calendrier 2025-2026'!$AN$7:$AO$37,2,FALSE)</f>
        <v>Entreprise</v>
      </c>
    </row>
    <row r="769" spans="1:11">
      <c r="A769" s="10">
        <f t="shared" ref="A769:A832" si="62">IF(A768=A767,A768+1,A768)</f>
        <v>46253</v>
      </c>
      <c r="B769" t="str">
        <f t="shared" si="58"/>
        <v>14:00</v>
      </c>
      <c r="C769" t="str">
        <f t="shared" si="59"/>
        <v>17:00</v>
      </c>
      <c r="D769" t="str">
        <f t="shared" si="61"/>
        <v>Entreprise</v>
      </c>
      <c r="E769">
        <f t="shared" si="60"/>
        <v>0</v>
      </c>
      <c r="F769" t="str">
        <f>IF(A769&lt;DATE(2026,9,1),'Fiche formation'!$C$25,'Fiche formation'!$D$25)</f>
        <v>mickael.montassier@umontpellier.fr</v>
      </c>
      <c r="G769">
        <f>Salle!$B$1</f>
        <v>0</v>
      </c>
      <c r="H769" t="str">
        <f>CONCATENATE('Fiche formation'!$C$14," ",IF(A769&lt;DATE(2026,9,1),"2A","3A"))</f>
        <v>M ALGO 2A</v>
      </c>
      <c r="K769" t="str">
        <f>VLOOKUP(A769,'Calendrier 2025-2026'!$AN$7:$AO$37,2,FALSE)</f>
        <v>Entreprise</v>
      </c>
    </row>
    <row r="770" spans="1:11">
      <c r="A770" s="10">
        <f t="shared" si="62"/>
        <v>46254</v>
      </c>
      <c r="B770" t="str">
        <f t="shared" si="58"/>
        <v>08:00</v>
      </c>
      <c r="C770" t="str">
        <f t="shared" si="59"/>
        <v>12:00</v>
      </c>
      <c r="D770" t="str">
        <f t="shared" si="61"/>
        <v>Entreprise</v>
      </c>
      <c r="E770">
        <f t="shared" si="60"/>
        <v>0</v>
      </c>
      <c r="F770" t="str">
        <f>IF(A770&lt;DATE(2026,9,1),'Fiche formation'!$C$25,'Fiche formation'!$D$25)</f>
        <v>mickael.montassier@umontpellier.fr</v>
      </c>
      <c r="G770">
        <f>Salle!$B$1</f>
        <v>0</v>
      </c>
      <c r="H770" t="str">
        <f>CONCATENATE('Fiche formation'!$C$14," ",IF(A770&lt;DATE(2026,9,1),"2A","3A"))</f>
        <v>M ALGO 2A</v>
      </c>
      <c r="K770" t="str">
        <f>VLOOKUP(A770,'Calendrier 2025-2026'!$AN$7:$AO$37,2,FALSE)</f>
        <v>Entreprise</v>
      </c>
    </row>
    <row r="771" spans="1:11">
      <c r="A771" s="10">
        <f t="shared" si="62"/>
        <v>46254</v>
      </c>
      <c r="B771" t="str">
        <f t="shared" ref="B771:B834" si="63">IF(K771=0,"",IF($A771=$A770,"14:00","08:00"))</f>
        <v>14:00</v>
      </c>
      <c r="C771" t="str">
        <f t="shared" ref="C771:C834" si="64">IF(K771=0,"",IF($A771=$A770,"17:00","12:00"))</f>
        <v>17:00</v>
      </c>
      <c r="D771" t="str">
        <f t="shared" si="61"/>
        <v>Entreprise</v>
      </c>
      <c r="E771">
        <f t="shared" si="60"/>
        <v>0</v>
      </c>
      <c r="F771" t="str">
        <f>IF(A771&lt;DATE(2026,9,1),'Fiche formation'!$C$25,'Fiche formation'!$D$25)</f>
        <v>mickael.montassier@umontpellier.fr</v>
      </c>
      <c r="G771">
        <f>Salle!$B$1</f>
        <v>0</v>
      </c>
      <c r="H771" t="str">
        <f>CONCATENATE('Fiche formation'!$C$14," ",IF(A771&lt;DATE(2026,9,1),"2A","3A"))</f>
        <v>M ALGO 2A</v>
      </c>
      <c r="K771" t="str">
        <f>VLOOKUP(A771,'Calendrier 2025-2026'!$AN$7:$AO$37,2,FALSE)</f>
        <v>Entreprise</v>
      </c>
    </row>
    <row r="772" spans="1:11">
      <c r="A772" s="10">
        <f t="shared" si="62"/>
        <v>46255</v>
      </c>
      <c r="B772" t="str">
        <f t="shared" si="63"/>
        <v>08:00</v>
      </c>
      <c r="C772" t="str">
        <f t="shared" si="64"/>
        <v>12:00</v>
      </c>
      <c r="D772" t="str">
        <f t="shared" si="61"/>
        <v>Entreprise</v>
      </c>
      <c r="E772">
        <f t="shared" si="60"/>
        <v>0</v>
      </c>
      <c r="F772" t="str">
        <f>IF(A772&lt;DATE(2026,9,1),'Fiche formation'!$C$25,'Fiche formation'!$D$25)</f>
        <v>mickael.montassier@umontpellier.fr</v>
      </c>
      <c r="G772">
        <f>Salle!$B$1</f>
        <v>0</v>
      </c>
      <c r="H772" t="str">
        <f>CONCATENATE('Fiche formation'!$C$14," ",IF(A772&lt;DATE(2026,9,1),"2A","3A"))</f>
        <v>M ALGO 2A</v>
      </c>
      <c r="K772" t="str">
        <f>VLOOKUP(A772,'Calendrier 2025-2026'!$AN$7:$AO$37,2,FALSE)</f>
        <v>Entreprise</v>
      </c>
    </row>
    <row r="773" spans="1:11">
      <c r="A773" s="10">
        <f t="shared" si="62"/>
        <v>46255</v>
      </c>
      <c r="B773" t="str">
        <f t="shared" si="63"/>
        <v>14:00</v>
      </c>
      <c r="C773" t="str">
        <f t="shared" si="64"/>
        <v>17:00</v>
      </c>
      <c r="D773" t="str">
        <f t="shared" si="61"/>
        <v>Entreprise</v>
      </c>
      <c r="E773">
        <f t="shared" si="60"/>
        <v>0</v>
      </c>
      <c r="F773" t="str">
        <f>IF(A773&lt;DATE(2026,9,1),'Fiche formation'!$C$25,'Fiche formation'!$D$25)</f>
        <v>mickael.montassier@umontpellier.fr</v>
      </c>
      <c r="G773">
        <f>Salle!$B$1</f>
        <v>0</v>
      </c>
      <c r="H773" t="str">
        <f>CONCATENATE('Fiche formation'!$C$14," ",IF(A773&lt;DATE(2026,9,1),"2A","3A"))</f>
        <v>M ALGO 2A</v>
      </c>
      <c r="K773" t="str">
        <f>VLOOKUP(A773,'Calendrier 2025-2026'!$AN$7:$AO$37,2,FALSE)</f>
        <v>Entreprise</v>
      </c>
    </row>
    <row r="774" spans="1:11">
      <c r="A774" s="10">
        <f t="shared" si="62"/>
        <v>46256</v>
      </c>
      <c r="B774" t="str">
        <f t="shared" si="63"/>
        <v/>
      </c>
      <c r="C774" t="str">
        <f t="shared" si="64"/>
        <v/>
      </c>
      <c r="D774">
        <f t="shared" si="61"/>
        <v>0</v>
      </c>
      <c r="E774" t="str">
        <f t="shared" si="60"/>
        <v/>
      </c>
      <c r="F774" t="str">
        <f>IF(A774&lt;DATE(2026,9,1),'Fiche formation'!$C$25,'Fiche formation'!$D$25)</f>
        <v>mickael.montassier@umontpellier.fr</v>
      </c>
      <c r="G774">
        <f>Salle!$B$1</f>
        <v>0</v>
      </c>
      <c r="H774" t="str">
        <f>CONCATENATE('Fiche formation'!$C$14," ",IF(A774&lt;DATE(2026,9,1),"2A","3A"))</f>
        <v>M ALGO 2A</v>
      </c>
      <c r="K774">
        <f>VLOOKUP(A774,'Calendrier 2025-2026'!$AN$7:$AO$37,2,FALSE)</f>
        <v>0</v>
      </c>
    </row>
    <row r="775" spans="1:11">
      <c r="A775" s="10">
        <f t="shared" si="62"/>
        <v>46256</v>
      </c>
      <c r="B775" t="str">
        <f t="shared" si="63"/>
        <v/>
      </c>
      <c r="C775" t="str">
        <f t="shared" si="64"/>
        <v/>
      </c>
      <c r="D775">
        <f t="shared" si="61"/>
        <v>0</v>
      </c>
      <c r="E775" t="str">
        <f t="shared" si="60"/>
        <v/>
      </c>
      <c r="F775" t="str">
        <f>IF(A775&lt;DATE(2026,9,1),'Fiche formation'!$C$25,'Fiche formation'!$D$25)</f>
        <v>mickael.montassier@umontpellier.fr</v>
      </c>
      <c r="G775">
        <f>Salle!$B$1</f>
        <v>0</v>
      </c>
      <c r="H775" t="str">
        <f>CONCATENATE('Fiche formation'!$C$14," ",IF(A775&lt;DATE(2026,9,1),"2A","3A"))</f>
        <v>M ALGO 2A</v>
      </c>
      <c r="K775">
        <f>VLOOKUP(A775,'Calendrier 2025-2026'!$AN$7:$AO$37,2,FALSE)</f>
        <v>0</v>
      </c>
    </row>
    <row r="776" spans="1:11">
      <c r="A776" s="10">
        <f t="shared" si="62"/>
        <v>46257</v>
      </c>
      <c r="B776" t="str">
        <f t="shared" si="63"/>
        <v/>
      </c>
      <c r="C776" t="str">
        <f t="shared" si="64"/>
        <v/>
      </c>
      <c r="D776">
        <f t="shared" si="61"/>
        <v>0</v>
      </c>
      <c r="E776" t="str">
        <f t="shared" si="60"/>
        <v/>
      </c>
      <c r="F776" t="str">
        <f>IF(A776&lt;DATE(2026,9,1),'Fiche formation'!$C$25,'Fiche formation'!$D$25)</f>
        <v>mickael.montassier@umontpellier.fr</v>
      </c>
      <c r="G776">
        <f>Salle!$B$1</f>
        <v>0</v>
      </c>
      <c r="H776" t="str">
        <f>CONCATENATE('Fiche formation'!$C$14," ",IF(A776&lt;DATE(2026,9,1),"2A","3A"))</f>
        <v>M ALGO 2A</v>
      </c>
      <c r="K776">
        <f>VLOOKUP(A776,'Calendrier 2025-2026'!$AN$7:$AO$37,2,FALSE)</f>
        <v>0</v>
      </c>
    </row>
    <row r="777" spans="1:11">
      <c r="A777" s="10">
        <f t="shared" si="62"/>
        <v>46257</v>
      </c>
      <c r="B777" t="str">
        <f t="shared" si="63"/>
        <v/>
      </c>
      <c r="C777" t="str">
        <f t="shared" si="64"/>
        <v/>
      </c>
      <c r="D777">
        <f t="shared" si="61"/>
        <v>0</v>
      </c>
      <c r="E777" t="str">
        <f t="shared" si="60"/>
        <v/>
      </c>
      <c r="F777" t="str">
        <f>IF(A777&lt;DATE(2026,9,1),'Fiche formation'!$C$25,'Fiche formation'!$D$25)</f>
        <v>mickael.montassier@umontpellier.fr</v>
      </c>
      <c r="G777">
        <f>Salle!$B$1</f>
        <v>0</v>
      </c>
      <c r="H777" t="str">
        <f>CONCATENATE('Fiche formation'!$C$14," ",IF(A777&lt;DATE(2026,9,1),"2A","3A"))</f>
        <v>M ALGO 2A</v>
      </c>
      <c r="K777">
        <f>VLOOKUP(A777,'Calendrier 2025-2026'!$AN$7:$AO$37,2,FALSE)</f>
        <v>0</v>
      </c>
    </row>
    <row r="778" spans="1:11">
      <c r="A778" s="10">
        <f t="shared" si="62"/>
        <v>46258</v>
      </c>
      <c r="B778" t="str">
        <f t="shared" si="63"/>
        <v>08:00</v>
      </c>
      <c r="C778" t="str">
        <f t="shared" si="64"/>
        <v>12:00</v>
      </c>
      <c r="D778" t="str">
        <f t="shared" si="61"/>
        <v>Entreprise</v>
      </c>
      <c r="E778">
        <f t="shared" si="60"/>
        <v>0</v>
      </c>
      <c r="F778" t="str">
        <f>IF(A778&lt;DATE(2026,9,1),'Fiche formation'!$C$25,'Fiche formation'!$D$25)</f>
        <v>mickael.montassier@umontpellier.fr</v>
      </c>
      <c r="G778">
        <f>Salle!$B$1</f>
        <v>0</v>
      </c>
      <c r="H778" t="str">
        <f>CONCATENATE('Fiche formation'!$C$14," ",IF(A778&lt;DATE(2026,9,1),"2A","3A"))</f>
        <v>M ALGO 2A</v>
      </c>
      <c r="K778" t="str">
        <f>VLOOKUP(A778,'Calendrier 2025-2026'!$AN$7:$AO$37,2,FALSE)</f>
        <v>Entreprise</v>
      </c>
    </row>
    <row r="779" spans="1:11">
      <c r="A779" s="10">
        <f t="shared" si="62"/>
        <v>46258</v>
      </c>
      <c r="B779" t="str">
        <f t="shared" si="63"/>
        <v>14:00</v>
      </c>
      <c r="C779" t="str">
        <f t="shared" si="64"/>
        <v>17:00</v>
      </c>
      <c r="D779" t="str">
        <f t="shared" si="61"/>
        <v>Entreprise</v>
      </c>
      <c r="E779">
        <f t="shared" si="60"/>
        <v>0</v>
      </c>
      <c r="F779" t="str">
        <f>IF(A779&lt;DATE(2026,9,1),'Fiche formation'!$C$25,'Fiche formation'!$D$25)</f>
        <v>mickael.montassier@umontpellier.fr</v>
      </c>
      <c r="G779">
        <f>Salle!$B$1</f>
        <v>0</v>
      </c>
      <c r="H779" t="str">
        <f>CONCATENATE('Fiche formation'!$C$14," ",IF(A779&lt;DATE(2026,9,1),"2A","3A"))</f>
        <v>M ALGO 2A</v>
      </c>
      <c r="K779" t="str">
        <f>VLOOKUP(A779,'Calendrier 2025-2026'!$AN$7:$AO$37,2,FALSE)</f>
        <v>Entreprise</v>
      </c>
    </row>
    <row r="780" spans="1:11">
      <c r="A780" s="10">
        <f t="shared" si="62"/>
        <v>46259</v>
      </c>
      <c r="B780" t="str">
        <f t="shared" si="63"/>
        <v>08:00</v>
      </c>
      <c r="C780" t="str">
        <f t="shared" si="64"/>
        <v>12:00</v>
      </c>
      <c r="D780" t="str">
        <f t="shared" si="61"/>
        <v>Entreprise</v>
      </c>
      <c r="E780">
        <f t="shared" si="60"/>
        <v>0</v>
      </c>
      <c r="F780" t="str">
        <f>IF(A780&lt;DATE(2026,9,1),'Fiche formation'!$C$25,'Fiche formation'!$D$25)</f>
        <v>mickael.montassier@umontpellier.fr</v>
      </c>
      <c r="G780">
        <f>Salle!$B$1</f>
        <v>0</v>
      </c>
      <c r="H780" t="str">
        <f>CONCATENATE('Fiche formation'!$C$14," ",IF(A780&lt;DATE(2026,9,1),"2A","3A"))</f>
        <v>M ALGO 2A</v>
      </c>
      <c r="K780" t="str">
        <f>VLOOKUP(A780,'Calendrier 2025-2026'!$AN$7:$AO$37,2,FALSE)</f>
        <v>Entreprise</v>
      </c>
    </row>
    <row r="781" spans="1:11">
      <c r="A781" s="10">
        <f t="shared" si="62"/>
        <v>46259</v>
      </c>
      <c r="B781" t="str">
        <f t="shared" si="63"/>
        <v>14:00</v>
      </c>
      <c r="C781" t="str">
        <f t="shared" si="64"/>
        <v>17:00</v>
      </c>
      <c r="D781" t="str">
        <f t="shared" si="61"/>
        <v>Entreprise</v>
      </c>
      <c r="E781">
        <f t="shared" si="60"/>
        <v>0</v>
      </c>
      <c r="F781" t="str">
        <f>IF(A781&lt;DATE(2026,9,1),'Fiche formation'!$C$25,'Fiche formation'!$D$25)</f>
        <v>mickael.montassier@umontpellier.fr</v>
      </c>
      <c r="G781">
        <f>Salle!$B$1</f>
        <v>0</v>
      </c>
      <c r="H781" t="str">
        <f>CONCATENATE('Fiche formation'!$C$14," ",IF(A781&lt;DATE(2026,9,1),"2A","3A"))</f>
        <v>M ALGO 2A</v>
      </c>
      <c r="K781" t="str">
        <f>VLOOKUP(A781,'Calendrier 2025-2026'!$AN$7:$AO$37,2,FALSE)</f>
        <v>Entreprise</v>
      </c>
    </row>
    <row r="782" spans="1:11">
      <c r="A782" s="10">
        <f t="shared" si="62"/>
        <v>46260</v>
      </c>
      <c r="B782" t="str">
        <f t="shared" si="63"/>
        <v>08:00</v>
      </c>
      <c r="C782" t="str">
        <f t="shared" si="64"/>
        <v>12:00</v>
      </c>
      <c r="D782" t="str">
        <f t="shared" si="61"/>
        <v>Entreprise</v>
      </c>
      <c r="E782">
        <f t="shared" si="60"/>
        <v>0</v>
      </c>
      <c r="F782" t="str">
        <f>IF(A782&lt;DATE(2026,9,1),'Fiche formation'!$C$25,'Fiche formation'!$D$25)</f>
        <v>mickael.montassier@umontpellier.fr</v>
      </c>
      <c r="G782">
        <f>Salle!$B$1</f>
        <v>0</v>
      </c>
      <c r="H782" t="str">
        <f>CONCATENATE('Fiche formation'!$C$14," ",IF(A782&lt;DATE(2026,9,1),"2A","3A"))</f>
        <v>M ALGO 2A</v>
      </c>
      <c r="K782" t="str">
        <f>VLOOKUP(A782,'Calendrier 2025-2026'!$AN$7:$AO$37,2,FALSE)</f>
        <v>Entreprise</v>
      </c>
    </row>
    <row r="783" spans="1:11">
      <c r="A783" s="10">
        <f t="shared" si="62"/>
        <v>46260</v>
      </c>
      <c r="B783" t="str">
        <f t="shared" si="63"/>
        <v>14:00</v>
      </c>
      <c r="C783" t="str">
        <f t="shared" si="64"/>
        <v>17:00</v>
      </c>
      <c r="D783" t="str">
        <f t="shared" si="61"/>
        <v>Entreprise</v>
      </c>
      <c r="E783">
        <f t="shared" si="60"/>
        <v>0</v>
      </c>
      <c r="F783" t="str">
        <f>IF(A783&lt;DATE(2026,9,1),'Fiche formation'!$C$25,'Fiche formation'!$D$25)</f>
        <v>mickael.montassier@umontpellier.fr</v>
      </c>
      <c r="G783">
        <f>Salle!$B$1</f>
        <v>0</v>
      </c>
      <c r="H783" t="str">
        <f>CONCATENATE('Fiche formation'!$C$14," ",IF(A783&lt;DATE(2026,9,1),"2A","3A"))</f>
        <v>M ALGO 2A</v>
      </c>
      <c r="K783" t="str">
        <f>VLOOKUP(A783,'Calendrier 2025-2026'!$AN$7:$AO$37,2,FALSE)</f>
        <v>Entreprise</v>
      </c>
    </row>
    <row r="784" spans="1:11">
      <c r="A784" s="10">
        <f t="shared" si="62"/>
        <v>46261</v>
      </c>
      <c r="B784" t="str">
        <f t="shared" si="63"/>
        <v>08:00</v>
      </c>
      <c r="C784" t="str">
        <f t="shared" si="64"/>
        <v>12:00</v>
      </c>
      <c r="D784" t="str">
        <f t="shared" si="61"/>
        <v>Entreprise</v>
      </c>
      <c r="E784">
        <f t="shared" si="60"/>
        <v>0</v>
      </c>
      <c r="F784" t="str">
        <f>IF(A784&lt;DATE(2026,9,1),'Fiche formation'!$C$25,'Fiche formation'!$D$25)</f>
        <v>mickael.montassier@umontpellier.fr</v>
      </c>
      <c r="G784">
        <f>Salle!$B$1</f>
        <v>0</v>
      </c>
      <c r="H784" t="str">
        <f>CONCATENATE('Fiche formation'!$C$14," ",IF(A784&lt;DATE(2026,9,1),"2A","3A"))</f>
        <v>M ALGO 2A</v>
      </c>
      <c r="K784" t="str">
        <f>VLOOKUP(A784,'Calendrier 2025-2026'!$AN$7:$AO$37,2,FALSE)</f>
        <v>Entreprise</v>
      </c>
    </row>
    <row r="785" spans="1:11">
      <c r="A785" s="10">
        <f t="shared" si="62"/>
        <v>46261</v>
      </c>
      <c r="B785" t="str">
        <f t="shared" si="63"/>
        <v>14:00</v>
      </c>
      <c r="C785" t="str">
        <f t="shared" si="64"/>
        <v>17:00</v>
      </c>
      <c r="D785" t="str">
        <f t="shared" si="61"/>
        <v>Entreprise</v>
      </c>
      <c r="E785">
        <f t="shared" si="60"/>
        <v>0</v>
      </c>
      <c r="F785" t="str">
        <f>IF(A785&lt;DATE(2026,9,1),'Fiche formation'!$C$25,'Fiche formation'!$D$25)</f>
        <v>mickael.montassier@umontpellier.fr</v>
      </c>
      <c r="G785">
        <f>Salle!$B$1</f>
        <v>0</v>
      </c>
      <c r="H785" t="str">
        <f>CONCATENATE('Fiche formation'!$C$14," ",IF(A785&lt;DATE(2026,9,1),"2A","3A"))</f>
        <v>M ALGO 2A</v>
      </c>
      <c r="K785" t="str">
        <f>VLOOKUP(A785,'Calendrier 2025-2026'!$AN$7:$AO$37,2,FALSE)</f>
        <v>Entreprise</v>
      </c>
    </row>
    <row r="786" spans="1:11">
      <c r="A786" s="10">
        <f t="shared" si="62"/>
        <v>46262</v>
      </c>
      <c r="B786" t="str">
        <f t="shared" si="63"/>
        <v>08:00</v>
      </c>
      <c r="C786" t="str">
        <f t="shared" si="64"/>
        <v>12:00</v>
      </c>
      <c r="D786" t="str">
        <f t="shared" si="61"/>
        <v>Entreprise</v>
      </c>
      <c r="E786">
        <f t="shared" si="60"/>
        <v>0</v>
      </c>
      <c r="F786" t="str">
        <f>IF(A786&lt;DATE(2026,9,1),'Fiche formation'!$C$25,'Fiche formation'!$D$25)</f>
        <v>mickael.montassier@umontpellier.fr</v>
      </c>
      <c r="G786">
        <f>Salle!$B$1</f>
        <v>0</v>
      </c>
      <c r="H786" t="str">
        <f>CONCATENATE('Fiche formation'!$C$14," ",IF(A786&lt;DATE(2026,9,1),"2A","3A"))</f>
        <v>M ALGO 2A</v>
      </c>
      <c r="K786" t="str">
        <f>VLOOKUP(A786,'Calendrier 2025-2026'!$AN$7:$AO$37,2,FALSE)</f>
        <v>Entreprise</v>
      </c>
    </row>
    <row r="787" spans="1:11">
      <c r="A787" s="10">
        <f t="shared" si="62"/>
        <v>46262</v>
      </c>
      <c r="B787" t="str">
        <f t="shared" si="63"/>
        <v>14:00</v>
      </c>
      <c r="C787" t="str">
        <f t="shared" si="64"/>
        <v>17:00</v>
      </c>
      <c r="D787" t="str">
        <f t="shared" si="61"/>
        <v>Entreprise</v>
      </c>
      <c r="E787">
        <f t="shared" si="60"/>
        <v>0</v>
      </c>
      <c r="F787" t="str">
        <f>IF(A787&lt;DATE(2026,9,1),'Fiche formation'!$C$25,'Fiche formation'!$D$25)</f>
        <v>mickael.montassier@umontpellier.fr</v>
      </c>
      <c r="G787">
        <f>Salle!$B$1</f>
        <v>0</v>
      </c>
      <c r="H787" t="str">
        <f>CONCATENATE('Fiche formation'!$C$14," ",IF(A787&lt;DATE(2026,9,1),"2A","3A"))</f>
        <v>M ALGO 2A</v>
      </c>
      <c r="K787" t="str">
        <f>VLOOKUP(A787,'Calendrier 2025-2026'!$AN$7:$AO$37,2,FALSE)</f>
        <v>Entreprise</v>
      </c>
    </row>
    <row r="788" spans="1:11">
      <c r="A788" s="10">
        <f t="shared" si="62"/>
        <v>46263</v>
      </c>
      <c r="B788" t="str">
        <f t="shared" si="63"/>
        <v/>
      </c>
      <c r="C788" t="str">
        <f t="shared" si="64"/>
        <v/>
      </c>
      <c r="D788">
        <f t="shared" si="61"/>
        <v>0</v>
      </c>
      <c r="E788" t="str">
        <f t="shared" si="60"/>
        <v/>
      </c>
      <c r="F788" t="str">
        <f>IF(A788&lt;DATE(2026,9,1),'Fiche formation'!$C$25,'Fiche formation'!$D$25)</f>
        <v>mickael.montassier@umontpellier.fr</v>
      </c>
      <c r="G788">
        <f>Salle!$B$1</f>
        <v>0</v>
      </c>
      <c r="H788" t="str">
        <f>CONCATENATE('Fiche formation'!$C$14," ",IF(A788&lt;DATE(2026,9,1),"2A","3A"))</f>
        <v>M ALGO 2A</v>
      </c>
      <c r="K788">
        <f>VLOOKUP(A788,'Calendrier 2025-2026'!$AN$7:$AO$37,2,FALSE)</f>
        <v>0</v>
      </c>
    </row>
    <row r="789" spans="1:11">
      <c r="A789" s="10">
        <f t="shared" si="62"/>
        <v>46263</v>
      </c>
      <c r="B789" t="str">
        <f t="shared" si="63"/>
        <v/>
      </c>
      <c r="C789" t="str">
        <f t="shared" si="64"/>
        <v/>
      </c>
      <c r="D789">
        <f t="shared" si="61"/>
        <v>0</v>
      </c>
      <c r="E789" t="str">
        <f t="shared" si="60"/>
        <v/>
      </c>
      <c r="F789" t="str">
        <f>IF(A789&lt;DATE(2026,9,1),'Fiche formation'!$C$25,'Fiche formation'!$D$25)</f>
        <v>mickael.montassier@umontpellier.fr</v>
      </c>
      <c r="G789">
        <f>Salle!$B$1</f>
        <v>0</v>
      </c>
      <c r="H789" t="str">
        <f>CONCATENATE('Fiche formation'!$C$14," ",IF(A789&lt;DATE(2026,9,1),"2A","3A"))</f>
        <v>M ALGO 2A</v>
      </c>
      <c r="K789">
        <f>VLOOKUP(A789,'Calendrier 2025-2026'!$AN$7:$AO$37,2,FALSE)</f>
        <v>0</v>
      </c>
    </row>
    <row r="790" spans="1:11">
      <c r="A790" s="10">
        <f t="shared" si="62"/>
        <v>46264</v>
      </c>
      <c r="B790" t="str">
        <f t="shared" si="63"/>
        <v/>
      </c>
      <c r="C790" t="str">
        <f t="shared" si="64"/>
        <v/>
      </c>
      <c r="D790">
        <f t="shared" si="61"/>
        <v>0</v>
      </c>
      <c r="E790" t="str">
        <f t="shared" si="60"/>
        <v/>
      </c>
      <c r="F790" t="str">
        <f>IF(A790&lt;DATE(2026,9,1),'Fiche formation'!$C$25,'Fiche formation'!$D$25)</f>
        <v>mickael.montassier@umontpellier.fr</v>
      </c>
      <c r="G790">
        <f>Salle!$B$1</f>
        <v>0</v>
      </c>
      <c r="H790" t="str">
        <f>CONCATENATE('Fiche formation'!$C$14," ",IF(A790&lt;DATE(2026,9,1),"2A","3A"))</f>
        <v>M ALGO 2A</v>
      </c>
      <c r="K790">
        <f>VLOOKUP(A790,'Calendrier 2025-2026'!$AN$7:$AO$37,2,FALSE)</f>
        <v>0</v>
      </c>
    </row>
    <row r="791" spans="1:11">
      <c r="A791" s="10">
        <f t="shared" si="62"/>
        <v>46264</v>
      </c>
      <c r="B791" t="str">
        <f t="shared" si="63"/>
        <v/>
      </c>
      <c r="C791" t="str">
        <f t="shared" si="64"/>
        <v/>
      </c>
      <c r="D791">
        <f t="shared" si="61"/>
        <v>0</v>
      </c>
      <c r="E791" t="str">
        <f t="shared" si="60"/>
        <v/>
      </c>
      <c r="F791" t="str">
        <f>IF(A791&lt;DATE(2026,9,1),'Fiche formation'!$C$25,'Fiche formation'!$D$25)</f>
        <v>mickael.montassier@umontpellier.fr</v>
      </c>
      <c r="G791">
        <f>Salle!$B$1</f>
        <v>0</v>
      </c>
      <c r="H791" t="str">
        <f>CONCATENATE('Fiche formation'!$C$14," ",IF(A791&lt;DATE(2026,9,1),"2A","3A"))</f>
        <v>M ALGO 2A</v>
      </c>
      <c r="K791">
        <f>VLOOKUP(A791,'Calendrier 2025-2026'!$AN$7:$AO$37,2,FALSE)</f>
        <v>0</v>
      </c>
    </row>
    <row r="792" spans="1:11">
      <c r="A792" s="10">
        <f t="shared" si="62"/>
        <v>46265</v>
      </c>
      <c r="B792" t="str">
        <f t="shared" si="63"/>
        <v>08:00</v>
      </c>
      <c r="C792" t="str">
        <f t="shared" si="64"/>
        <v>12:00</v>
      </c>
      <c r="D792" t="str">
        <f t="shared" si="61"/>
        <v>Entreprise</v>
      </c>
      <c r="E792">
        <f t="shared" si="60"/>
        <v>0</v>
      </c>
      <c r="F792" t="str">
        <f>IF(A792&lt;DATE(2026,9,1),'Fiche formation'!$C$25,'Fiche formation'!$D$25)</f>
        <v>mickael.montassier@umontpellier.fr</v>
      </c>
      <c r="G792">
        <f>Salle!$B$1</f>
        <v>0</v>
      </c>
      <c r="H792" t="str">
        <f>CONCATENATE('Fiche formation'!$C$14," ",IF(A792&lt;DATE(2026,9,1),"2A","3A"))</f>
        <v>M ALGO 2A</v>
      </c>
      <c r="K792" t="str">
        <f>VLOOKUP(A792,'Calendrier 2025-2026'!$AN$7:$AO$37,2,FALSE)</f>
        <v>Entreprise</v>
      </c>
    </row>
    <row r="793" spans="1:11">
      <c r="A793" s="10">
        <f t="shared" si="62"/>
        <v>46265</v>
      </c>
      <c r="B793" t="str">
        <f t="shared" si="63"/>
        <v>14:00</v>
      </c>
      <c r="C793" t="str">
        <f t="shared" si="64"/>
        <v>17:00</v>
      </c>
      <c r="D793" t="str">
        <f t="shared" si="61"/>
        <v>Entreprise</v>
      </c>
      <c r="E793">
        <f t="shared" si="60"/>
        <v>0</v>
      </c>
      <c r="F793" t="str">
        <f>IF(A793&lt;DATE(2026,9,1),'Fiche formation'!$C$25,'Fiche formation'!$D$25)</f>
        <v>mickael.montassier@umontpellier.fr</v>
      </c>
      <c r="G793">
        <f>Salle!$B$1</f>
        <v>0</v>
      </c>
      <c r="H793" t="str">
        <f>CONCATENATE('Fiche formation'!$C$14," ",IF(A793&lt;DATE(2026,9,1),"2A","3A"))</f>
        <v>M ALGO 2A</v>
      </c>
      <c r="K793" t="str">
        <f>VLOOKUP(A793,'Calendrier 2025-2026'!$AN$7:$AO$37,2,FALSE)</f>
        <v>Entreprise</v>
      </c>
    </row>
    <row r="794" spans="1:11">
      <c r="A794" s="10">
        <f t="shared" si="62"/>
        <v>46266</v>
      </c>
      <c r="B794" t="str">
        <f t="shared" si="63"/>
        <v>08:00</v>
      </c>
      <c r="C794" t="str">
        <f t="shared" si="64"/>
        <v>12:00</v>
      </c>
      <c r="D794" t="str">
        <f t="shared" si="61"/>
        <v>Entreprise</v>
      </c>
      <c r="E794">
        <f t="shared" si="60"/>
        <v>0</v>
      </c>
      <c r="F794" t="str">
        <f>IF(A794&lt;DATE(2026,9,1),'Fiche formation'!$C$25,'Fiche formation'!$D$25)</f>
        <v>mickael.montassier@umontpellier.fr</v>
      </c>
      <c r="G794">
        <f>Salle!$B$1</f>
        <v>0</v>
      </c>
      <c r="H794" t="str">
        <f>CONCATENATE('Fiche formation'!$C$14," ",IF(A794&lt;DATE(2026,9,1),"2A","3A"))</f>
        <v>M ALGO 3A</v>
      </c>
      <c r="K794" t="str">
        <f>VLOOKUP(A794,'Calendrier 2026-2027'!$D$7:$E$37,2,FALSE)</f>
        <v>Entreprise</v>
      </c>
    </row>
    <row r="795" spans="1:11">
      <c r="A795" s="10">
        <f t="shared" si="62"/>
        <v>46266</v>
      </c>
      <c r="B795" t="str">
        <f t="shared" si="63"/>
        <v>14:00</v>
      </c>
      <c r="C795" t="str">
        <f t="shared" si="64"/>
        <v>17:00</v>
      </c>
      <c r="D795" t="str">
        <f t="shared" si="61"/>
        <v>Entreprise</v>
      </c>
      <c r="E795">
        <f t="shared" si="60"/>
        <v>0</v>
      </c>
      <c r="F795" t="str">
        <f>IF(A795&lt;DATE(2026,9,1),'Fiche formation'!$C$25,'Fiche formation'!$D$25)</f>
        <v>mickael.montassier@umontpellier.fr</v>
      </c>
      <c r="G795">
        <f>Salle!$B$1</f>
        <v>0</v>
      </c>
      <c r="H795" t="str">
        <f>CONCATENATE('Fiche formation'!$C$14," ",IF(A795&lt;DATE(2026,9,1),"2A","3A"))</f>
        <v>M ALGO 3A</v>
      </c>
      <c r="K795" t="str">
        <f>VLOOKUP(A795,'Calendrier 2026-2027'!$D$7:$E$37,2,FALSE)</f>
        <v>Entreprise</v>
      </c>
    </row>
    <row r="796" spans="1:11">
      <c r="A796" s="10">
        <f t="shared" si="62"/>
        <v>46267</v>
      </c>
      <c r="B796" t="str">
        <f t="shared" si="63"/>
        <v>08:00</v>
      </c>
      <c r="C796" t="str">
        <f t="shared" si="64"/>
        <v>12:00</v>
      </c>
      <c r="D796" t="str">
        <f t="shared" si="61"/>
        <v>Entreprise</v>
      </c>
      <c r="E796">
        <f t="shared" si="60"/>
        <v>0</v>
      </c>
      <c r="F796" t="str">
        <f>IF(A796&lt;DATE(2026,9,1),'Fiche formation'!$C$25,'Fiche formation'!$D$25)</f>
        <v>mickael.montassier@umontpellier.fr</v>
      </c>
      <c r="G796">
        <f>Salle!$B$1</f>
        <v>0</v>
      </c>
      <c r="H796" t="str">
        <f>CONCATENATE('Fiche formation'!$C$14," ",IF(A796&lt;DATE(2026,9,1),"2A","3A"))</f>
        <v>M ALGO 3A</v>
      </c>
      <c r="K796" t="str">
        <f>VLOOKUP(A796,'Calendrier 2026-2027'!$D$7:$E$37,2,FALSE)</f>
        <v>Entreprise</v>
      </c>
    </row>
    <row r="797" spans="1:11">
      <c r="A797" s="10">
        <f t="shared" si="62"/>
        <v>46267</v>
      </c>
      <c r="B797" t="str">
        <f t="shared" si="63"/>
        <v>14:00</v>
      </c>
      <c r="C797" t="str">
        <f t="shared" si="64"/>
        <v>17:00</v>
      </c>
      <c r="D797" t="str">
        <f t="shared" si="61"/>
        <v>Entreprise</v>
      </c>
      <c r="E797">
        <f t="shared" si="60"/>
        <v>0</v>
      </c>
      <c r="F797" t="str">
        <f>IF(A797&lt;DATE(2026,9,1),'Fiche formation'!$C$25,'Fiche formation'!$D$25)</f>
        <v>mickael.montassier@umontpellier.fr</v>
      </c>
      <c r="G797">
        <f>Salle!$B$1</f>
        <v>0</v>
      </c>
      <c r="H797" t="str">
        <f>CONCATENATE('Fiche formation'!$C$14," ",IF(A797&lt;DATE(2026,9,1),"2A","3A"))</f>
        <v>M ALGO 3A</v>
      </c>
      <c r="K797" t="str">
        <f>VLOOKUP(A797,'Calendrier 2026-2027'!$D$7:$E$37,2,FALSE)</f>
        <v>Entreprise</v>
      </c>
    </row>
    <row r="798" spans="1:11">
      <c r="A798" s="10">
        <f t="shared" si="62"/>
        <v>46268</v>
      </c>
      <c r="B798" t="str">
        <f t="shared" si="63"/>
        <v>08:00</v>
      </c>
      <c r="C798" t="str">
        <f t="shared" si="64"/>
        <v>12:00</v>
      </c>
      <c r="D798" t="str">
        <f t="shared" si="61"/>
        <v>Entreprise</v>
      </c>
      <c r="E798">
        <f t="shared" si="60"/>
        <v>0</v>
      </c>
      <c r="F798" t="str">
        <f>IF(A798&lt;DATE(2026,9,1),'Fiche formation'!$C$25,'Fiche formation'!$D$25)</f>
        <v>mickael.montassier@umontpellier.fr</v>
      </c>
      <c r="G798">
        <f>Salle!$B$1</f>
        <v>0</v>
      </c>
      <c r="H798" t="str">
        <f>CONCATENATE('Fiche formation'!$C$14," ",IF(A798&lt;DATE(2026,9,1),"2A","3A"))</f>
        <v>M ALGO 3A</v>
      </c>
      <c r="K798" t="str">
        <f>VLOOKUP(A798,'Calendrier 2026-2027'!$D$7:$E$37,2,FALSE)</f>
        <v>Entreprise</v>
      </c>
    </row>
    <row r="799" spans="1:11">
      <c r="A799" s="10">
        <f t="shared" si="62"/>
        <v>46268</v>
      </c>
      <c r="B799" t="str">
        <f t="shared" si="63"/>
        <v>14:00</v>
      </c>
      <c r="C799" t="str">
        <f t="shared" si="64"/>
        <v>17:00</v>
      </c>
      <c r="D799" t="str">
        <f t="shared" si="61"/>
        <v>Entreprise</v>
      </c>
      <c r="E799">
        <f t="shared" si="60"/>
        <v>0</v>
      </c>
      <c r="F799" t="str">
        <f>IF(A799&lt;DATE(2026,9,1),'Fiche formation'!$C$25,'Fiche formation'!$D$25)</f>
        <v>mickael.montassier@umontpellier.fr</v>
      </c>
      <c r="G799">
        <f>Salle!$B$1</f>
        <v>0</v>
      </c>
      <c r="H799" t="str">
        <f>CONCATENATE('Fiche formation'!$C$14," ",IF(A799&lt;DATE(2026,9,1),"2A","3A"))</f>
        <v>M ALGO 3A</v>
      </c>
      <c r="K799" t="str">
        <f>VLOOKUP(A799,'Calendrier 2026-2027'!$D$7:$E$37,2,FALSE)</f>
        <v>Entreprise</v>
      </c>
    </row>
    <row r="800" spans="1:11">
      <c r="A800" s="10">
        <f t="shared" si="62"/>
        <v>46269</v>
      </c>
      <c r="B800" t="str">
        <f t="shared" si="63"/>
        <v>08:00</v>
      </c>
      <c r="C800" t="str">
        <f t="shared" si="64"/>
        <v>12:00</v>
      </c>
      <c r="D800" t="str">
        <f t="shared" si="61"/>
        <v>Entreprise</v>
      </c>
      <c r="E800">
        <f t="shared" si="60"/>
        <v>0</v>
      </c>
      <c r="F800" t="str">
        <f>IF(A800&lt;DATE(2026,9,1),'Fiche formation'!$C$25,'Fiche formation'!$D$25)</f>
        <v>mickael.montassier@umontpellier.fr</v>
      </c>
      <c r="G800">
        <f>Salle!$B$1</f>
        <v>0</v>
      </c>
      <c r="H800" t="str">
        <f>CONCATENATE('Fiche formation'!$C$14," ",IF(A800&lt;DATE(2026,9,1),"2A","3A"))</f>
        <v>M ALGO 3A</v>
      </c>
      <c r="K800" t="str">
        <f>VLOOKUP(A800,'Calendrier 2026-2027'!$D$7:$E$37,2,FALSE)</f>
        <v>Entreprise</v>
      </c>
    </row>
    <row r="801" spans="1:11">
      <c r="A801" s="10">
        <f t="shared" si="62"/>
        <v>46269</v>
      </c>
      <c r="B801" t="str">
        <f t="shared" si="63"/>
        <v>14:00</v>
      </c>
      <c r="C801" t="str">
        <f t="shared" si="64"/>
        <v>17:00</v>
      </c>
      <c r="D801" t="str">
        <f t="shared" si="61"/>
        <v>Entreprise</v>
      </c>
      <c r="E801">
        <f t="shared" si="60"/>
        <v>0</v>
      </c>
      <c r="F801" t="str">
        <f>IF(A801&lt;DATE(2026,9,1),'Fiche formation'!$C$25,'Fiche formation'!$D$25)</f>
        <v>mickael.montassier@umontpellier.fr</v>
      </c>
      <c r="G801">
        <f>Salle!$B$1</f>
        <v>0</v>
      </c>
      <c r="H801" t="str">
        <f>CONCATENATE('Fiche formation'!$C$14," ",IF(A801&lt;DATE(2026,9,1),"2A","3A"))</f>
        <v>M ALGO 3A</v>
      </c>
      <c r="K801" t="str">
        <f>VLOOKUP(A801,'Calendrier 2026-2027'!$D$7:$E$37,2,FALSE)</f>
        <v>Entreprise</v>
      </c>
    </row>
    <row r="802" spans="1:11">
      <c r="A802" s="10">
        <f t="shared" si="62"/>
        <v>46270</v>
      </c>
      <c r="B802" t="str">
        <f t="shared" si="63"/>
        <v/>
      </c>
      <c r="C802" t="str">
        <f t="shared" si="64"/>
        <v/>
      </c>
      <c r="D802">
        <f t="shared" si="61"/>
        <v>0</v>
      </c>
      <c r="E802" t="str">
        <f t="shared" si="60"/>
        <v/>
      </c>
      <c r="F802" t="str">
        <f>IF(A802&lt;DATE(2026,9,1),'Fiche formation'!$C$25,'Fiche formation'!$D$25)</f>
        <v>mickael.montassier@umontpellier.fr</v>
      </c>
      <c r="G802">
        <f>Salle!$B$1</f>
        <v>0</v>
      </c>
      <c r="H802" t="str">
        <f>CONCATENATE('Fiche formation'!$C$14," ",IF(A802&lt;DATE(2026,9,1),"2A","3A"))</f>
        <v>M ALGO 3A</v>
      </c>
      <c r="K802">
        <f>VLOOKUP(A802,'Calendrier 2026-2027'!$D$7:$E$37,2,FALSE)</f>
        <v>0</v>
      </c>
    </row>
    <row r="803" spans="1:11">
      <c r="A803" s="10">
        <f t="shared" si="62"/>
        <v>46270</v>
      </c>
      <c r="B803" t="str">
        <f t="shared" si="63"/>
        <v/>
      </c>
      <c r="C803" t="str">
        <f t="shared" si="64"/>
        <v/>
      </c>
      <c r="D803">
        <f t="shared" si="61"/>
        <v>0</v>
      </c>
      <c r="E803" t="str">
        <f t="shared" si="60"/>
        <v/>
      </c>
      <c r="F803" t="str">
        <f>IF(A803&lt;DATE(2026,9,1),'Fiche formation'!$C$25,'Fiche formation'!$D$25)</f>
        <v>mickael.montassier@umontpellier.fr</v>
      </c>
      <c r="G803">
        <f>Salle!$B$1</f>
        <v>0</v>
      </c>
      <c r="H803" t="str">
        <f>CONCATENATE('Fiche formation'!$C$14," ",IF(A803&lt;DATE(2026,9,1),"2A","3A"))</f>
        <v>M ALGO 3A</v>
      </c>
      <c r="K803">
        <f>VLOOKUP(A803,'Calendrier 2026-2027'!$D$7:$E$37,2,FALSE)</f>
        <v>0</v>
      </c>
    </row>
    <row r="804" spans="1:11">
      <c r="A804" s="10">
        <f t="shared" si="62"/>
        <v>46271</v>
      </c>
      <c r="B804" t="str">
        <f t="shared" si="63"/>
        <v/>
      </c>
      <c r="C804" t="str">
        <f t="shared" si="64"/>
        <v/>
      </c>
      <c r="D804">
        <f t="shared" si="61"/>
        <v>0</v>
      </c>
      <c r="E804" t="str">
        <f t="shared" si="60"/>
        <v/>
      </c>
      <c r="F804" t="str">
        <f>IF(A804&lt;DATE(2026,9,1),'Fiche formation'!$C$25,'Fiche formation'!$D$25)</f>
        <v>mickael.montassier@umontpellier.fr</v>
      </c>
      <c r="G804">
        <f>Salle!$B$1</f>
        <v>0</v>
      </c>
      <c r="H804" t="str">
        <f>CONCATENATE('Fiche formation'!$C$14," ",IF(A804&lt;DATE(2026,9,1),"2A","3A"))</f>
        <v>M ALGO 3A</v>
      </c>
      <c r="K804">
        <f>VLOOKUP(A804,'Calendrier 2026-2027'!$D$7:$E$37,2,FALSE)</f>
        <v>0</v>
      </c>
    </row>
    <row r="805" spans="1:11">
      <c r="A805" s="10">
        <f t="shared" si="62"/>
        <v>46271</v>
      </c>
      <c r="B805" t="str">
        <f t="shared" si="63"/>
        <v/>
      </c>
      <c r="C805" t="str">
        <f t="shared" si="64"/>
        <v/>
      </c>
      <c r="D805">
        <f t="shared" si="61"/>
        <v>0</v>
      </c>
      <c r="E805" t="str">
        <f t="shared" si="60"/>
        <v/>
      </c>
      <c r="F805" t="str">
        <f>IF(A805&lt;DATE(2026,9,1),'Fiche formation'!$C$25,'Fiche formation'!$D$25)</f>
        <v>mickael.montassier@umontpellier.fr</v>
      </c>
      <c r="G805">
        <f>Salle!$B$1</f>
        <v>0</v>
      </c>
      <c r="H805" t="str">
        <f>CONCATENATE('Fiche formation'!$C$14," ",IF(A805&lt;DATE(2026,9,1),"2A","3A"))</f>
        <v>M ALGO 3A</v>
      </c>
      <c r="K805">
        <f>VLOOKUP(A805,'Calendrier 2026-2027'!$D$7:$E$37,2,FALSE)</f>
        <v>0</v>
      </c>
    </row>
    <row r="806" spans="1:11">
      <c r="A806" s="10">
        <f t="shared" si="62"/>
        <v>46272</v>
      </c>
      <c r="B806" t="str">
        <f t="shared" si="63"/>
        <v>08:00</v>
      </c>
      <c r="C806" t="str">
        <f t="shared" si="64"/>
        <v>12:00</v>
      </c>
      <c r="D806" t="str">
        <f t="shared" si="61"/>
        <v>Centre</v>
      </c>
      <c r="E806">
        <f t="shared" si="60"/>
        <v>1</v>
      </c>
      <c r="F806" t="str">
        <f>IF(A806&lt;DATE(2026,9,1),'Fiche formation'!$C$25,'Fiche formation'!$D$25)</f>
        <v>mickael.montassier@umontpellier.fr</v>
      </c>
      <c r="G806">
        <f>Salle!$B$1</f>
        <v>0</v>
      </c>
      <c r="H806" t="str">
        <f>CONCATENATE('Fiche formation'!$C$14," ",IF(A806&lt;DATE(2026,9,1),"2A","3A"))</f>
        <v>M ALGO 3A</v>
      </c>
      <c r="K806" t="str">
        <f>VLOOKUP(A806,'Calendrier 2026-2027'!$D$7:$E$37,2,FALSE)</f>
        <v>Centre</v>
      </c>
    </row>
    <row r="807" spans="1:11">
      <c r="A807" s="10">
        <f t="shared" si="62"/>
        <v>46272</v>
      </c>
      <c r="B807" t="str">
        <f t="shared" si="63"/>
        <v>14:00</v>
      </c>
      <c r="C807" t="str">
        <f t="shared" si="64"/>
        <v>17:00</v>
      </c>
      <c r="D807" t="str">
        <f t="shared" si="61"/>
        <v>Centre</v>
      </c>
      <c r="E807">
        <f t="shared" si="60"/>
        <v>1</v>
      </c>
      <c r="F807" t="str">
        <f>IF(A807&lt;DATE(2026,9,1),'Fiche formation'!$C$25,'Fiche formation'!$D$25)</f>
        <v>mickael.montassier@umontpellier.fr</v>
      </c>
      <c r="G807">
        <f>Salle!$B$1</f>
        <v>0</v>
      </c>
      <c r="H807" t="str">
        <f>CONCATENATE('Fiche formation'!$C$14," ",IF(A807&lt;DATE(2026,9,1),"2A","3A"))</f>
        <v>M ALGO 3A</v>
      </c>
      <c r="K807" t="str">
        <f>VLOOKUP(A807,'Calendrier 2026-2027'!$D$7:$E$37,2,FALSE)</f>
        <v>Centre</v>
      </c>
    </row>
    <row r="808" spans="1:11">
      <c r="A808" s="10">
        <f t="shared" si="62"/>
        <v>46273</v>
      </c>
      <c r="B808" t="str">
        <f t="shared" si="63"/>
        <v>08:00</v>
      </c>
      <c r="C808" t="str">
        <f t="shared" si="64"/>
        <v>12:00</v>
      </c>
      <c r="D808" t="str">
        <f t="shared" si="61"/>
        <v>Centre</v>
      </c>
      <c r="E808">
        <f t="shared" si="60"/>
        <v>1</v>
      </c>
      <c r="F808" t="str">
        <f>IF(A808&lt;DATE(2026,9,1),'Fiche formation'!$C$25,'Fiche formation'!$D$25)</f>
        <v>mickael.montassier@umontpellier.fr</v>
      </c>
      <c r="G808">
        <f>Salle!$B$1</f>
        <v>0</v>
      </c>
      <c r="H808" t="str">
        <f>CONCATENATE('Fiche formation'!$C$14," ",IF(A808&lt;DATE(2026,9,1),"2A","3A"))</f>
        <v>M ALGO 3A</v>
      </c>
      <c r="K808" t="str">
        <f>VLOOKUP(A808,'Calendrier 2026-2027'!$D$7:$E$37,2,FALSE)</f>
        <v>Centre</v>
      </c>
    </row>
    <row r="809" spans="1:11">
      <c r="A809" s="10">
        <f t="shared" si="62"/>
        <v>46273</v>
      </c>
      <c r="B809" t="str">
        <f t="shared" si="63"/>
        <v>14:00</v>
      </c>
      <c r="C809" t="str">
        <f t="shared" si="64"/>
        <v>17:00</v>
      </c>
      <c r="D809" t="str">
        <f t="shared" si="61"/>
        <v>Centre</v>
      </c>
      <c r="E809">
        <f t="shared" si="60"/>
        <v>1</v>
      </c>
      <c r="F809" t="str">
        <f>IF(A809&lt;DATE(2026,9,1),'Fiche formation'!$C$25,'Fiche formation'!$D$25)</f>
        <v>mickael.montassier@umontpellier.fr</v>
      </c>
      <c r="G809">
        <f>Salle!$B$1</f>
        <v>0</v>
      </c>
      <c r="H809" t="str">
        <f>CONCATENATE('Fiche formation'!$C$14," ",IF(A809&lt;DATE(2026,9,1),"2A","3A"))</f>
        <v>M ALGO 3A</v>
      </c>
      <c r="K809" t="str">
        <f>VLOOKUP(A809,'Calendrier 2026-2027'!$D$7:$E$37,2,FALSE)</f>
        <v>Centre</v>
      </c>
    </row>
    <row r="810" spans="1:11">
      <c r="A810" s="10">
        <f t="shared" si="62"/>
        <v>46274</v>
      </c>
      <c r="B810" t="str">
        <f t="shared" si="63"/>
        <v>08:00</v>
      </c>
      <c r="C810" t="str">
        <f t="shared" si="64"/>
        <v>12:00</v>
      </c>
      <c r="D810" t="str">
        <f t="shared" si="61"/>
        <v>Centre</v>
      </c>
      <c r="E810">
        <f t="shared" si="60"/>
        <v>1</v>
      </c>
      <c r="F810" t="str">
        <f>IF(A810&lt;DATE(2026,9,1),'Fiche formation'!$C$25,'Fiche formation'!$D$25)</f>
        <v>mickael.montassier@umontpellier.fr</v>
      </c>
      <c r="G810">
        <f>Salle!$B$1</f>
        <v>0</v>
      </c>
      <c r="H810" t="str">
        <f>CONCATENATE('Fiche formation'!$C$14," ",IF(A810&lt;DATE(2026,9,1),"2A","3A"))</f>
        <v>M ALGO 3A</v>
      </c>
      <c r="K810" t="str">
        <f>VLOOKUP(A810,'Calendrier 2026-2027'!$D$7:$E$37,2,FALSE)</f>
        <v>Centre</v>
      </c>
    </row>
    <row r="811" spans="1:11">
      <c r="A811" s="10">
        <f t="shared" si="62"/>
        <v>46274</v>
      </c>
      <c r="B811" t="str">
        <f t="shared" si="63"/>
        <v>14:00</v>
      </c>
      <c r="C811" t="str">
        <f t="shared" si="64"/>
        <v>17:00</v>
      </c>
      <c r="D811" t="str">
        <f t="shared" si="61"/>
        <v>Centre</v>
      </c>
      <c r="E811">
        <f t="shared" si="60"/>
        <v>1</v>
      </c>
      <c r="F811" t="str">
        <f>IF(A811&lt;DATE(2026,9,1),'Fiche formation'!$C$25,'Fiche formation'!$D$25)</f>
        <v>mickael.montassier@umontpellier.fr</v>
      </c>
      <c r="G811">
        <f>Salle!$B$1</f>
        <v>0</v>
      </c>
      <c r="H811" t="str">
        <f>CONCATENATE('Fiche formation'!$C$14," ",IF(A811&lt;DATE(2026,9,1),"2A","3A"))</f>
        <v>M ALGO 3A</v>
      </c>
      <c r="K811" t="str">
        <f>VLOOKUP(A811,'Calendrier 2026-2027'!$D$7:$E$37,2,FALSE)</f>
        <v>Centre</v>
      </c>
    </row>
    <row r="812" spans="1:11">
      <c r="A812" s="10">
        <f t="shared" si="62"/>
        <v>46275</v>
      </c>
      <c r="B812" t="str">
        <f t="shared" si="63"/>
        <v>08:00</v>
      </c>
      <c r="C812" t="str">
        <f t="shared" si="64"/>
        <v>12:00</v>
      </c>
      <c r="D812" t="str">
        <f t="shared" si="61"/>
        <v>Centre</v>
      </c>
      <c r="E812">
        <f t="shared" si="60"/>
        <v>1</v>
      </c>
      <c r="F812" t="str">
        <f>IF(A812&lt;DATE(2026,9,1),'Fiche formation'!$C$25,'Fiche formation'!$D$25)</f>
        <v>mickael.montassier@umontpellier.fr</v>
      </c>
      <c r="G812">
        <f>Salle!$B$1</f>
        <v>0</v>
      </c>
      <c r="H812" t="str">
        <f>CONCATENATE('Fiche formation'!$C$14," ",IF(A812&lt;DATE(2026,9,1),"2A","3A"))</f>
        <v>M ALGO 3A</v>
      </c>
      <c r="K812" t="str">
        <f>VLOOKUP(A812,'Calendrier 2026-2027'!$D$7:$E$37,2,FALSE)</f>
        <v>Centre</v>
      </c>
    </row>
    <row r="813" spans="1:11">
      <c r="A813" s="10">
        <f t="shared" si="62"/>
        <v>46275</v>
      </c>
      <c r="B813" t="str">
        <f t="shared" si="63"/>
        <v>14:00</v>
      </c>
      <c r="C813" t="str">
        <f t="shared" si="64"/>
        <v>17:00</v>
      </c>
      <c r="D813" t="str">
        <f t="shared" si="61"/>
        <v>Centre</v>
      </c>
      <c r="E813">
        <f t="shared" si="60"/>
        <v>1</v>
      </c>
      <c r="F813" t="str">
        <f>IF(A813&lt;DATE(2026,9,1),'Fiche formation'!$C$25,'Fiche formation'!$D$25)</f>
        <v>mickael.montassier@umontpellier.fr</v>
      </c>
      <c r="G813">
        <f>Salle!$B$1</f>
        <v>0</v>
      </c>
      <c r="H813" t="str">
        <f>CONCATENATE('Fiche formation'!$C$14," ",IF(A813&lt;DATE(2026,9,1),"2A","3A"))</f>
        <v>M ALGO 3A</v>
      </c>
      <c r="K813" t="str">
        <f>VLOOKUP(A813,'Calendrier 2026-2027'!$D$7:$E$37,2,FALSE)</f>
        <v>Centre</v>
      </c>
    </row>
    <row r="814" spans="1:11">
      <c r="A814" s="10">
        <f t="shared" si="62"/>
        <v>46276</v>
      </c>
      <c r="B814" t="str">
        <f t="shared" si="63"/>
        <v>08:00</v>
      </c>
      <c r="C814" t="str">
        <f t="shared" si="64"/>
        <v>12:00</v>
      </c>
      <c r="D814" t="str">
        <f t="shared" si="61"/>
        <v>Centre</v>
      </c>
      <c r="E814">
        <f t="shared" si="60"/>
        <v>1</v>
      </c>
      <c r="F814" t="str">
        <f>IF(A814&lt;DATE(2026,9,1),'Fiche formation'!$C$25,'Fiche formation'!$D$25)</f>
        <v>mickael.montassier@umontpellier.fr</v>
      </c>
      <c r="G814">
        <f>Salle!$B$1</f>
        <v>0</v>
      </c>
      <c r="H814" t="str">
        <f>CONCATENATE('Fiche formation'!$C$14," ",IF(A814&lt;DATE(2026,9,1),"2A","3A"))</f>
        <v>M ALGO 3A</v>
      </c>
      <c r="K814" t="str">
        <f>VLOOKUP(A814,'Calendrier 2026-2027'!$D$7:$E$37,2,FALSE)</f>
        <v>Centre</v>
      </c>
    </row>
    <row r="815" spans="1:11">
      <c r="A815" s="10">
        <f t="shared" si="62"/>
        <v>46276</v>
      </c>
      <c r="B815" t="str">
        <f t="shared" si="63"/>
        <v>14:00</v>
      </c>
      <c r="C815" t="str">
        <f t="shared" si="64"/>
        <v>17:00</v>
      </c>
      <c r="D815" t="str">
        <f t="shared" si="61"/>
        <v>Centre</v>
      </c>
      <c r="E815">
        <f t="shared" si="60"/>
        <v>1</v>
      </c>
      <c r="F815" t="str">
        <f>IF(A815&lt;DATE(2026,9,1),'Fiche formation'!$C$25,'Fiche formation'!$D$25)</f>
        <v>mickael.montassier@umontpellier.fr</v>
      </c>
      <c r="G815">
        <f>Salle!$B$1</f>
        <v>0</v>
      </c>
      <c r="H815" t="str">
        <f>CONCATENATE('Fiche formation'!$C$14," ",IF(A815&lt;DATE(2026,9,1),"2A","3A"))</f>
        <v>M ALGO 3A</v>
      </c>
      <c r="K815" t="str">
        <f>VLOOKUP(A815,'Calendrier 2026-2027'!$D$7:$E$37,2,FALSE)</f>
        <v>Centre</v>
      </c>
    </row>
    <row r="816" spans="1:11">
      <c r="A816" s="10">
        <f t="shared" si="62"/>
        <v>46277</v>
      </c>
      <c r="B816" t="str">
        <f t="shared" si="63"/>
        <v/>
      </c>
      <c r="C816" t="str">
        <f t="shared" si="64"/>
        <v/>
      </c>
      <c r="D816">
        <f t="shared" si="61"/>
        <v>0</v>
      </c>
      <c r="E816" t="str">
        <f t="shared" si="60"/>
        <v/>
      </c>
      <c r="F816" t="str">
        <f>IF(A816&lt;DATE(2026,9,1),'Fiche formation'!$C$25,'Fiche formation'!$D$25)</f>
        <v>mickael.montassier@umontpellier.fr</v>
      </c>
      <c r="G816">
        <f>Salle!$B$1</f>
        <v>0</v>
      </c>
      <c r="H816" t="str">
        <f>CONCATENATE('Fiche formation'!$C$14," ",IF(A816&lt;DATE(2026,9,1),"2A","3A"))</f>
        <v>M ALGO 3A</v>
      </c>
      <c r="K816">
        <f>VLOOKUP(A816,'Calendrier 2026-2027'!$D$7:$E$37,2,FALSE)</f>
        <v>0</v>
      </c>
    </row>
    <row r="817" spans="1:11">
      <c r="A817" s="10">
        <f t="shared" si="62"/>
        <v>46277</v>
      </c>
      <c r="B817" t="str">
        <f t="shared" si="63"/>
        <v/>
      </c>
      <c r="C817" t="str">
        <f t="shared" si="64"/>
        <v/>
      </c>
      <c r="D817">
        <f t="shared" si="61"/>
        <v>0</v>
      </c>
      <c r="E817" t="str">
        <f t="shared" si="60"/>
        <v/>
      </c>
      <c r="F817" t="str">
        <f>IF(A817&lt;DATE(2026,9,1),'Fiche formation'!$C$25,'Fiche formation'!$D$25)</f>
        <v>mickael.montassier@umontpellier.fr</v>
      </c>
      <c r="G817">
        <f>Salle!$B$1</f>
        <v>0</v>
      </c>
      <c r="H817" t="str">
        <f>CONCATENATE('Fiche formation'!$C$14," ",IF(A817&lt;DATE(2026,9,1),"2A","3A"))</f>
        <v>M ALGO 3A</v>
      </c>
      <c r="K817">
        <f>VLOOKUP(A817,'Calendrier 2026-2027'!$D$7:$E$37,2,FALSE)</f>
        <v>0</v>
      </c>
    </row>
    <row r="818" spans="1:11">
      <c r="A818" s="10">
        <f t="shared" si="62"/>
        <v>46278</v>
      </c>
      <c r="B818" t="str">
        <f t="shared" si="63"/>
        <v/>
      </c>
      <c r="C818" t="str">
        <f t="shared" si="64"/>
        <v/>
      </c>
      <c r="D818">
        <f t="shared" si="61"/>
        <v>0</v>
      </c>
      <c r="E818" t="str">
        <f t="shared" si="60"/>
        <v/>
      </c>
      <c r="F818" t="str">
        <f>IF(A818&lt;DATE(2026,9,1),'Fiche formation'!$C$25,'Fiche formation'!$D$25)</f>
        <v>mickael.montassier@umontpellier.fr</v>
      </c>
      <c r="G818">
        <f>Salle!$B$1</f>
        <v>0</v>
      </c>
      <c r="H818" t="str">
        <f>CONCATENATE('Fiche formation'!$C$14," ",IF(A818&lt;DATE(2026,9,1),"2A","3A"))</f>
        <v>M ALGO 3A</v>
      </c>
      <c r="K818">
        <f>VLOOKUP(A818,'Calendrier 2026-2027'!$D$7:$E$37,2,FALSE)</f>
        <v>0</v>
      </c>
    </row>
    <row r="819" spans="1:11">
      <c r="A819" s="10">
        <f t="shared" si="62"/>
        <v>46278</v>
      </c>
      <c r="B819" t="str">
        <f t="shared" si="63"/>
        <v/>
      </c>
      <c r="C819" t="str">
        <f t="shared" si="64"/>
        <v/>
      </c>
      <c r="D819">
        <f t="shared" si="61"/>
        <v>0</v>
      </c>
      <c r="E819" t="str">
        <f t="shared" si="60"/>
        <v/>
      </c>
      <c r="F819" t="str">
        <f>IF(A819&lt;DATE(2026,9,1),'Fiche formation'!$C$25,'Fiche formation'!$D$25)</f>
        <v>mickael.montassier@umontpellier.fr</v>
      </c>
      <c r="G819">
        <f>Salle!$B$1</f>
        <v>0</v>
      </c>
      <c r="H819" t="str">
        <f>CONCATENATE('Fiche formation'!$C$14," ",IF(A819&lt;DATE(2026,9,1),"2A","3A"))</f>
        <v>M ALGO 3A</v>
      </c>
      <c r="K819">
        <f>VLOOKUP(A819,'Calendrier 2026-2027'!$D$7:$E$37,2,FALSE)</f>
        <v>0</v>
      </c>
    </row>
    <row r="820" spans="1:11">
      <c r="A820" s="10">
        <f t="shared" si="62"/>
        <v>46279</v>
      </c>
      <c r="B820" t="str">
        <f t="shared" si="63"/>
        <v>08:00</v>
      </c>
      <c r="C820" t="str">
        <f t="shared" si="64"/>
        <v>12:00</v>
      </c>
      <c r="D820" t="str">
        <f t="shared" si="61"/>
        <v>Centre</v>
      </c>
      <c r="E820">
        <f t="shared" si="60"/>
        <v>1</v>
      </c>
      <c r="F820" t="str">
        <f>IF(A820&lt;DATE(2026,9,1),'Fiche formation'!$C$25,'Fiche formation'!$D$25)</f>
        <v>mickael.montassier@umontpellier.fr</v>
      </c>
      <c r="G820">
        <f>Salle!$B$1</f>
        <v>0</v>
      </c>
      <c r="H820" t="str">
        <f>CONCATENATE('Fiche formation'!$C$14," ",IF(A820&lt;DATE(2026,9,1),"2A","3A"))</f>
        <v>M ALGO 3A</v>
      </c>
      <c r="K820" t="str">
        <f>VLOOKUP(A820,'Calendrier 2026-2027'!$D$7:$E$37,2,FALSE)</f>
        <v>Centre</v>
      </c>
    </row>
    <row r="821" spans="1:11">
      <c r="A821" s="10">
        <f t="shared" si="62"/>
        <v>46279</v>
      </c>
      <c r="B821" t="str">
        <f t="shared" si="63"/>
        <v>14:00</v>
      </c>
      <c r="C821" t="str">
        <f t="shared" si="64"/>
        <v>17:00</v>
      </c>
      <c r="D821" t="str">
        <f t="shared" si="61"/>
        <v>Centre</v>
      </c>
      <c r="E821">
        <f t="shared" si="60"/>
        <v>1</v>
      </c>
      <c r="F821" t="str">
        <f>IF(A821&lt;DATE(2026,9,1),'Fiche formation'!$C$25,'Fiche formation'!$D$25)</f>
        <v>mickael.montassier@umontpellier.fr</v>
      </c>
      <c r="G821">
        <f>Salle!$B$1</f>
        <v>0</v>
      </c>
      <c r="H821" t="str">
        <f>CONCATENATE('Fiche formation'!$C$14," ",IF(A821&lt;DATE(2026,9,1),"2A","3A"))</f>
        <v>M ALGO 3A</v>
      </c>
      <c r="K821" t="str">
        <f>VLOOKUP(A821,'Calendrier 2026-2027'!$D$7:$E$37,2,FALSE)</f>
        <v>Centre</v>
      </c>
    </row>
    <row r="822" spans="1:11">
      <c r="A822" s="10">
        <f t="shared" si="62"/>
        <v>46280</v>
      </c>
      <c r="B822" t="str">
        <f t="shared" si="63"/>
        <v>08:00</v>
      </c>
      <c r="C822" t="str">
        <f t="shared" si="64"/>
        <v>12:00</v>
      </c>
      <c r="D822" t="str">
        <f t="shared" si="61"/>
        <v>Centre</v>
      </c>
      <c r="E822">
        <f t="shared" si="60"/>
        <v>1</v>
      </c>
      <c r="F822" t="str">
        <f>IF(A822&lt;DATE(2026,9,1),'Fiche formation'!$C$25,'Fiche formation'!$D$25)</f>
        <v>mickael.montassier@umontpellier.fr</v>
      </c>
      <c r="G822">
        <f>Salle!$B$1</f>
        <v>0</v>
      </c>
      <c r="H822" t="str">
        <f>CONCATENATE('Fiche formation'!$C$14," ",IF(A822&lt;DATE(2026,9,1),"2A","3A"))</f>
        <v>M ALGO 3A</v>
      </c>
      <c r="K822" t="str">
        <f>VLOOKUP(A822,'Calendrier 2026-2027'!$D$7:$E$37,2,FALSE)</f>
        <v>Centre</v>
      </c>
    </row>
    <row r="823" spans="1:11">
      <c r="A823" s="10">
        <f t="shared" si="62"/>
        <v>46280</v>
      </c>
      <c r="B823" t="str">
        <f t="shared" si="63"/>
        <v>14:00</v>
      </c>
      <c r="C823" t="str">
        <f t="shared" si="64"/>
        <v>17:00</v>
      </c>
      <c r="D823" t="str">
        <f t="shared" si="61"/>
        <v>Centre</v>
      </c>
      <c r="E823">
        <f t="shared" si="60"/>
        <v>1</v>
      </c>
      <c r="F823" t="str">
        <f>IF(A823&lt;DATE(2026,9,1),'Fiche formation'!$C$25,'Fiche formation'!$D$25)</f>
        <v>mickael.montassier@umontpellier.fr</v>
      </c>
      <c r="G823">
        <f>Salle!$B$1</f>
        <v>0</v>
      </c>
      <c r="H823" t="str">
        <f>CONCATENATE('Fiche formation'!$C$14," ",IF(A823&lt;DATE(2026,9,1),"2A","3A"))</f>
        <v>M ALGO 3A</v>
      </c>
      <c r="K823" t="str">
        <f>VLOOKUP(A823,'Calendrier 2026-2027'!$D$7:$E$37,2,FALSE)</f>
        <v>Centre</v>
      </c>
    </row>
    <row r="824" spans="1:11">
      <c r="A824" s="10">
        <f t="shared" si="62"/>
        <v>46281</v>
      </c>
      <c r="B824" t="str">
        <f t="shared" si="63"/>
        <v>08:00</v>
      </c>
      <c r="C824" t="str">
        <f t="shared" si="64"/>
        <v>12:00</v>
      </c>
      <c r="D824" t="str">
        <f t="shared" si="61"/>
        <v>Centre</v>
      </c>
      <c r="E824">
        <f t="shared" si="60"/>
        <v>1</v>
      </c>
      <c r="F824" t="str">
        <f>IF(A824&lt;DATE(2026,9,1),'Fiche formation'!$C$25,'Fiche formation'!$D$25)</f>
        <v>mickael.montassier@umontpellier.fr</v>
      </c>
      <c r="G824">
        <f>Salle!$B$1</f>
        <v>0</v>
      </c>
      <c r="H824" t="str">
        <f>CONCATENATE('Fiche formation'!$C$14," ",IF(A824&lt;DATE(2026,9,1),"2A","3A"))</f>
        <v>M ALGO 3A</v>
      </c>
      <c r="K824" t="str">
        <f>VLOOKUP(A824,'Calendrier 2026-2027'!$D$7:$E$37,2,FALSE)</f>
        <v>Centre</v>
      </c>
    </row>
    <row r="825" spans="1:11">
      <c r="A825" s="10">
        <f t="shared" si="62"/>
        <v>46281</v>
      </c>
      <c r="B825" t="str">
        <f t="shared" si="63"/>
        <v>14:00</v>
      </c>
      <c r="C825" t="str">
        <f t="shared" si="64"/>
        <v>17:00</v>
      </c>
      <c r="D825" t="str">
        <f t="shared" si="61"/>
        <v>Centre</v>
      </c>
      <c r="E825">
        <f t="shared" si="60"/>
        <v>1</v>
      </c>
      <c r="F825" t="str">
        <f>IF(A825&lt;DATE(2026,9,1),'Fiche formation'!$C$25,'Fiche formation'!$D$25)</f>
        <v>mickael.montassier@umontpellier.fr</v>
      </c>
      <c r="G825">
        <f>Salle!$B$1</f>
        <v>0</v>
      </c>
      <c r="H825" t="str">
        <f>CONCATENATE('Fiche formation'!$C$14," ",IF(A825&lt;DATE(2026,9,1),"2A","3A"))</f>
        <v>M ALGO 3A</v>
      </c>
      <c r="K825" t="str">
        <f>VLOOKUP(A825,'Calendrier 2026-2027'!$D$7:$E$37,2,FALSE)</f>
        <v>Centre</v>
      </c>
    </row>
    <row r="826" spans="1:11">
      <c r="A826" s="10">
        <f t="shared" si="62"/>
        <v>46282</v>
      </c>
      <c r="B826" t="str">
        <f t="shared" si="63"/>
        <v>08:00</v>
      </c>
      <c r="C826" t="str">
        <f t="shared" si="64"/>
        <v>12:00</v>
      </c>
      <c r="D826" t="str">
        <f t="shared" si="61"/>
        <v>Centre</v>
      </c>
      <c r="E826">
        <f t="shared" si="60"/>
        <v>1</v>
      </c>
      <c r="F826" t="str">
        <f>IF(A826&lt;DATE(2026,9,1),'Fiche formation'!$C$25,'Fiche formation'!$D$25)</f>
        <v>mickael.montassier@umontpellier.fr</v>
      </c>
      <c r="G826">
        <f>Salle!$B$1</f>
        <v>0</v>
      </c>
      <c r="H826" t="str">
        <f>CONCATENATE('Fiche formation'!$C$14," ",IF(A826&lt;DATE(2026,9,1),"2A","3A"))</f>
        <v>M ALGO 3A</v>
      </c>
      <c r="K826" t="str">
        <f>VLOOKUP(A826,'Calendrier 2026-2027'!$D$7:$E$37,2,FALSE)</f>
        <v>Centre</v>
      </c>
    </row>
    <row r="827" spans="1:11">
      <c r="A827" s="10">
        <f t="shared" si="62"/>
        <v>46282</v>
      </c>
      <c r="B827" t="str">
        <f t="shared" si="63"/>
        <v>14:00</v>
      </c>
      <c r="C827" t="str">
        <f t="shared" si="64"/>
        <v>17:00</v>
      </c>
      <c r="D827" t="str">
        <f t="shared" si="61"/>
        <v>Centre</v>
      </c>
      <c r="E827">
        <f t="shared" si="60"/>
        <v>1</v>
      </c>
      <c r="F827" t="str">
        <f>IF(A827&lt;DATE(2026,9,1),'Fiche formation'!$C$25,'Fiche formation'!$D$25)</f>
        <v>mickael.montassier@umontpellier.fr</v>
      </c>
      <c r="G827">
        <f>Salle!$B$1</f>
        <v>0</v>
      </c>
      <c r="H827" t="str">
        <f>CONCATENATE('Fiche formation'!$C$14," ",IF(A827&lt;DATE(2026,9,1),"2A","3A"))</f>
        <v>M ALGO 3A</v>
      </c>
      <c r="K827" t="str">
        <f>VLOOKUP(A827,'Calendrier 2026-2027'!$D$7:$E$37,2,FALSE)</f>
        <v>Centre</v>
      </c>
    </row>
    <row r="828" spans="1:11">
      <c r="A828" s="10">
        <f t="shared" si="62"/>
        <v>46283</v>
      </c>
      <c r="B828" t="str">
        <f t="shared" si="63"/>
        <v>08:00</v>
      </c>
      <c r="C828" t="str">
        <f t="shared" si="64"/>
        <v>12:00</v>
      </c>
      <c r="D828" t="str">
        <f t="shared" si="61"/>
        <v>Centre</v>
      </c>
      <c r="E828">
        <f t="shared" si="60"/>
        <v>1</v>
      </c>
      <c r="F828" t="str">
        <f>IF(A828&lt;DATE(2026,9,1),'Fiche formation'!$C$25,'Fiche formation'!$D$25)</f>
        <v>mickael.montassier@umontpellier.fr</v>
      </c>
      <c r="G828">
        <f>Salle!$B$1</f>
        <v>0</v>
      </c>
      <c r="H828" t="str">
        <f>CONCATENATE('Fiche formation'!$C$14," ",IF(A828&lt;DATE(2026,9,1),"2A","3A"))</f>
        <v>M ALGO 3A</v>
      </c>
      <c r="K828" t="str">
        <f>VLOOKUP(A828,'Calendrier 2026-2027'!$D$7:$E$37,2,FALSE)</f>
        <v>Centre</v>
      </c>
    </row>
    <row r="829" spans="1:11">
      <c r="A829" s="10">
        <f t="shared" si="62"/>
        <v>46283</v>
      </c>
      <c r="B829" t="str">
        <f t="shared" si="63"/>
        <v>14:00</v>
      </c>
      <c r="C829" t="str">
        <f t="shared" si="64"/>
        <v>17:00</v>
      </c>
      <c r="D829" t="str">
        <f t="shared" si="61"/>
        <v>Centre</v>
      </c>
      <c r="E829">
        <f t="shared" si="60"/>
        <v>1</v>
      </c>
      <c r="F829" t="str">
        <f>IF(A829&lt;DATE(2026,9,1),'Fiche formation'!$C$25,'Fiche formation'!$D$25)</f>
        <v>mickael.montassier@umontpellier.fr</v>
      </c>
      <c r="G829">
        <f>Salle!$B$1</f>
        <v>0</v>
      </c>
      <c r="H829" t="str">
        <f>CONCATENATE('Fiche formation'!$C$14," ",IF(A829&lt;DATE(2026,9,1),"2A","3A"))</f>
        <v>M ALGO 3A</v>
      </c>
      <c r="K829" t="str">
        <f>VLOOKUP(A829,'Calendrier 2026-2027'!$D$7:$E$37,2,FALSE)</f>
        <v>Centre</v>
      </c>
    </row>
    <row r="830" spans="1:11">
      <c r="A830" s="10">
        <f t="shared" si="62"/>
        <v>46284</v>
      </c>
      <c r="B830" t="str">
        <f t="shared" si="63"/>
        <v/>
      </c>
      <c r="C830" t="str">
        <f t="shared" si="64"/>
        <v/>
      </c>
      <c r="D830">
        <f t="shared" si="61"/>
        <v>0</v>
      </c>
      <c r="E830" t="str">
        <f t="shared" si="60"/>
        <v/>
      </c>
      <c r="F830" t="str">
        <f>IF(A830&lt;DATE(2026,9,1),'Fiche formation'!$C$25,'Fiche formation'!$D$25)</f>
        <v>mickael.montassier@umontpellier.fr</v>
      </c>
      <c r="G830">
        <f>Salle!$B$1</f>
        <v>0</v>
      </c>
      <c r="H830" t="str">
        <f>CONCATENATE('Fiche formation'!$C$14," ",IF(A830&lt;DATE(2026,9,1),"2A","3A"))</f>
        <v>M ALGO 3A</v>
      </c>
      <c r="K830">
        <f>VLOOKUP(A830,'Calendrier 2026-2027'!$D$7:$E$37,2,FALSE)</f>
        <v>0</v>
      </c>
    </row>
    <row r="831" spans="1:11">
      <c r="A831" s="10">
        <f t="shared" si="62"/>
        <v>46284</v>
      </c>
      <c r="B831" t="str">
        <f t="shared" si="63"/>
        <v/>
      </c>
      <c r="C831" t="str">
        <f t="shared" si="64"/>
        <v/>
      </c>
      <c r="D831">
        <f t="shared" si="61"/>
        <v>0</v>
      </c>
      <c r="E831" t="str">
        <f t="shared" ref="E831:E894" si="65">IF(K831=0,"",IF(OR(K831="Entreprise",K831="Révisions"),0,1))</f>
        <v/>
      </c>
      <c r="F831" t="str">
        <f>IF(A831&lt;DATE(2026,9,1),'Fiche formation'!$C$25,'Fiche formation'!$D$25)</f>
        <v>mickael.montassier@umontpellier.fr</v>
      </c>
      <c r="G831">
        <f>Salle!$B$1</f>
        <v>0</v>
      </c>
      <c r="H831" t="str">
        <f>CONCATENATE('Fiche formation'!$C$14," ",IF(A831&lt;DATE(2026,9,1),"2A","3A"))</f>
        <v>M ALGO 3A</v>
      </c>
      <c r="K831">
        <f>VLOOKUP(A831,'Calendrier 2026-2027'!$D$7:$E$37,2,FALSE)</f>
        <v>0</v>
      </c>
    </row>
    <row r="832" spans="1:11">
      <c r="A832" s="10">
        <f t="shared" si="62"/>
        <v>46285</v>
      </c>
      <c r="B832" t="str">
        <f t="shared" si="63"/>
        <v/>
      </c>
      <c r="C832" t="str">
        <f t="shared" si="64"/>
        <v/>
      </c>
      <c r="D832">
        <f t="shared" ref="D832:D895" si="66">K832</f>
        <v>0</v>
      </c>
      <c r="E832" t="str">
        <f t="shared" si="65"/>
        <v/>
      </c>
      <c r="F832" t="str">
        <f>IF(A832&lt;DATE(2026,9,1),'Fiche formation'!$C$25,'Fiche formation'!$D$25)</f>
        <v>mickael.montassier@umontpellier.fr</v>
      </c>
      <c r="G832">
        <f>Salle!$B$1</f>
        <v>0</v>
      </c>
      <c r="H832" t="str">
        <f>CONCATENATE('Fiche formation'!$C$14," ",IF(A832&lt;DATE(2026,9,1),"2A","3A"))</f>
        <v>M ALGO 3A</v>
      </c>
      <c r="K832">
        <f>VLOOKUP(A832,'Calendrier 2026-2027'!$D$7:$E$37,2,FALSE)</f>
        <v>0</v>
      </c>
    </row>
    <row r="833" spans="1:11">
      <c r="A833" s="10">
        <f t="shared" ref="A833:A896" si="67">IF(A832=A831,A832+1,A832)</f>
        <v>46285</v>
      </c>
      <c r="B833" t="str">
        <f t="shared" si="63"/>
        <v/>
      </c>
      <c r="C833" t="str">
        <f t="shared" si="64"/>
        <v/>
      </c>
      <c r="D833">
        <f t="shared" si="66"/>
        <v>0</v>
      </c>
      <c r="E833" t="str">
        <f t="shared" si="65"/>
        <v/>
      </c>
      <c r="F833" t="str">
        <f>IF(A833&lt;DATE(2026,9,1),'Fiche formation'!$C$25,'Fiche formation'!$D$25)</f>
        <v>mickael.montassier@umontpellier.fr</v>
      </c>
      <c r="G833">
        <f>Salle!$B$1</f>
        <v>0</v>
      </c>
      <c r="H833" t="str">
        <f>CONCATENATE('Fiche formation'!$C$14," ",IF(A833&lt;DATE(2026,9,1),"2A","3A"))</f>
        <v>M ALGO 3A</v>
      </c>
      <c r="K833">
        <f>VLOOKUP(A833,'Calendrier 2026-2027'!$D$7:$E$37,2,FALSE)</f>
        <v>0</v>
      </c>
    </row>
    <row r="834" spans="1:11">
      <c r="A834" s="10">
        <f t="shared" si="67"/>
        <v>46286</v>
      </c>
      <c r="B834" t="str">
        <f t="shared" si="63"/>
        <v>08:00</v>
      </c>
      <c r="C834" t="str">
        <f t="shared" si="64"/>
        <v>12:00</v>
      </c>
      <c r="D834" t="str">
        <f t="shared" si="66"/>
        <v>Centre</v>
      </c>
      <c r="E834">
        <f t="shared" si="65"/>
        <v>1</v>
      </c>
      <c r="F834" t="str">
        <f>IF(A834&lt;DATE(2026,9,1),'Fiche formation'!$C$25,'Fiche formation'!$D$25)</f>
        <v>mickael.montassier@umontpellier.fr</v>
      </c>
      <c r="G834">
        <f>Salle!$B$1</f>
        <v>0</v>
      </c>
      <c r="H834" t="str">
        <f>CONCATENATE('Fiche formation'!$C$14," ",IF(A834&lt;DATE(2026,9,1),"2A","3A"))</f>
        <v>M ALGO 3A</v>
      </c>
      <c r="K834" t="str">
        <f>VLOOKUP(A834,'Calendrier 2026-2027'!$D$7:$E$37,2,FALSE)</f>
        <v>Centre</v>
      </c>
    </row>
    <row r="835" spans="1:11">
      <c r="A835" s="10">
        <f t="shared" si="67"/>
        <v>46286</v>
      </c>
      <c r="B835" t="str">
        <f t="shared" ref="B835:B898" si="68">IF(K835=0,"",IF($A835=$A834,"14:00","08:00"))</f>
        <v>14:00</v>
      </c>
      <c r="C835" t="str">
        <f t="shared" ref="C835:C898" si="69">IF(K835=0,"",IF($A835=$A834,"17:00","12:00"))</f>
        <v>17:00</v>
      </c>
      <c r="D835" t="str">
        <f t="shared" si="66"/>
        <v>Centre</v>
      </c>
      <c r="E835">
        <f t="shared" si="65"/>
        <v>1</v>
      </c>
      <c r="F835" t="str">
        <f>IF(A835&lt;DATE(2026,9,1),'Fiche formation'!$C$25,'Fiche formation'!$D$25)</f>
        <v>mickael.montassier@umontpellier.fr</v>
      </c>
      <c r="G835">
        <f>Salle!$B$1</f>
        <v>0</v>
      </c>
      <c r="H835" t="str">
        <f>CONCATENATE('Fiche formation'!$C$14," ",IF(A835&lt;DATE(2026,9,1),"2A","3A"))</f>
        <v>M ALGO 3A</v>
      </c>
      <c r="K835" t="str">
        <f>VLOOKUP(A835,'Calendrier 2026-2027'!$D$7:$E$37,2,FALSE)</f>
        <v>Centre</v>
      </c>
    </row>
    <row r="836" spans="1:11">
      <c r="A836" s="10">
        <f t="shared" si="67"/>
        <v>46287</v>
      </c>
      <c r="B836" t="str">
        <f t="shared" si="68"/>
        <v>08:00</v>
      </c>
      <c r="C836" t="str">
        <f t="shared" si="69"/>
        <v>12:00</v>
      </c>
      <c r="D836" t="str">
        <f t="shared" si="66"/>
        <v>Centre</v>
      </c>
      <c r="E836">
        <f t="shared" si="65"/>
        <v>1</v>
      </c>
      <c r="F836" t="str">
        <f>IF(A836&lt;DATE(2026,9,1),'Fiche formation'!$C$25,'Fiche formation'!$D$25)</f>
        <v>mickael.montassier@umontpellier.fr</v>
      </c>
      <c r="G836">
        <f>Salle!$B$1</f>
        <v>0</v>
      </c>
      <c r="H836" t="str">
        <f>CONCATENATE('Fiche formation'!$C$14," ",IF(A836&lt;DATE(2026,9,1),"2A","3A"))</f>
        <v>M ALGO 3A</v>
      </c>
      <c r="K836" t="str">
        <f>VLOOKUP(A836,'Calendrier 2026-2027'!$D$7:$E$37,2,FALSE)</f>
        <v>Centre</v>
      </c>
    </row>
    <row r="837" spans="1:11">
      <c r="A837" s="10">
        <f t="shared" si="67"/>
        <v>46287</v>
      </c>
      <c r="B837" t="str">
        <f t="shared" si="68"/>
        <v>14:00</v>
      </c>
      <c r="C837" t="str">
        <f t="shared" si="69"/>
        <v>17:00</v>
      </c>
      <c r="D837" t="str">
        <f t="shared" si="66"/>
        <v>Centre</v>
      </c>
      <c r="E837">
        <f t="shared" si="65"/>
        <v>1</v>
      </c>
      <c r="F837" t="str">
        <f>IF(A837&lt;DATE(2026,9,1),'Fiche formation'!$C$25,'Fiche formation'!$D$25)</f>
        <v>mickael.montassier@umontpellier.fr</v>
      </c>
      <c r="G837">
        <f>Salle!$B$1</f>
        <v>0</v>
      </c>
      <c r="H837" t="str">
        <f>CONCATENATE('Fiche formation'!$C$14," ",IF(A837&lt;DATE(2026,9,1),"2A","3A"))</f>
        <v>M ALGO 3A</v>
      </c>
      <c r="K837" t="str">
        <f>VLOOKUP(A837,'Calendrier 2026-2027'!$D$7:$E$37,2,FALSE)</f>
        <v>Centre</v>
      </c>
    </row>
    <row r="838" spans="1:11">
      <c r="A838" s="10">
        <f t="shared" si="67"/>
        <v>46288</v>
      </c>
      <c r="B838" t="str">
        <f t="shared" si="68"/>
        <v>08:00</v>
      </c>
      <c r="C838" t="str">
        <f t="shared" si="69"/>
        <v>12:00</v>
      </c>
      <c r="D838" t="str">
        <f t="shared" si="66"/>
        <v>Centre</v>
      </c>
      <c r="E838">
        <f t="shared" si="65"/>
        <v>1</v>
      </c>
      <c r="F838" t="str">
        <f>IF(A838&lt;DATE(2026,9,1),'Fiche formation'!$C$25,'Fiche formation'!$D$25)</f>
        <v>mickael.montassier@umontpellier.fr</v>
      </c>
      <c r="G838">
        <f>Salle!$B$1</f>
        <v>0</v>
      </c>
      <c r="H838" t="str">
        <f>CONCATENATE('Fiche formation'!$C$14," ",IF(A838&lt;DATE(2026,9,1),"2A","3A"))</f>
        <v>M ALGO 3A</v>
      </c>
      <c r="K838" t="str">
        <f>VLOOKUP(A838,'Calendrier 2026-2027'!$D$7:$E$37,2,FALSE)</f>
        <v>Centre</v>
      </c>
    </row>
    <row r="839" spans="1:11">
      <c r="A839" s="10">
        <f t="shared" si="67"/>
        <v>46288</v>
      </c>
      <c r="B839" t="str">
        <f t="shared" si="68"/>
        <v>14:00</v>
      </c>
      <c r="C839" t="str">
        <f t="shared" si="69"/>
        <v>17:00</v>
      </c>
      <c r="D839" t="str">
        <f t="shared" si="66"/>
        <v>Centre</v>
      </c>
      <c r="E839">
        <f t="shared" si="65"/>
        <v>1</v>
      </c>
      <c r="F839" t="str">
        <f>IF(A839&lt;DATE(2026,9,1),'Fiche formation'!$C$25,'Fiche formation'!$D$25)</f>
        <v>mickael.montassier@umontpellier.fr</v>
      </c>
      <c r="G839">
        <f>Salle!$B$1</f>
        <v>0</v>
      </c>
      <c r="H839" t="str">
        <f>CONCATENATE('Fiche formation'!$C$14," ",IF(A839&lt;DATE(2026,9,1),"2A","3A"))</f>
        <v>M ALGO 3A</v>
      </c>
      <c r="K839" t="str">
        <f>VLOOKUP(A839,'Calendrier 2026-2027'!$D$7:$E$37,2,FALSE)</f>
        <v>Centre</v>
      </c>
    </row>
    <row r="840" spans="1:11">
      <c r="A840" s="10">
        <f t="shared" si="67"/>
        <v>46289</v>
      </c>
      <c r="B840" t="str">
        <f t="shared" si="68"/>
        <v>08:00</v>
      </c>
      <c r="C840" t="str">
        <f t="shared" si="69"/>
        <v>12:00</v>
      </c>
      <c r="D840" t="str">
        <f t="shared" si="66"/>
        <v>Centre</v>
      </c>
      <c r="E840">
        <f t="shared" si="65"/>
        <v>1</v>
      </c>
      <c r="F840" t="str">
        <f>IF(A840&lt;DATE(2026,9,1),'Fiche formation'!$C$25,'Fiche formation'!$D$25)</f>
        <v>mickael.montassier@umontpellier.fr</v>
      </c>
      <c r="G840">
        <f>Salle!$B$1</f>
        <v>0</v>
      </c>
      <c r="H840" t="str">
        <f>CONCATENATE('Fiche formation'!$C$14," ",IF(A840&lt;DATE(2026,9,1),"2A","3A"))</f>
        <v>M ALGO 3A</v>
      </c>
      <c r="K840" t="str">
        <f>VLOOKUP(A840,'Calendrier 2026-2027'!$D$7:$E$37,2,FALSE)</f>
        <v>Centre</v>
      </c>
    </row>
    <row r="841" spans="1:11">
      <c r="A841" s="10">
        <f t="shared" si="67"/>
        <v>46289</v>
      </c>
      <c r="B841" t="str">
        <f t="shared" si="68"/>
        <v>14:00</v>
      </c>
      <c r="C841" t="str">
        <f t="shared" si="69"/>
        <v>17:00</v>
      </c>
      <c r="D841" t="str">
        <f t="shared" si="66"/>
        <v>Centre</v>
      </c>
      <c r="E841">
        <f t="shared" si="65"/>
        <v>1</v>
      </c>
      <c r="F841" t="str">
        <f>IF(A841&lt;DATE(2026,9,1),'Fiche formation'!$C$25,'Fiche formation'!$D$25)</f>
        <v>mickael.montassier@umontpellier.fr</v>
      </c>
      <c r="G841">
        <f>Salle!$B$1</f>
        <v>0</v>
      </c>
      <c r="H841" t="str">
        <f>CONCATENATE('Fiche formation'!$C$14," ",IF(A841&lt;DATE(2026,9,1),"2A","3A"))</f>
        <v>M ALGO 3A</v>
      </c>
      <c r="K841" t="str">
        <f>VLOOKUP(A841,'Calendrier 2026-2027'!$D$7:$E$37,2,FALSE)</f>
        <v>Centre</v>
      </c>
    </row>
    <row r="842" spans="1:11">
      <c r="A842" s="10">
        <f t="shared" si="67"/>
        <v>46290</v>
      </c>
      <c r="B842" t="str">
        <f t="shared" si="68"/>
        <v>08:00</v>
      </c>
      <c r="C842" t="str">
        <f t="shared" si="69"/>
        <v>12:00</v>
      </c>
      <c r="D842" t="str">
        <f t="shared" si="66"/>
        <v>Centre</v>
      </c>
      <c r="E842">
        <f t="shared" si="65"/>
        <v>1</v>
      </c>
      <c r="F842" t="str">
        <f>IF(A842&lt;DATE(2026,9,1),'Fiche formation'!$C$25,'Fiche formation'!$D$25)</f>
        <v>mickael.montassier@umontpellier.fr</v>
      </c>
      <c r="G842">
        <f>Salle!$B$1</f>
        <v>0</v>
      </c>
      <c r="H842" t="str">
        <f>CONCATENATE('Fiche formation'!$C$14," ",IF(A842&lt;DATE(2026,9,1),"2A","3A"))</f>
        <v>M ALGO 3A</v>
      </c>
      <c r="K842" t="str">
        <f>VLOOKUP(A842,'Calendrier 2026-2027'!$D$7:$E$37,2,FALSE)</f>
        <v>Centre</v>
      </c>
    </row>
    <row r="843" spans="1:11">
      <c r="A843" s="10">
        <f t="shared" si="67"/>
        <v>46290</v>
      </c>
      <c r="B843" t="str">
        <f t="shared" si="68"/>
        <v>14:00</v>
      </c>
      <c r="C843" t="str">
        <f t="shared" si="69"/>
        <v>17:00</v>
      </c>
      <c r="D843" t="str">
        <f t="shared" si="66"/>
        <v>Centre</v>
      </c>
      <c r="E843">
        <f t="shared" si="65"/>
        <v>1</v>
      </c>
      <c r="F843" t="str">
        <f>IF(A843&lt;DATE(2026,9,1),'Fiche formation'!$C$25,'Fiche formation'!$D$25)</f>
        <v>mickael.montassier@umontpellier.fr</v>
      </c>
      <c r="G843">
        <f>Salle!$B$1</f>
        <v>0</v>
      </c>
      <c r="H843" t="str">
        <f>CONCATENATE('Fiche formation'!$C$14," ",IF(A843&lt;DATE(2026,9,1),"2A","3A"))</f>
        <v>M ALGO 3A</v>
      </c>
      <c r="K843" t="str">
        <f>VLOOKUP(A843,'Calendrier 2026-2027'!$D$7:$E$37,2,FALSE)</f>
        <v>Centre</v>
      </c>
    </row>
    <row r="844" spans="1:11">
      <c r="A844" s="10">
        <f t="shared" si="67"/>
        <v>46291</v>
      </c>
      <c r="B844" t="str">
        <f t="shared" si="68"/>
        <v/>
      </c>
      <c r="C844" t="str">
        <f t="shared" si="69"/>
        <v/>
      </c>
      <c r="D844">
        <f t="shared" si="66"/>
        <v>0</v>
      </c>
      <c r="E844" t="str">
        <f t="shared" si="65"/>
        <v/>
      </c>
      <c r="F844" t="str">
        <f>IF(A844&lt;DATE(2026,9,1),'Fiche formation'!$C$25,'Fiche formation'!$D$25)</f>
        <v>mickael.montassier@umontpellier.fr</v>
      </c>
      <c r="G844">
        <f>Salle!$B$1</f>
        <v>0</v>
      </c>
      <c r="H844" t="str">
        <f>CONCATENATE('Fiche formation'!$C$14," ",IF(A844&lt;DATE(2026,9,1),"2A","3A"))</f>
        <v>M ALGO 3A</v>
      </c>
      <c r="K844">
        <f>VLOOKUP(A844,'Calendrier 2026-2027'!$D$7:$E$37,2,FALSE)</f>
        <v>0</v>
      </c>
    </row>
    <row r="845" spans="1:11">
      <c r="A845" s="10">
        <f t="shared" si="67"/>
        <v>46291</v>
      </c>
      <c r="B845" t="str">
        <f t="shared" si="68"/>
        <v/>
      </c>
      <c r="C845" t="str">
        <f t="shared" si="69"/>
        <v/>
      </c>
      <c r="D845">
        <f t="shared" si="66"/>
        <v>0</v>
      </c>
      <c r="E845" t="str">
        <f t="shared" si="65"/>
        <v/>
      </c>
      <c r="F845" t="str">
        <f>IF(A845&lt;DATE(2026,9,1),'Fiche formation'!$C$25,'Fiche formation'!$D$25)</f>
        <v>mickael.montassier@umontpellier.fr</v>
      </c>
      <c r="G845">
        <f>Salle!$B$1</f>
        <v>0</v>
      </c>
      <c r="H845" t="str">
        <f>CONCATENATE('Fiche formation'!$C$14," ",IF(A845&lt;DATE(2026,9,1),"2A","3A"))</f>
        <v>M ALGO 3A</v>
      </c>
      <c r="K845">
        <f>VLOOKUP(A845,'Calendrier 2026-2027'!$D$7:$E$37,2,FALSE)</f>
        <v>0</v>
      </c>
    </row>
    <row r="846" spans="1:11">
      <c r="A846" s="10">
        <f t="shared" si="67"/>
        <v>46292</v>
      </c>
      <c r="B846" t="str">
        <f t="shared" si="68"/>
        <v/>
      </c>
      <c r="C846" t="str">
        <f t="shared" si="69"/>
        <v/>
      </c>
      <c r="D846">
        <f t="shared" si="66"/>
        <v>0</v>
      </c>
      <c r="E846" t="str">
        <f t="shared" si="65"/>
        <v/>
      </c>
      <c r="F846" t="str">
        <f>IF(A846&lt;DATE(2026,9,1),'Fiche formation'!$C$25,'Fiche formation'!$D$25)</f>
        <v>mickael.montassier@umontpellier.fr</v>
      </c>
      <c r="G846">
        <f>Salle!$B$1</f>
        <v>0</v>
      </c>
      <c r="H846" t="str">
        <f>CONCATENATE('Fiche formation'!$C$14," ",IF(A846&lt;DATE(2026,9,1),"2A","3A"))</f>
        <v>M ALGO 3A</v>
      </c>
      <c r="K846">
        <f>VLOOKUP(A846,'Calendrier 2026-2027'!$D$7:$E$37,2,FALSE)</f>
        <v>0</v>
      </c>
    </row>
    <row r="847" spans="1:11">
      <c r="A847" s="10">
        <f t="shared" si="67"/>
        <v>46292</v>
      </c>
      <c r="B847" t="str">
        <f t="shared" si="68"/>
        <v/>
      </c>
      <c r="C847" t="str">
        <f t="shared" si="69"/>
        <v/>
      </c>
      <c r="D847">
        <f t="shared" si="66"/>
        <v>0</v>
      </c>
      <c r="E847" t="str">
        <f t="shared" si="65"/>
        <v/>
      </c>
      <c r="F847" t="str">
        <f>IF(A847&lt;DATE(2026,9,1),'Fiche formation'!$C$25,'Fiche formation'!$D$25)</f>
        <v>mickael.montassier@umontpellier.fr</v>
      </c>
      <c r="G847">
        <f>Salle!$B$1</f>
        <v>0</v>
      </c>
      <c r="H847" t="str">
        <f>CONCATENATE('Fiche formation'!$C$14," ",IF(A847&lt;DATE(2026,9,1),"2A","3A"))</f>
        <v>M ALGO 3A</v>
      </c>
      <c r="K847">
        <f>VLOOKUP(A847,'Calendrier 2026-2027'!$D$7:$E$37,2,FALSE)</f>
        <v>0</v>
      </c>
    </row>
    <row r="848" spans="1:11">
      <c r="A848" s="10">
        <f t="shared" si="67"/>
        <v>46293</v>
      </c>
      <c r="B848" t="str">
        <f t="shared" si="68"/>
        <v>08:00</v>
      </c>
      <c r="C848" t="str">
        <f t="shared" si="69"/>
        <v>12:00</v>
      </c>
      <c r="D848" t="str">
        <f t="shared" si="66"/>
        <v>Centre</v>
      </c>
      <c r="E848">
        <f t="shared" si="65"/>
        <v>1</v>
      </c>
      <c r="F848" t="str">
        <f>IF(A848&lt;DATE(2026,9,1),'Fiche formation'!$C$25,'Fiche formation'!$D$25)</f>
        <v>mickael.montassier@umontpellier.fr</v>
      </c>
      <c r="G848">
        <f>Salle!$B$1</f>
        <v>0</v>
      </c>
      <c r="H848" t="str">
        <f>CONCATENATE('Fiche formation'!$C$14," ",IF(A848&lt;DATE(2026,9,1),"2A","3A"))</f>
        <v>M ALGO 3A</v>
      </c>
      <c r="K848" t="str">
        <f>VLOOKUP(A848,'Calendrier 2026-2027'!$D$7:$E$37,2,FALSE)</f>
        <v>Centre</v>
      </c>
    </row>
    <row r="849" spans="1:11">
      <c r="A849" s="10">
        <f t="shared" si="67"/>
        <v>46293</v>
      </c>
      <c r="B849" t="str">
        <f t="shared" si="68"/>
        <v>14:00</v>
      </c>
      <c r="C849" t="str">
        <f t="shared" si="69"/>
        <v>17:00</v>
      </c>
      <c r="D849" t="str">
        <f t="shared" si="66"/>
        <v>Centre</v>
      </c>
      <c r="E849">
        <f t="shared" si="65"/>
        <v>1</v>
      </c>
      <c r="F849" t="str">
        <f>IF(A849&lt;DATE(2026,9,1),'Fiche formation'!$C$25,'Fiche formation'!$D$25)</f>
        <v>mickael.montassier@umontpellier.fr</v>
      </c>
      <c r="G849">
        <f>Salle!$B$1</f>
        <v>0</v>
      </c>
      <c r="H849" t="str">
        <f>CONCATENATE('Fiche formation'!$C$14," ",IF(A849&lt;DATE(2026,9,1),"2A","3A"))</f>
        <v>M ALGO 3A</v>
      </c>
      <c r="K849" t="str">
        <f>VLOOKUP(A849,'Calendrier 2026-2027'!$D$7:$E$37,2,FALSE)</f>
        <v>Centre</v>
      </c>
    </row>
    <row r="850" spans="1:11">
      <c r="A850" s="10">
        <f t="shared" si="67"/>
        <v>46294</v>
      </c>
      <c r="B850" t="str">
        <f t="shared" si="68"/>
        <v>08:00</v>
      </c>
      <c r="C850" t="str">
        <f t="shared" si="69"/>
        <v>12:00</v>
      </c>
      <c r="D850" t="str">
        <f t="shared" si="66"/>
        <v>Centre</v>
      </c>
      <c r="E850">
        <f t="shared" si="65"/>
        <v>1</v>
      </c>
      <c r="F850" t="str">
        <f>IF(A850&lt;DATE(2026,9,1),'Fiche formation'!$C$25,'Fiche formation'!$D$25)</f>
        <v>mickael.montassier@umontpellier.fr</v>
      </c>
      <c r="G850">
        <f>Salle!$B$1</f>
        <v>0</v>
      </c>
      <c r="H850" t="str">
        <f>CONCATENATE('Fiche formation'!$C$14," ",IF(A850&lt;DATE(2026,9,1),"2A","3A"))</f>
        <v>M ALGO 3A</v>
      </c>
      <c r="K850" t="str">
        <f>VLOOKUP(A850,'Calendrier 2026-2027'!$D$7:$E$37,2,FALSE)</f>
        <v>Centre</v>
      </c>
    </row>
    <row r="851" spans="1:11">
      <c r="A851" s="10">
        <f t="shared" si="67"/>
        <v>46294</v>
      </c>
      <c r="B851" t="str">
        <f t="shared" si="68"/>
        <v>14:00</v>
      </c>
      <c r="C851" t="str">
        <f t="shared" si="69"/>
        <v>17:00</v>
      </c>
      <c r="D851" t="str">
        <f t="shared" si="66"/>
        <v>Centre</v>
      </c>
      <c r="E851">
        <f t="shared" si="65"/>
        <v>1</v>
      </c>
      <c r="F851" t="str">
        <f>IF(A851&lt;DATE(2026,9,1),'Fiche formation'!$C$25,'Fiche formation'!$D$25)</f>
        <v>mickael.montassier@umontpellier.fr</v>
      </c>
      <c r="G851">
        <f>Salle!$B$1</f>
        <v>0</v>
      </c>
      <c r="H851" t="str">
        <f>CONCATENATE('Fiche formation'!$C$14," ",IF(A851&lt;DATE(2026,9,1),"2A","3A"))</f>
        <v>M ALGO 3A</v>
      </c>
      <c r="K851" t="str">
        <f>VLOOKUP(A851,'Calendrier 2026-2027'!$D$7:$E$37,2,FALSE)</f>
        <v>Centre</v>
      </c>
    </row>
    <row r="852" spans="1:11">
      <c r="A852" s="10">
        <f t="shared" si="67"/>
        <v>46295</v>
      </c>
      <c r="B852" t="str">
        <f t="shared" si="68"/>
        <v>08:00</v>
      </c>
      <c r="C852" t="str">
        <f t="shared" si="69"/>
        <v>12:00</v>
      </c>
      <c r="D852" t="str">
        <f t="shared" si="66"/>
        <v>Centre</v>
      </c>
      <c r="E852">
        <f t="shared" si="65"/>
        <v>1</v>
      </c>
      <c r="F852" t="str">
        <f>IF(A852&lt;DATE(2026,9,1),'Fiche formation'!$C$25,'Fiche formation'!$D$25)</f>
        <v>mickael.montassier@umontpellier.fr</v>
      </c>
      <c r="G852">
        <f>Salle!$B$1</f>
        <v>0</v>
      </c>
      <c r="H852" t="str">
        <f>CONCATENATE('Fiche formation'!$C$14," ",IF(A852&lt;DATE(2026,9,1),"2A","3A"))</f>
        <v>M ALGO 3A</v>
      </c>
      <c r="K852" t="str">
        <f>VLOOKUP(A852,'Calendrier 2026-2027'!$D$7:$E$37,2,FALSE)</f>
        <v>Centre</v>
      </c>
    </row>
    <row r="853" spans="1:11">
      <c r="A853" s="10">
        <f t="shared" si="67"/>
        <v>46295</v>
      </c>
      <c r="B853" t="str">
        <f t="shared" si="68"/>
        <v>14:00</v>
      </c>
      <c r="C853" t="str">
        <f t="shared" si="69"/>
        <v>17:00</v>
      </c>
      <c r="D853" t="str">
        <f t="shared" si="66"/>
        <v>Centre</v>
      </c>
      <c r="E853">
        <f t="shared" si="65"/>
        <v>1</v>
      </c>
      <c r="F853" t="str">
        <f>IF(A853&lt;DATE(2026,9,1),'Fiche formation'!$C$25,'Fiche formation'!$D$25)</f>
        <v>mickael.montassier@umontpellier.fr</v>
      </c>
      <c r="G853">
        <f>Salle!$B$1</f>
        <v>0</v>
      </c>
      <c r="H853" t="str">
        <f>CONCATENATE('Fiche formation'!$C$14," ",IF(A853&lt;DATE(2026,9,1),"2A","3A"))</f>
        <v>M ALGO 3A</v>
      </c>
      <c r="K853" t="str">
        <f>VLOOKUP(A853,'Calendrier 2026-2027'!$D$7:$E$37,2,FALSE)</f>
        <v>Centre</v>
      </c>
    </row>
    <row r="854" spans="1:11">
      <c r="A854" s="10">
        <f t="shared" si="67"/>
        <v>46296</v>
      </c>
      <c r="B854" t="str">
        <f t="shared" si="68"/>
        <v>08:00</v>
      </c>
      <c r="C854" t="str">
        <f t="shared" si="69"/>
        <v>12:00</v>
      </c>
      <c r="D854" t="str">
        <f t="shared" si="66"/>
        <v>Centre</v>
      </c>
      <c r="E854">
        <f t="shared" si="65"/>
        <v>1</v>
      </c>
      <c r="F854" t="str">
        <f>IF(A854&lt;DATE(2026,9,1),'Fiche formation'!$C$25,'Fiche formation'!$D$25)</f>
        <v>mickael.montassier@umontpellier.fr</v>
      </c>
      <c r="G854">
        <f>Salle!$B$1</f>
        <v>0</v>
      </c>
      <c r="H854" t="str">
        <f>CONCATENATE('Fiche formation'!$C$14," ",IF(A854&lt;DATE(2026,9,1),"2A","3A"))</f>
        <v>M ALGO 3A</v>
      </c>
      <c r="K854" t="str">
        <f>VLOOKUP(A854,'Calendrier 2026-2027'!$G$7:$H$37,2,FALSE)</f>
        <v>Centre</v>
      </c>
    </row>
    <row r="855" spans="1:11">
      <c r="A855" s="10">
        <f t="shared" si="67"/>
        <v>46296</v>
      </c>
      <c r="B855" t="str">
        <f t="shared" si="68"/>
        <v>14:00</v>
      </c>
      <c r="C855" t="str">
        <f t="shared" si="69"/>
        <v>17:00</v>
      </c>
      <c r="D855" t="str">
        <f t="shared" si="66"/>
        <v>Centre</v>
      </c>
      <c r="E855">
        <f t="shared" si="65"/>
        <v>1</v>
      </c>
      <c r="F855" t="str">
        <f>IF(A855&lt;DATE(2026,9,1),'Fiche formation'!$C$25,'Fiche formation'!$D$25)</f>
        <v>mickael.montassier@umontpellier.fr</v>
      </c>
      <c r="G855">
        <f>Salle!$B$1</f>
        <v>0</v>
      </c>
      <c r="H855" t="str">
        <f>CONCATENATE('Fiche formation'!$C$14," ",IF(A855&lt;DATE(2026,9,1),"2A","3A"))</f>
        <v>M ALGO 3A</v>
      </c>
      <c r="K855" t="str">
        <f>VLOOKUP(A855,'Calendrier 2026-2027'!$G$7:$H$37,2,FALSE)</f>
        <v>Centre</v>
      </c>
    </row>
    <row r="856" spans="1:11">
      <c r="A856" s="10">
        <f t="shared" si="67"/>
        <v>46297</v>
      </c>
      <c r="B856" t="str">
        <f t="shared" si="68"/>
        <v>08:00</v>
      </c>
      <c r="C856" t="str">
        <f t="shared" si="69"/>
        <v>12:00</v>
      </c>
      <c r="D856" t="str">
        <f t="shared" si="66"/>
        <v>Centre</v>
      </c>
      <c r="E856">
        <f t="shared" si="65"/>
        <v>1</v>
      </c>
      <c r="F856" t="str">
        <f>IF(A856&lt;DATE(2026,9,1),'Fiche formation'!$C$25,'Fiche formation'!$D$25)</f>
        <v>mickael.montassier@umontpellier.fr</v>
      </c>
      <c r="G856">
        <f>Salle!$B$1</f>
        <v>0</v>
      </c>
      <c r="H856" t="str">
        <f>CONCATENATE('Fiche formation'!$C$14," ",IF(A856&lt;DATE(2026,9,1),"2A","3A"))</f>
        <v>M ALGO 3A</v>
      </c>
      <c r="K856" t="str">
        <f>VLOOKUP(A856,'Calendrier 2026-2027'!$G$7:$H$37,2,FALSE)</f>
        <v>Centre</v>
      </c>
    </row>
    <row r="857" spans="1:11">
      <c r="A857" s="10">
        <f t="shared" si="67"/>
        <v>46297</v>
      </c>
      <c r="B857" t="str">
        <f t="shared" si="68"/>
        <v>14:00</v>
      </c>
      <c r="C857" t="str">
        <f t="shared" si="69"/>
        <v>17:00</v>
      </c>
      <c r="D857" t="str">
        <f t="shared" si="66"/>
        <v>Centre</v>
      </c>
      <c r="E857">
        <f t="shared" si="65"/>
        <v>1</v>
      </c>
      <c r="F857" t="str">
        <f>IF(A857&lt;DATE(2026,9,1),'Fiche formation'!$C$25,'Fiche formation'!$D$25)</f>
        <v>mickael.montassier@umontpellier.fr</v>
      </c>
      <c r="G857">
        <f>Salle!$B$1</f>
        <v>0</v>
      </c>
      <c r="H857" t="str">
        <f>CONCATENATE('Fiche formation'!$C$14," ",IF(A857&lt;DATE(2026,9,1),"2A","3A"))</f>
        <v>M ALGO 3A</v>
      </c>
      <c r="K857" t="str">
        <f>VLOOKUP(A857,'Calendrier 2026-2027'!$G$7:$H$37,2,FALSE)</f>
        <v>Centre</v>
      </c>
    </row>
    <row r="858" spans="1:11">
      <c r="A858" s="10">
        <f t="shared" si="67"/>
        <v>46298</v>
      </c>
      <c r="B858" t="str">
        <f t="shared" si="68"/>
        <v/>
      </c>
      <c r="C858" t="str">
        <f t="shared" si="69"/>
        <v/>
      </c>
      <c r="D858">
        <f t="shared" si="66"/>
        <v>0</v>
      </c>
      <c r="E858" t="str">
        <f t="shared" si="65"/>
        <v/>
      </c>
      <c r="F858" t="str">
        <f>IF(A858&lt;DATE(2026,9,1),'Fiche formation'!$C$25,'Fiche formation'!$D$25)</f>
        <v>mickael.montassier@umontpellier.fr</v>
      </c>
      <c r="G858">
        <f>Salle!$B$1</f>
        <v>0</v>
      </c>
      <c r="H858" t="str">
        <f>CONCATENATE('Fiche formation'!$C$14," ",IF(A858&lt;DATE(2026,9,1),"2A","3A"))</f>
        <v>M ALGO 3A</v>
      </c>
      <c r="K858">
        <f>VLOOKUP(A858,'Calendrier 2026-2027'!$G$7:$H$37,2,FALSE)</f>
        <v>0</v>
      </c>
    </row>
    <row r="859" spans="1:11">
      <c r="A859" s="10">
        <f t="shared" si="67"/>
        <v>46298</v>
      </c>
      <c r="B859" t="str">
        <f t="shared" si="68"/>
        <v/>
      </c>
      <c r="C859" t="str">
        <f t="shared" si="69"/>
        <v/>
      </c>
      <c r="D859">
        <f t="shared" si="66"/>
        <v>0</v>
      </c>
      <c r="E859" t="str">
        <f t="shared" si="65"/>
        <v/>
      </c>
      <c r="F859" t="str">
        <f>IF(A859&lt;DATE(2026,9,1),'Fiche formation'!$C$25,'Fiche formation'!$D$25)</f>
        <v>mickael.montassier@umontpellier.fr</v>
      </c>
      <c r="G859">
        <f>Salle!$B$1</f>
        <v>0</v>
      </c>
      <c r="H859" t="str">
        <f>CONCATENATE('Fiche formation'!$C$14," ",IF(A859&lt;DATE(2026,9,1),"2A","3A"))</f>
        <v>M ALGO 3A</v>
      </c>
      <c r="K859">
        <f>VLOOKUP(A859,'Calendrier 2026-2027'!$G$7:$H$37,2,FALSE)</f>
        <v>0</v>
      </c>
    </row>
    <row r="860" spans="1:11">
      <c r="A860" s="10">
        <f t="shared" si="67"/>
        <v>46299</v>
      </c>
      <c r="B860" t="str">
        <f t="shared" si="68"/>
        <v/>
      </c>
      <c r="C860" t="str">
        <f t="shared" si="69"/>
        <v/>
      </c>
      <c r="D860">
        <f t="shared" si="66"/>
        <v>0</v>
      </c>
      <c r="E860" t="str">
        <f t="shared" si="65"/>
        <v/>
      </c>
      <c r="F860" t="str">
        <f>IF(A860&lt;DATE(2026,9,1),'Fiche formation'!$C$25,'Fiche formation'!$D$25)</f>
        <v>mickael.montassier@umontpellier.fr</v>
      </c>
      <c r="G860">
        <f>Salle!$B$1</f>
        <v>0</v>
      </c>
      <c r="H860" t="str">
        <f>CONCATENATE('Fiche formation'!$C$14," ",IF(A860&lt;DATE(2026,9,1),"2A","3A"))</f>
        <v>M ALGO 3A</v>
      </c>
      <c r="K860">
        <f>VLOOKUP(A860,'Calendrier 2026-2027'!$G$7:$H$37,2,FALSE)</f>
        <v>0</v>
      </c>
    </row>
    <row r="861" spans="1:11">
      <c r="A861" s="10">
        <f t="shared" si="67"/>
        <v>46299</v>
      </c>
      <c r="B861" t="str">
        <f t="shared" si="68"/>
        <v/>
      </c>
      <c r="C861" t="str">
        <f t="shared" si="69"/>
        <v/>
      </c>
      <c r="D861">
        <f t="shared" si="66"/>
        <v>0</v>
      </c>
      <c r="E861" t="str">
        <f t="shared" si="65"/>
        <v/>
      </c>
      <c r="F861" t="str">
        <f>IF(A861&lt;DATE(2026,9,1),'Fiche formation'!$C$25,'Fiche formation'!$D$25)</f>
        <v>mickael.montassier@umontpellier.fr</v>
      </c>
      <c r="G861">
        <f>Salle!$B$1</f>
        <v>0</v>
      </c>
      <c r="H861" t="str">
        <f>CONCATENATE('Fiche formation'!$C$14," ",IF(A861&lt;DATE(2026,9,1),"2A","3A"))</f>
        <v>M ALGO 3A</v>
      </c>
      <c r="K861">
        <f>VLOOKUP(A861,'Calendrier 2026-2027'!$G$7:$H$37,2,FALSE)</f>
        <v>0</v>
      </c>
    </row>
    <row r="862" spans="1:11">
      <c r="A862" s="10">
        <f t="shared" si="67"/>
        <v>46300</v>
      </c>
      <c r="B862" t="str">
        <f t="shared" si="68"/>
        <v>08:00</v>
      </c>
      <c r="C862" t="str">
        <f t="shared" si="69"/>
        <v>12:00</v>
      </c>
      <c r="D862" t="str">
        <f t="shared" si="66"/>
        <v>Centre</v>
      </c>
      <c r="E862">
        <f t="shared" si="65"/>
        <v>1</v>
      </c>
      <c r="F862" t="str">
        <f>IF(A862&lt;DATE(2026,9,1),'Fiche formation'!$C$25,'Fiche formation'!$D$25)</f>
        <v>mickael.montassier@umontpellier.fr</v>
      </c>
      <c r="G862">
        <f>Salle!$B$1</f>
        <v>0</v>
      </c>
      <c r="H862" t="str">
        <f>CONCATENATE('Fiche formation'!$C$14," ",IF(A862&lt;DATE(2026,9,1),"2A","3A"))</f>
        <v>M ALGO 3A</v>
      </c>
      <c r="K862" t="str">
        <f>VLOOKUP(A862,'Calendrier 2026-2027'!$G$7:$H$37,2,FALSE)</f>
        <v>Centre</v>
      </c>
    </row>
    <row r="863" spans="1:11">
      <c r="A863" s="10">
        <f t="shared" si="67"/>
        <v>46300</v>
      </c>
      <c r="B863" t="str">
        <f t="shared" si="68"/>
        <v>14:00</v>
      </c>
      <c r="C863" t="str">
        <f t="shared" si="69"/>
        <v>17:00</v>
      </c>
      <c r="D863" t="str">
        <f t="shared" si="66"/>
        <v>Centre</v>
      </c>
      <c r="E863">
        <f t="shared" si="65"/>
        <v>1</v>
      </c>
      <c r="F863" t="str">
        <f>IF(A863&lt;DATE(2026,9,1),'Fiche formation'!$C$25,'Fiche formation'!$D$25)</f>
        <v>mickael.montassier@umontpellier.fr</v>
      </c>
      <c r="G863">
        <f>Salle!$B$1</f>
        <v>0</v>
      </c>
      <c r="H863" t="str">
        <f>CONCATENATE('Fiche formation'!$C$14," ",IF(A863&lt;DATE(2026,9,1),"2A","3A"))</f>
        <v>M ALGO 3A</v>
      </c>
      <c r="K863" t="str">
        <f>VLOOKUP(A863,'Calendrier 2026-2027'!$G$7:$H$37,2,FALSE)</f>
        <v>Centre</v>
      </c>
    </row>
    <row r="864" spans="1:11">
      <c r="A864" s="10">
        <f t="shared" si="67"/>
        <v>46301</v>
      </c>
      <c r="B864" t="str">
        <f t="shared" si="68"/>
        <v>08:00</v>
      </c>
      <c r="C864" t="str">
        <f t="shared" si="69"/>
        <v>12:00</v>
      </c>
      <c r="D864" t="str">
        <f t="shared" si="66"/>
        <v>Centre</v>
      </c>
      <c r="E864">
        <f t="shared" si="65"/>
        <v>1</v>
      </c>
      <c r="F864" t="str">
        <f>IF(A864&lt;DATE(2026,9,1),'Fiche formation'!$C$25,'Fiche formation'!$D$25)</f>
        <v>mickael.montassier@umontpellier.fr</v>
      </c>
      <c r="G864">
        <f>Salle!$B$1</f>
        <v>0</v>
      </c>
      <c r="H864" t="str">
        <f>CONCATENATE('Fiche formation'!$C$14," ",IF(A864&lt;DATE(2026,9,1),"2A","3A"))</f>
        <v>M ALGO 3A</v>
      </c>
      <c r="K864" t="str">
        <f>VLOOKUP(A864,'Calendrier 2026-2027'!$G$7:$H$37,2,FALSE)</f>
        <v>Centre</v>
      </c>
    </row>
    <row r="865" spans="1:11">
      <c r="A865" s="10">
        <f t="shared" si="67"/>
        <v>46301</v>
      </c>
      <c r="B865" t="str">
        <f t="shared" si="68"/>
        <v>14:00</v>
      </c>
      <c r="C865" t="str">
        <f t="shared" si="69"/>
        <v>17:00</v>
      </c>
      <c r="D865" t="str">
        <f t="shared" si="66"/>
        <v>Centre</v>
      </c>
      <c r="E865">
        <f t="shared" si="65"/>
        <v>1</v>
      </c>
      <c r="F865" t="str">
        <f>IF(A865&lt;DATE(2026,9,1),'Fiche formation'!$C$25,'Fiche formation'!$D$25)</f>
        <v>mickael.montassier@umontpellier.fr</v>
      </c>
      <c r="G865">
        <f>Salle!$B$1</f>
        <v>0</v>
      </c>
      <c r="H865" t="str">
        <f>CONCATENATE('Fiche formation'!$C$14," ",IF(A865&lt;DATE(2026,9,1),"2A","3A"))</f>
        <v>M ALGO 3A</v>
      </c>
      <c r="K865" t="str">
        <f>VLOOKUP(A865,'Calendrier 2026-2027'!$G$7:$H$37,2,FALSE)</f>
        <v>Centre</v>
      </c>
    </row>
    <row r="866" spans="1:11">
      <c r="A866" s="10">
        <f t="shared" si="67"/>
        <v>46302</v>
      </c>
      <c r="B866" t="str">
        <f t="shared" si="68"/>
        <v>08:00</v>
      </c>
      <c r="C866" t="str">
        <f t="shared" si="69"/>
        <v>12:00</v>
      </c>
      <c r="D866" t="str">
        <f t="shared" si="66"/>
        <v>Centre</v>
      </c>
      <c r="E866">
        <f t="shared" si="65"/>
        <v>1</v>
      </c>
      <c r="F866" t="str">
        <f>IF(A866&lt;DATE(2026,9,1),'Fiche formation'!$C$25,'Fiche formation'!$D$25)</f>
        <v>mickael.montassier@umontpellier.fr</v>
      </c>
      <c r="G866">
        <f>Salle!$B$1</f>
        <v>0</v>
      </c>
      <c r="H866" t="str">
        <f>CONCATENATE('Fiche formation'!$C$14," ",IF(A866&lt;DATE(2026,9,1),"2A","3A"))</f>
        <v>M ALGO 3A</v>
      </c>
      <c r="K866" t="str">
        <f>VLOOKUP(A866,'Calendrier 2026-2027'!$G$7:$H$37,2,FALSE)</f>
        <v>Centre</v>
      </c>
    </row>
    <row r="867" spans="1:11">
      <c r="A867" s="10">
        <f t="shared" si="67"/>
        <v>46302</v>
      </c>
      <c r="B867" t="str">
        <f t="shared" si="68"/>
        <v>14:00</v>
      </c>
      <c r="C867" t="str">
        <f t="shared" si="69"/>
        <v>17:00</v>
      </c>
      <c r="D867" t="str">
        <f t="shared" si="66"/>
        <v>Centre</v>
      </c>
      <c r="E867">
        <f t="shared" si="65"/>
        <v>1</v>
      </c>
      <c r="F867" t="str">
        <f>IF(A867&lt;DATE(2026,9,1),'Fiche formation'!$C$25,'Fiche formation'!$D$25)</f>
        <v>mickael.montassier@umontpellier.fr</v>
      </c>
      <c r="G867">
        <f>Salle!$B$1</f>
        <v>0</v>
      </c>
      <c r="H867" t="str">
        <f>CONCATENATE('Fiche formation'!$C$14," ",IF(A867&lt;DATE(2026,9,1),"2A","3A"))</f>
        <v>M ALGO 3A</v>
      </c>
      <c r="K867" t="str">
        <f>VLOOKUP(A867,'Calendrier 2026-2027'!$G$7:$H$37,2,FALSE)</f>
        <v>Centre</v>
      </c>
    </row>
    <row r="868" spans="1:11">
      <c r="A868" s="10">
        <f t="shared" si="67"/>
        <v>46303</v>
      </c>
      <c r="B868" t="str">
        <f t="shared" si="68"/>
        <v>08:00</v>
      </c>
      <c r="C868" t="str">
        <f t="shared" si="69"/>
        <v>12:00</v>
      </c>
      <c r="D868" t="str">
        <f t="shared" si="66"/>
        <v>Centre</v>
      </c>
      <c r="E868">
        <f t="shared" si="65"/>
        <v>1</v>
      </c>
      <c r="F868" t="str">
        <f>IF(A868&lt;DATE(2026,9,1),'Fiche formation'!$C$25,'Fiche formation'!$D$25)</f>
        <v>mickael.montassier@umontpellier.fr</v>
      </c>
      <c r="G868">
        <f>Salle!$B$1</f>
        <v>0</v>
      </c>
      <c r="H868" t="str">
        <f>CONCATENATE('Fiche formation'!$C$14," ",IF(A868&lt;DATE(2026,9,1),"2A","3A"))</f>
        <v>M ALGO 3A</v>
      </c>
      <c r="K868" t="str">
        <f>VLOOKUP(A868,'Calendrier 2026-2027'!$G$7:$H$37,2,FALSE)</f>
        <v>Centre</v>
      </c>
    </row>
    <row r="869" spans="1:11">
      <c r="A869" s="10">
        <f t="shared" si="67"/>
        <v>46303</v>
      </c>
      <c r="B869" t="str">
        <f t="shared" si="68"/>
        <v>14:00</v>
      </c>
      <c r="C869" t="str">
        <f t="shared" si="69"/>
        <v>17:00</v>
      </c>
      <c r="D869" t="str">
        <f t="shared" si="66"/>
        <v>Centre</v>
      </c>
      <c r="E869">
        <f t="shared" si="65"/>
        <v>1</v>
      </c>
      <c r="F869" t="str">
        <f>IF(A869&lt;DATE(2026,9,1),'Fiche formation'!$C$25,'Fiche formation'!$D$25)</f>
        <v>mickael.montassier@umontpellier.fr</v>
      </c>
      <c r="G869">
        <f>Salle!$B$1</f>
        <v>0</v>
      </c>
      <c r="H869" t="str">
        <f>CONCATENATE('Fiche formation'!$C$14," ",IF(A869&lt;DATE(2026,9,1),"2A","3A"))</f>
        <v>M ALGO 3A</v>
      </c>
      <c r="K869" t="str">
        <f>VLOOKUP(A869,'Calendrier 2026-2027'!$G$7:$H$37,2,FALSE)</f>
        <v>Centre</v>
      </c>
    </row>
    <row r="870" spans="1:11">
      <c r="A870" s="10">
        <f t="shared" si="67"/>
        <v>46304</v>
      </c>
      <c r="B870" t="str">
        <f t="shared" si="68"/>
        <v>08:00</v>
      </c>
      <c r="C870" t="str">
        <f t="shared" si="69"/>
        <v>12:00</v>
      </c>
      <c r="D870" t="str">
        <f t="shared" si="66"/>
        <v>Centre</v>
      </c>
      <c r="E870">
        <f t="shared" si="65"/>
        <v>1</v>
      </c>
      <c r="F870" t="str">
        <f>IF(A870&lt;DATE(2026,9,1),'Fiche formation'!$C$25,'Fiche formation'!$D$25)</f>
        <v>mickael.montassier@umontpellier.fr</v>
      </c>
      <c r="G870">
        <f>Salle!$B$1</f>
        <v>0</v>
      </c>
      <c r="H870" t="str">
        <f>CONCATENATE('Fiche formation'!$C$14," ",IF(A870&lt;DATE(2026,9,1),"2A","3A"))</f>
        <v>M ALGO 3A</v>
      </c>
      <c r="K870" t="str">
        <f>VLOOKUP(A870,'Calendrier 2026-2027'!$G$7:$H$37,2,FALSE)</f>
        <v>Centre</v>
      </c>
    </row>
    <row r="871" spans="1:11">
      <c r="A871" s="10">
        <f t="shared" si="67"/>
        <v>46304</v>
      </c>
      <c r="B871" t="str">
        <f t="shared" si="68"/>
        <v>14:00</v>
      </c>
      <c r="C871" t="str">
        <f t="shared" si="69"/>
        <v>17:00</v>
      </c>
      <c r="D871" t="str">
        <f t="shared" si="66"/>
        <v>Centre</v>
      </c>
      <c r="E871">
        <f t="shared" si="65"/>
        <v>1</v>
      </c>
      <c r="F871" t="str">
        <f>IF(A871&lt;DATE(2026,9,1),'Fiche formation'!$C$25,'Fiche formation'!$D$25)</f>
        <v>mickael.montassier@umontpellier.fr</v>
      </c>
      <c r="G871">
        <f>Salle!$B$1</f>
        <v>0</v>
      </c>
      <c r="H871" t="str">
        <f>CONCATENATE('Fiche formation'!$C$14," ",IF(A871&lt;DATE(2026,9,1),"2A","3A"))</f>
        <v>M ALGO 3A</v>
      </c>
      <c r="K871" t="str">
        <f>VLOOKUP(A871,'Calendrier 2026-2027'!$G$7:$H$37,2,FALSE)</f>
        <v>Centre</v>
      </c>
    </row>
    <row r="872" spans="1:11">
      <c r="A872" s="10">
        <f t="shared" si="67"/>
        <v>46305</v>
      </c>
      <c r="B872" t="str">
        <f t="shared" si="68"/>
        <v/>
      </c>
      <c r="C872" t="str">
        <f t="shared" si="69"/>
        <v/>
      </c>
      <c r="D872">
        <f t="shared" si="66"/>
        <v>0</v>
      </c>
      <c r="E872" t="str">
        <f t="shared" si="65"/>
        <v/>
      </c>
      <c r="F872" t="str">
        <f>IF(A872&lt;DATE(2026,9,1),'Fiche formation'!$C$25,'Fiche formation'!$D$25)</f>
        <v>mickael.montassier@umontpellier.fr</v>
      </c>
      <c r="G872">
        <f>Salle!$B$1</f>
        <v>0</v>
      </c>
      <c r="H872" t="str">
        <f>CONCATENATE('Fiche formation'!$C$14," ",IF(A872&lt;DATE(2026,9,1),"2A","3A"))</f>
        <v>M ALGO 3A</v>
      </c>
      <c r="K872">
        <f>VLOOKUP(A872,'Calendrier 2026-2027'!$G$7:$H$37,2,FALSE)</f>
        <v>0</v>
      </c>
    </row>
    <row r="873" spans="1:11">
      <c r="A873" s="10">
        <f t="shared" si="67"/>
        <v>46305</v>
      </c>
      <c r="B873" t="str">
        <f t="shared" si="68"/>
        <v/>
      </c>
      <c r="C873" t="str">
        <f t="shared" si="69"/>
        <v/>
      </c>
      <c r="D873">
        <f t="shared" si="66"/>
        <v>0</v>
      </c>
      <c r="E873" t="str">
        <f t="shared" si="65"/>
        <v/>
      </c>
      <c r="F873" t="str">
        <f>IF(A873&lt;DATE(2026,9,1),'Fiche formation'!$C$25,'Fiche formation'!$D$25)</f>
        <v>mickael.montassier@umontpellier.fr</v>
      </c>
      <c r="G873">
        <f>Salle!$B$1</f>
        <v>0</v>
      </c>
      <c r="H873" t="str">
        <f>CONCATENATE('Fiche formation'!$C$14," ",IF(A873&lt;DATE(2026,9,1),"2A","3A"))</f>
        <v>M ALGO 3A</v>
      </c>
      <c r="K873">
        <f>VLOOKUP(A873,'Calendrier 2026-2027'!$G$7:$H$37,2,FALSE)</f>
        <v>0</v>
      </c>
    </row>
    <row r="874" spans="1:11">
      <c r="A874" s="10">
        <f t="shared" si="67"/>
        <v>46306</v>
      </c>
      <c r="B874" t="str">
        <f t="shared" si="68"/>
        <v/>
      </c>
      <c r="C874" t="str">
        <f t="shared" si="69"/>
        <v/>
      </c>
      <c r="D874">
        <f t="shared" si="66"/>
        <v>0</v>
      </c>
      <c r="E874" t="str">
        <f t="shared" si="65"/>
        <v/>
      </c>
      <c r="F874" t="str">
        <f>IF(A874&lt;DATE(2026,9,1),'Fiche formation'!$C$25,'Fiche formation'!$D$25)</f>
        <v>mickael.montassier@umontpellier.fr</v>
      </c>
      <c r="G874">
        <f>Salle!$B$1</f>
        <v>0</v>
      </c>
      <c r="H874" t="str">
        <f>CONCATENATE('Fiche formation'!$C$14," ",IF(A874&lt;DATE(2026,9,1),"2A","3A"))</f>
        <v>M ALGO 3A</v>
      </c>
      <c r="K874">
        <f>VLOOKUP(A874,'Calendrier 2026-2027'!$G$7:$H$37,2,FALSE)</f>
        <v>0</v>
      </c>
    </row>
    <row r="875" spans="1:11">
      <c r="A875" s="10">
        <f t="shared" si="67"/>
        <v>46306</v>
      </c>
      <c r="B875" t="str">
        <f t="shared" si="68"/>
        <v/>
      </c>
      <c r="C875" t="str">
        <f t="shared" si="69"/>
        <v/>
      </c>
      <c r="D875">
        <f t="shared" si="66"/>
        <v>0</v>
      </c>
      <c r="E875" t="str">
        <f t="shared" si="65"/>
        <v/>
      </c>
      <c r="F875" t="str">
        <f>IF(A875&lt;DATE(2026,9,1),'Fiche formation'!$C$25,'Fiche formation'!$D$25)</f>
        <v>mickael.montassier@umontpellier.fr</v>
      </c>
      <c r="G875">
        <f>Salle!$B$1</f>
        <v>0</v>
      </c>
      <c r="H875" t="str">
        <f>CONCATENATE('Fiche formation'!$C$14," ",IF(A875&lt;DATE(2026,9,1),"2A","3A"))</f>
        <v>M ALGO 3A</v>
      </c>
      <c r="K875">
        <f>VLOOKUP(A875,'Calendrier 2026-2027'!$G$7:$H$37,2,FALSE)</f>
        <v>0</v>
      </c>
    </row>
    <row r="876" spans="1:11">
      <c r="A876" s="10">
        <f t="shared" si="67"/>
        <v>46307</v>
      </c>
      <c r="B876" t="str">
        <f t="shared" si="68"/>
        <v>08:00</v>
      </c>
      <c r="C876" t="str">
        <f t="shared" si="69"/>
        <v>12:00</v>
      </c>
      <c r="D876" t="str">
        <f t="shared" si="66"/>
        <v>Centre</v>
      </c>
      <c r="E876">
        <f t="shared" si="65"/>
        <v>1</v>
      </c>
      <c r="F876" t="str">
        <f>IF(A876&lt;DATE(2026,9,1),'Fiche formation'!$C$25,'Fiche formation'!$D$25)</f>
        <v>mickael.montassier@umontpellier.fr</v>
      </c>
      <c r="G876">
        <f>Salle!$B$1</f>
        <v>0</v>
      </c>
      <c r="H876" t="str">
        <f>CONCATENATE('Fiche formation'!$C$14," ",IF(A876&lt;DATE(2026,9,1),"2A","3A"))</f>
        <v>M ALGO 3A</v>
      </c>
      <c r="K876" t="str">
        <f>VLOOKUP(A876,'Calendrier 2026-2027'!$G$7:$H$37,2,FALSE)</f>
        <v>Centre</v>
      </c>
    </row>
    <row r="877" spans="1:11">
      <c r="A877" s="10">
        <f t="shared" si="67"/>
        <v>46307</v>
      </c>
      <c r="B877" t="str">
        <f t="shared" si="68"/>
        <v>14:00</v>
      </c>
      <c r="C877" t="str">
        <f t="shared" si="69"/>
        <v>17:00</v>
      </c>
      <c r="D877" t="str">
        <f t="shared" si="66"/>
        <v>Centre</v>
      </c>
      <c r="E877">
        <f t="shared" si="65"/>
        <v>1</v>
      </c>
      <c r="F877" t="str">
        <f>IF(A877&lt;DATE(2026,9,1),'Fiche formation'!$C$25,'Fiche formation'!$D$25)</f>
        <v>mickael.montassier@umontpellier.fr</v>
      </c>
      <c r="G877">
        <f>Salle!$B$1</f>
        <v>0</v>
      </c>
      <c r="H877" t="str">
        <f>CONCATENATE('Fiche formation'!$C$14," ",IF(A877&lt;DATE(2026,9,1),"2A","3A"))</f>
        <v>M ALGO 3A</v>
      </c>
      <c r="K877" t="str">
        <f>VLOOKUP(A877,'Calendrier 2026-2027'!$G$7:$H$37,2,FALSE)</f>
        <v>Centre</v>
      </c>
    </row>
    <row r="878" spans="1:11">
      <c r="A878" s="10">
        <f t="shared" si="67"/>
        <v>46308</v>
      </c>
      <c r="B878" t="str">
        <f t="shared" si="68"/>
        <v>08:00</v>
      </c>
      <c r="C878" t="str">
        <f t="shared" si="69"/>
        <v>12:00</v>
      </c>
      <c r="D878" t="str">
        <f t="shared" si="66"/>
        <v>Centre</v>
      </c>
      <c r="E878">
        <f t="shared" si="65"/>
        <v>1</v>
      </c>
      <c r="F878" t="str">
        <f>IF(A878&lt;DATE(2026,9,1),'Fiche formation'!$C$25,'Fiche formation'!$D$25)</f>
        <v>mickael.montassier@umontpellier.fr</v>
      </c>
      <c r="G878">
        <f>Salle!$B$1</f>
        <v>0</v>
      </c>
      <c r="H878" t="str">
        <f>CONCATENATE('Fiche formation'!$C$14," ",IF(A878&lt;DATE(2026,9,1),"2A","3A"))</f>
        <v>M ALGO 3A</v>
      </c>
      <c r="K878" t="str">
        <f>VLOOKUP(A878,'Calendrier 2026-2027'!$G$7:$H$37,2,FALSE)</f>
        <v>Centre</v>
      </c>
    </row>
    <row r="879" spans="1:11">
      <c r="A879" s="10">
        <f t="shared" si="67"/>
        <v>46308</v>
      </c>
      <c r="B879" t="str">
        <f t="shared" si="68"/>
        <v>14:00</v>
      </c>
      <c r="C879" t="str">
        <f t="shared" si="69"/>
        <v>17:00</v>
      </c>
      <c r="D879" t="str">
        <f t="shared" si="66"/>
        <v>Centre</v>
      </c>
      <c r="E879">
        <f t="shared" si="65"/>
        <v>1</v>
      </c>
      <c r="F879" t="str">
        <f>IF(A879&lt;DATE(2026,9,1),'Fiche formation'!$C$25,'Fiche formation'!$D$25)</f>
        <v>mickael.montassier@umontpellier.fr</v>
      </c>
      <c r="G879">
        <f>Salle!$B$1</f>
        <v>0</v>
      </c>
      <c r="H879" t="str">
        <f>CONCATENATE('Fiche formation'!$C$14," ",IF(A879&lt;DATE(2026,9,1),"2A","3A"))</f>
        <v>M ALGO 3A</v>
      </c>
      <c r="K879" t="str">
        <f>VLOOKUP(A879,'Calendrier 2026-2027'!$G$7:$H$37,2,FALSE)</f>
        <v>Centre</v>
      </c>
    </row>
    <row r="880" spans="1:11">
      <c r="A880" s="10">
        <f t="shared" si="67"/>
        <v>46309</v>
      </c>
      <c r="B880" t="str">
        <f t="shared" si="68"/>
        <v>08:00</v>
      </c>
      <c r="C880" t="str">
        <f t="shared" si="69"/>
        <v>12:00</v>
      </c>
      <c r="D880" t="str">
        <f t="shared" si="66"/>
        <v>Centre</v>
      </c>
      <c r="E880">
        <f t="shared" si="65"/>
        <v>1</v>
      </c>
      <c r="F880" t="str">
        <f>IF(A880&lt;DATE(2026,9,1),'Fiche formation'!$C$25,'Fiche formation'!$D$25)</f>
        <v>mickael.montassier@umontpellier.fr</v>
      </c>
      <c r="G880">
        <f>Salle!$B$1</f>
        <v>0</v>
      </c>
      <c r="H880" t="str">
        <f>CONCATENATE('Fiche formation'!$C$14," ",IF(A880&lt;DATE(2026,9,1),"2A","3A"))</f>
        <v>M ALGO 3A</v>
      </c>
      <c r="K880" t="str">
        <f>VLOOKUP(A880,'Calendrier 2026-2027'!$G$7:$H$37,2,FALSE)</f>
        <v>Centre</v>
      </c>
    </row>
    <row r="881" spans="1:11">
      <c r="A881" s="10">
        <f t="shared" si="67"/>
        <v>46309</v>
      </c>
      <c r="B881" t="str">
        <f t="shared" si="68"/>
        <v>14:00</v>
      </c>
      <c r="C881" t="str">
        <f t="shared" si="69"/>
        <v>17:00</v>
      </c>
      <c r="D881" t="str">
        <f t="shared" si="66"/>
        <v>Centre</v>
      </c>
      <c r="E881">
        <f t="shared" si="65"/>
        <v>1</v>
      </c>
      <c r="F881" t="str">
        <f>IF(A881&lt;DATE(2026,9,1),'Fiche formation'!$C$25,'Fiche formation'!$D$25)</f>
        <v>mickael.montassier@umontpellier.fr</v>
      </c>
      <c r="G881">
        <f>Salle!$B$1</f>
        <v>0</v>
      </c>
      <c r="H881" t="str">
        <f>CONCATENATE('Fiche formation'!$C$14," ",IF(A881&lt;DATE(2026,9,1),"2A","3A"))</f>
        <v>M ALGO 3A</v>
      </c>
      <c r="K881" t="str">
        <f>VLOOKUP(A881,'Calendrier 2026-2027'!$G$7:$H$37,2,FALSE)</f>
        <v>Centre</v>
      </c>
    </row>
    <row r="882" spans="1:11">
      <c r="A882" s="10">
        <f t="shared" si="67"/>
        <v>46310</v>
      </c>
      <c r="B882" t="str">
        <f t="shared" si="68"/>
        <v>08:00</v>
      </c>
      <c r="C882" t="str">
        <f t="shared" si="69"/>
        <v>12:00</v>
      </c>
      <c r="D882" t="str">
        <f t="shared" si="66"/>
        <v>Centre</v>
      </c>
      <c r="E882">
        <f t="shared" si="65"/>
        <v>1</v>
      </c>
      <c r="F882" t="str">
        <f>IF(A882&lt;DATE(2026,9,1),'Fiche formation'!$C$25,'Fiche formation'!$D$25)</f>
        <v>mickael.montassier@umontpellier.fr</v>
      </c>
      <c r="G882">
        <f>Salle!$B$1</f>
        <v>0</v>
      </c>
      <c r="H882" t="str">
        <f>CONCATENATE('Fiche formation'!$C$14," ",IF(A882&lt;DATE(2026,9,1),"2A","3A"))</f>
        <v>M ALGO 3A</v>
      </c>
      <c r="K882" t="str">
        <f>VLOOKUP(A882,'Calendrier 2026-2027'!$G$7:$H$37,2,FALSE)</f>
        <v>Centre</v>
      </c>
    </row>
    <row r="883" spans="1:11">
      <c r="A883" s="10">
        <f t="shared" si="67"/>
        <v>46310</v>
      </c>
      <c r="B883" t="str">
        <f t="shared" si="68"/>
        <v>14:00</v>
      </c>
      <c r="C883" t="str">
        <f t="shared" si="69"/>
        <v>17:00</v>
      </c>
      <c r="D883" t="str">
        <f t="shared" si="66"/>
        <v>Centre</v>
      </c>
      <c r="E883">
        <f t="shared" si="65"/>
        <v>1</v>
      </c>
      <c r="F883" t="str">
        <f>IF(A883&lt;DATE(2026,9,1),'Fiche formation'!$C$25,'Fiche formation'!$D$25)</f>
        <v>mickael.montassier@umontpellier.fr</v>
      </c>
      <c r="G883">
        <f>Salle!$B$1</f>
        <v>0</v>
      </c>
      <c r="H883" t="str">
        <f>CONCATENATE('Fiche formation'!$C$14," ",IF(A883&lt;DATE(2026,9,1),"2A","3A"))</f>
        <v>M ALGO 3A</v>
      </c>
      <c r="K883" t="str">
        <f>VLOOKUP(A883,'Calendrier 2026-2027'!$G$7:$H$37,2,FALSE)</f>
        <v>Centre</v>
      </c>
    </row>
    <row r="884" spans="1:11">
      <c r="A884" s="10">
        <f t="shared" si="67"/>
        <v>46311</v>
      </c>
      <c r="B884" t="str">
        <f t="shared" si="68"/>
        <v>08:00</v>
      </c>
      <c r="C884" t="str">
        <f t="shared" si="69"/>
        <v>12:00</v>
      </c>
      <c r="D884" t="str">
        <f t="shared" si="66"/>
        <v>Centre</v>
      </c>
      <c r="E884">
        <f t="shared" si="65"/>
        <v>1</v>
      </c>
      <c r="F884" t="str">
        <f>IF(A884&lt;DATE(2026,9,1),'Fiche formation'!$C$25,'Fiche formation'!$D$25)</f>
        <v>mickael.montassier@umontpellier.fr</v>
      </c>
      <c r="G884">
        <f>Salle!$B$1</f>
        <v>0</v>
      </c>
      <c r="H884" t="str">
        <f>CONCATENATE('Fiche formation'!$C$14," ",IF(A884&lt;DATE(2026,9,1),"2A","3A"))</f>
        <v>M ALGO 3A</v>
      </c>
      <c r="K884" t="str">
        <f>VLOOKUP(A884,'Calendrier 2026-2027'!$G$7:$H$37,2,FALSE)</f>
        <v>Centre</v>
      </c>
    </row>
    <row r="885" spans="1:11">
      <c r="A885" s="10">
        <f t="shared" si="67"/>
        <v>46311</v>
      </c>
      <c r="B885" t="str">
        <f t="shared" si="68"/>
        <v>14:00</v>
      </c>
      <c r="C885" t="str">
        <f t="shared" si="69"/>
        <v>17:00</v>
      </c>
      <c r="D885" t="str">
        <f t="shared" si="66"/>
        <v>Centre</v>
      </c>
      <c r="E885">
        <f t="shared" si="65"/>
        <v>1</v>
      </c>
      <c r="F885" t="str">
        <f>IF(A885&lt;DATE(2026,9,1),'Fiche formation'!$C$25,'Fiche formation'!$D$25)</f>
        <v>mickael.montassier@umontpellier.fr</v>
      </c>
      <c r="G885">
        <f>Salle!$B$1</f>
        <v>0</v>
      </c>
      <c r="H885" t="str">
        <f>CONCATENATE('Fiche formation'!$C$14," ",IF(A885&lt;DATE(2026,9,1),"2A","3A"))</f>
        <v>M ALGO 3A</v>
      </c>
      <c r="K885" t="str">
        <f>VLOOKUP(A885,'Calendrier 2026-2027'!$G$7:$H$37,2,FALSE)</f>
        <v>Centre</v>
      </c>
    </row>
    <row r="886" spans="1:11">
      <c r="A886" s="10">
        <f t="shared" si="67"/>
        <v>46312</v>
      </c>
      <c r="B886" t="str">
        <f t="shared" si="68"/>
        <v/>
      </c>
      <c r="C886" t="str">
        <f t="shared" si="69"/>
        <v/>
      </c>
      <c r="D886">
        <f t="shared" si="66"/>
        <v>0</v>
      </c>
      <c r="E886" t="str">
        <f t="shared" si="65"/>
        <v/>
      </c>
      <c r="F886" t="str">
        <f>IF(A886&lt;DATE(2026,9,1),'Fiche formation'!$C$25,'Fiche formation'!$D$25)</f>
        <v>mickael.montassier@umontpellier.fr</v>
      </c>
      <c r="G886">
        <f>Salle!$B$1</f>
        <v>0</v>
      </c>
      <c r="H886" t="str">
        <f>CONCATENATE('Fiche formation'!$C$14," ",IF(A886&lt;DATE(2026,9,1),"2A","3A"))</f>
        <v>M ALGO 3A</v>
      </c>
      <c r="K886">
        <f>VLOOKUP(A886,'Calendrier 2026-2027'!$G$7:$H$37,2,FALSE)</f>
        <v>0</v>
      </c>
    </row>
    <row r="887" spans="1:11">
      <c r="A887" s="10">
        <f t="shared" si="67"/>
        <v>46312</v>
      </c>
      <c r="B887" t="str">
        <f t="shared" si="68"/>
        <v/>
      </c>
      <c r="C887" t="str">
        <f t="shared" si="69"/>
        <v/>
      </c>
      <c r="D887">
        <f t="shared" si="66"/>
        <v>0</v>
      </c>
      <c r="E887" t="str">
        <f t="shared" si="65"/>
        <v/>
      </c>
      <c r="F887" t="str">
        <f>IF(A887&lt;DATE(2026,9,1),'Fiche formation'!$C$25,'Fiche formation'!$D$25)</f>
        <v>mickael.montassier@umontpellier.fr</v>
      </c>
      <c r="G887">
        <f>Salle!$B$1</f>
        <v>0</v>
      </c>
      <c r="H887" t="str">
        <f>CONCATENATE('Fiche formation'!$C$14," ",IF(A887&lt;DATE(2026,9,1),"2A","3A"))</f>
        <v>M ALGO 3A</v>
      </c>
      <c r="K887">
        <f>VLOOKUP(A887,'Calendrier 2026-2027'!$G$7:$H$37,2,FALSE)</f>
        <v>0</v>
      </c>
    </row>
    <row r="888" spans="1:11">
      <c r="A888" s="10">
        <f t="shared" si="67"/>
        <v>46313</v>
      </c>
      <c r="B888" t="str">
        <f t="shared" si="68"/>
        <v/>
      </c>
      <c r="C888" t="str">
        <f t="shared" si="69"/>
        <v/>
      </c>
      <c r="D888">
        <f t="shared" si="66"/>
        <v>0</v>
      </c>
      <c r="E888" t="str">
        <f t="shared" si="65"/>
        <v/>
      </c>
      <c r="F888" t="str">
        <f>IF(A888&lt;DATE(2026,9,1),'Fiche formation'!$C$25,'Fiche formation'!$D$25)</f>
        <v>mickael.montassier@umontpellier.fr</v>
      </c>
      <c r="G888">
        <f>Salle!$B$1</f>
        <v>0</v>
      </c>
      <c r="H888" t="str">
        <f>CONCATENATE('Fiche formation'!$C$14," ",IF(A888&lt;DATE(2026,9,1),"2A","3A"))</f>
        <v>M ALGO 3A</v>
      </c>
      <c r="K888">
        <f>VLOOKUP(A888,'Calendrier 2026-2027'!$G$7:$H$37,2,FALSE)</f>
        <v>0</v>
      </c>
    </row>
    <row r="889" spans="1:11">
      <c r="A889" s="10">
        <f t="shared" si="67"/>
        <v>46313</v>
      </c>
      <c r="B889" t="str">
        <f t="shared" si="68"/>
        <v/>
      </c>
      <c r="C889" t="str">
        <f t="shared" si="69"/>
        <v/>
      </c>
      <c r="D889">
        <f t="shared" si="66"/>
        <v>0</v>
      </c>
      <c r="E889" t="str">
        <f t="shared" si="65"/>
        <v/>
      </c>
      <c r="F889" t="str">
        <f>IF(A889&lt;DATE(2026,9,1),'Fiche formation'!$C$25,'Fiche formation'!$D$25)</f>
        <v>mickael.montassier@umontpellier.fr</v>
      </c>
      <c r="G889">
        <f>Salle!$B$1</f>
        <v>0</v>
      </c>
      <c r="H889" t="str">
        <f>CONCATENATE('Fiche formation'!$C$14," ",IF(A889&lt;DATE(2026,9,1),"2A","3A"))</f>
        <v>M ALGO 3A</v>
      </c>
      <c r="K889">
        <f>VLOOKUP(A889,'Calendrier 2026-2027'!$G$7:$H$37,2,FALSE)</f>
        <v>0</v>
      </c>
    </row>
    <row r="890" spans="1:11">
      <c r="A890" s="10">
        <f t="shared" si="67"/>
        <v>46314</v>
      </c>
      <c r="B890" t="str">
        <f t="shared" si="68"/>
        <v>08:00</v>
      </c>
      <c r="C890" t="str">
        <f t="shared" si="69"/>
        <v>12:00</v>
      </c>
      <c r="D890" t="str">
        <f t="shared" si="66"/>
        <v>Entreprise</v>
      </c>
      <c r="E890">
        <f t="shared" si="65"/>
        <v>0</v>
      </c>
      <c r="F890" t="str">
        <f>IF(A890&lt;DATE(2026,9,1),'Fiche formation'!$C$25,'Fiche formation'!$D$25)</f>
        <v>mickael.montassier@umontpellier.fr</v>
      </c>
      <c r="G890">
        <f>Salle!$B$1</f>
        <v>0</v>
      </c>
      <c r="H890" t="str">
        <f>CONCATENATE('Fiche formation'!$C$14," ",IF(A890&lt;DATE(2026,9,1),"2A","3A"))</f>
        <v>M ALGO 3A</v>
      </c>
      <c r="K890" t="str">
        <f>VLOOKUP(A890,'Calendrier 2026-2027'!$G$7:$H$37,2,FALSE)</f>
        <v>Entreprise</v>
      </c>
    </row>
    <row r="891" spans="1:11">
      <c r="A891" s="10">
        <f t="shared" si="67"/>
        <v>46314</v>
      </c>
      <c r="B891" t="str">
        <f t="shared" si="68"/>
        <v>14:00</v>
      </c>
      <c r="C891" t="str">
        <f t="shared" si="69"/>
        <v>17:00</v>
      </c>
      <c r="D891" t="str">
        <f t="shared" si="66"/>
        <v>Entreprise</v>
      </c>
      <c r="E891">
        <f t="shared" si="65"/>
        <v>0</v>
      </c>
      <c r="F891" t="str">
        <f>IF(A891&lt;DATE(2026,9,1),'Fiche formation'!$C$25,'Fiche formation'!$D$25)</f>
        <v>mickael.montassier@umontpellier.fr</v>
      </c>
      <c r="G891">
        <f>Salle!$B$1</f>
        <v>0</v>
      </c>
      <c r="H891" t="str">
        <f>CONCATENATE('Fiche formation'!$C$14," ",IF(A891&lt;DATE(2026,9,1),"2A","3A"))</f>
        <v>M ALGO 3A</v>
      </c>
      <c r="K891" t="str">
        <f>VLOOKUP(A891,'Calendrier 2026-2027'!$G$7:$H$37,2,FALSE)</f>
        <v>Entreprise</v>
      </c>
    </row>
    <row r="892" spans="1:11">
      <c r="A892" s="10">
        <f t="shared" si="67"/>
        <v>46315</v>
      </c>
      <c r="B892" t="str">
        <f t="shared" si="68"/>
        <v>08:00</v>
      </c>
      <c r="C892" t="str">
        <f t="shared" si="69"/>
        <v>12:00</v>
      </c>
      <c r="D892" t="str">
        <f t="shared" si="66"/>
        <v>Entreprise</v>
      </c>
      <c r="E892">
        <f t="shared" si="65"/>
        <v>0</v>
      </c>
      <c r="F892" t="str">
        <f>IF(A892&lt;DATE(2026,9,1),'Fiche formation'!$C$25,'Fiche formation'!$D$25)</f>
        <v>mickael.montassier@umontpellier.fr</v>
      </c>
      <c r="G892">
        <f>Salle!$B$1</f>
        <v>0</v>
      </c>
      <c r="H892" t="str">
        <f>CONCATENATE('Fiche formation'!$C$14," ",IF(A892&lt;DATE(2026,9,1),"2A","3A"))</f>
        <v>M ALGO 3A</v>
      </c>
      <c r="K892" t="str">
        <f>VLOOKUP(A892,'Calendrier 2026-2027'!$G$7:$H$37,2,FALSE)</f>
        <v>Entreprise</v>
      </c>
    </row>
    <row r="893" spans="1:11">
      <c r="A893" s="10">
        <f t="shared" si="67"/>
        <v>46315</v>
      </c>
      <c r="B893" t="str">
        <f t="shared" si="68"/>
        <v>14:00</v>
      </c>
      <c r="C893" t="str">
        <f t="shared" si="69"/>
        <v>17:00</v>
      </c>
      <c r="D893" t="str">
        <f t="shared" si="66"/>
        <v>Entreprise</v>
      </c>
      <c r="E893">
        <f t="shared" si="65"/>
        <v>0</v>
      </c>
      <c r="F893" t="str">
        <f>IF(A893&lt;DATE(2026,9,1),'Fiche formation'!$C$25,'Fiche formation'!$D$25)</f>
        <v>mickael.montassier@umontpellier.fr</v>
      </c>
      <c r="G893">
        <f>Salle!$B$1</f>
        <v>0</v>
      </c>
      <c r="H893" t="str">
        <f>CONCATENATE('Fiche formation'!$C$14," ",IF(A893&lt;DATE(2026,9,1),"2A","3A"))</f>
        <v>M ALGO 3A</v>
      </c>
      <c r="K893" t="str">
        <f>VLOOKUP(A893,'Calendrier 2026-2027'!$G$7:$H$37,2,FALSE)</f>
        <v>Entreprise</v>
      </c>
    </row>
    <row r="894" spans="1:11">
      <c r="A894" s="10">
        <f t="shared" si="67"/>
        <v>46316</v>
      </c>
      <c r="B894" t="str">
        <f t="shared" si="68"/>
        <v>08:00</v>
      </c>
      <c r="C894" t="str">
        <f t="shared" si="69"/>
        <v>12:00</v>
      </c>
      <c r="D894" t="str">
        <f t="shared" si="66"/>
        <v>Entreprise</v>
      </c>
      <c r="E894">
        <f t="shared" si="65"/>
        <v>0</v>
      </c>
      <c r="F894" t="str">
        <f>IF(A894&lt;DATE(2026,9,1),'Fiche formation'!$C$25,'Fiche formation'!$D$25)</f>
        <v>mickael.montassier@umontpellier.fr</v>
      </c>
      <c r="G894">
        <f>Salle!$B$1</f>
        <v>0</v>
      </c>
      <c r="H894" t="str">
        <f>CONCATENATE('Fiche formation'!$C$14," ",IF(A894&lt;DATE(2026,9,1),"2A","3A"))</f>
        <v>M ALGO 3A</v>
      </c>
      <c r="K894" t="str">
        <f>VLOOKUP(A894,'Calendrier 2026-2027'!$G$7:$H$37,2,FALSE)</f>
        <v>Entreprise</v>
      </c>
    </row>
    <row r="895" spans="1:11">
      <c r="A895" s="10">
        <f t="shared" si="67"/>
        <v>46316</v>
      </c>
      <c r="B895" t="str">
        <f t="shared" si="68"/>
        <v>14:00</v>
      </c>
      <c r="C895" t="str">
        <f t="shared" si="69"/>
        <v>17:00</v>
      </c>
      <c r="D895" t="str">
        <f t="shared" si="66"/>
        <v>Entreprise</v>
      </c>
      <c r="E895">
        <f t="shared" ref="E895:E958" si="70">IF(K895=0,"",IF(OR(K895="Entreprise",K895="Révisions"),0,1))</f>
        <v>0</v>
      </c>
      <c r="F895" t="str">
        <f>IF(A895&lt;DATE(2026,9,1),'Fiche formation'!$C$25,'Fiche formation'!$D$25)</f>
        <v>mickael.montassier@umontpellier.fr</v>
      </c>
      <c r="G895">
        <f>Salle!$B$1</f>
        <v>0</v>
      </c>
      <c r="H895" t="str">
        <f>CONCATENATE('Fiche formation'!$C$14," ",IF(A895&lt;DATE(2026,9,1),"2A","3A"))</f>
        <v>M ALGO 3A</v>
      </c>
      <c r="K895" t="str">
        <f>VLOOKUP(A895,'Calendrier 2026-2027'!$G$7:$H$37,2,FALSE)</f>
        <v>Entreprise</v>
      </c>
    </row>
    <row r="896" spans="1:11">
      <c r="A896" s="10">
        <f t="shared" si="67"/>
        <v>46317</v>
      </c>
      <c r="B896" t="str">
        <f t="shared" si="68"/>
        <v>08:00</v>
      </c>
      <c r="C896" t="str">
        <f t="shared" si="69"/>
        <v>12:00</v>
      </c>
      <c r="D896" t="str">
        <f t="shared" ref="D896:D959" si="71">K896</f>
        <v>Entreprise</v>
      </c>
      <c r="E896">
        <f t="shared" si="70"/>
        <v>0</v>
      </c>
      <c r="F896" t="str">
        <f>IF(A896&lt;DATE(2026,9,1),'Fiche formation'!$C$25,'Fiche formation'!$D$25)</f>
        <v>mickael.montassier@umontpellier.fr</v>
      </c>
      <c r="G896">
        <f>Salle!$B$1</f>
        <v>0</v>
      </c>
      <c r="H896" t="str">
        <f>CONCATENATE('Fiche formation'!$C$14," ",IF(A896&lt;DATE(2026,9,1),"2A","3A"))</f>
        <v>M ALGO 3A</v>
      </c>
      <c r="K896" t="str">
        <f>VLOOKUP(A896,'Calendrier 2026-2027'!$G$7:$H$37,2,FALSE)</f>
        <v>Entreprise</v>
      </c>
    </row>
    <row r="897" spans="1:11">
      <c r="A897" s="10">
        <f t="shared" ref="A897:A960" si="72">IF(A896=A895,A896+1,A896)</f>
        <v>46317</v>
      </c>
      <c r="B897" t="str">
        <f t="shared" si="68"/>
        <v>14:00</v>
      </c>
      <c r="C897" t="str">
        <f t="shared" si="69"/>
        <v>17:00</v>
      </c>
      <c r="D897" t="str">
        <f t="shared" si="71"/>
        <v>Entreprise</v>
      </c>
      <c r="E897">
        <f t="shared" si="70"/>
        <v>0</v>
      </c>
      <c r="F897" t="str">
        <f>IF(A897&lt;DATE(2026,9,1),'Fiche formation'!$C$25,'Fiche formation'!$D$25)</f>
        <v>mickael.montassier@umontpellier.fr</v>
      </c>
      <c r="G897">
        <f>Salle!$B$1</f>
        <v>0</v>
      </c>
      <c r="H897" t="str">
        <f>CONCATENATE('Fiche formation'!$C$14," ",IF(A897&lt;DATE(2026,9,1),"2A","3A"))</f>
        <v>M ALGO 3A</v>
      </c>
      <c r="K897" t="str">
        <f>VLOOKUP(A897,'Calendrier 2026-2027'!$G$7:$H$37,2,FALSE)</f>
        <v>Entreprise</v>
      </c>
    </row>
    <row r="898" spans="1:11">
      <c r="A898" s="10">
        <f t="shared" si="72"/>
        <v>46318</v>
      </c>
      <c r="B898" t="str">
        <f t="shared" si="68"/>
        <v>08:00</v>
      </c>
      <c r="C898" t="str">
        <f t="shared" si="69"/>
        <v>12:00</v>
      </c>
      <c r="D898" t="str">
        <f t="shared" si="71"/>
        <v>Entreprise</v>
      </c>
      <c r="E898">
        <f t="shared" si="70"/>
        <v>0</v>
      </c>
      <c r="F898" t="str">
        <f>IF(A898&lt;DATE(2026,9,1),'Fiche formation'!$C$25,'Fiche formation'!$D$25)</f>
        <v>mickael.montassier@umontpellier.fr</v>
      </c>
      <c r="G898">
        <f>Salle!$B$1</f>
        <v>0</v>
      </c>
      <c r="H898" t="str">
        <f>CONCATENATE('Fiche formation'!$C$14," ",IF(A898&lt;DATE(2026,9,1),"2A","3A"))</f>
        <v>M ALGO 3A</v>
      </c>
      <c r="K898" t="str">
        <f>VLOOKUP(A898,'Calendrier 2026-2027'!$G$7:$H$37,2,FALSE)</f>
        <v>Entreprise</v>
      </c>
    </row>
    <row r="899" spans="1:11">
      <c r="A899" s="10">
        <f t="shared" si="72"/>
        <v>46318</v>
      </c>
      <c r="B899" t="str">
        <f t="shared" ref="B899:B962" si="73">IF(K899=0,"",IF($A899=$A898,"14:00","08:00"))</f>
        <v>14:00</v>
      </c>
      <c r="C899" t="str">
        <f t="shared" ref="C899:C962" si="74">IF(K899=0,"",IF($A899=$A898,"17:00","12:00"))</f>
        <v>17:00</v>
      </c>
      <c r="D899" t="str">
        <f t="shared" si="71"/>
        <v>Entreprise</v>
      </c>
      <c r="E899">
        <f t="shared" si="70"/>
        <v>0</v>
      </c>
      <c r="F899" t="str">
        <f>IF(A899&lt;DATE(2026,9,1),'Fiche formation'!$C$25,'Fiche formation'!$D$25)</f>
        <v>mickael.montassier@umontpellier.fr</v>
      </c>
      <c r="G899">
        <f>Salle!$B$1</f>
        <v>0</v>
      </c>
      <c r="H899" t="str">
        <f>CONCATENATE('Fiche formation'!$C$14," ",IF(A899&lt;DATE(2026,9,1),"2A","3A"))</f>
        <v>M ALGO 3A</v>
      </c>
      <c r="K899" t="str">
        <f>VLOOKUP(A899,'Calendrier 2026-2027'!$G$7:$H$37,2,FALSE)</f>
        <v>Entreprise</v>
      </c>
    </row>
    <row r="900" spans="1:11">
      <c r="A900" s="10">
        <f t="shared" si="72"/>
        <v>46319</v>
      </c>
      <c r="B900" t="str">
        <f t="shared" si="73"/>
        <v/>
      </c>
      <c r="C900" t="str">
        <f t="shared" si="74"/>
        <v/>
      </c>
      <c r="D900">
        <f t="shared" si="71"/>
        <v>0</v>
      </c>
      <c r="E900" t="str">
        <f t="shared" si="70"/>
        <v/>
      </c>
      <c r="F900" t="str">
        <f>IF(A900&lt;DATE(2026,9,1),'Fiche formation'!$C$25,'Fiche formation'!$D$25)</f>
        <v>mickael.montassier@umontpellier.fr</v>
      </c>
      <c r="G900">
        <f>Salle!$B$1</f>
        <v>0</v>
      </c>
      <c r="H900" t="str">
        <f>CONCATENATE('Fiche formation'!$C$14," ",IF(A900&lt;DATE(2026,9,1),"2A","3A"))</f>
        <v>M ALGO 3A</v>
      </c>
      <c r="K900">
        <f>VLOOKUP(A900,'Calendrier 2026-2027'!$G$7:$H$37,2,FALSE)</f>
        <v>0</v>
      </c>
    </row>
    <row r="901" spans="1:11">
      <c r="A901" s="10">
        <f t="shared" si="72"/>
        <v>46319</v>
      </c>
      <c r="B901" t="str">
        <f t="shared" si="73"/>
        <v/>
      </c>
      <c r="C901" t="str">
        <f t="shared" si="74"/>
        <v/>
      </c>
      <c r="D901">
        <f t="shared" si="71"/>
        <v>0</v>
      </c>
      <c r="E901" t="str">
        <f t="shared" si="70"/>
        <v/>
      </c>
      <c r="F901" t="str">
        <f>IF(A901&lt;DATE(2026,9,1),'Fiche formation'!$C$25,'Fiche formation'!$D$25)</f>
        <v>mickael.montassier@umontpellier.fr</v>
      </c>
      <c r="G901">
        <f>Salle!$B$1</f>
        <v>0</v>
      </c>
      <c r="H901" t="str">
        <f>CONCATENATE('Fiche formation'!$C$14," ",IF(A901&lt;DATE(2026,9,1),"2A","3A"))</f>
        <v>M ALGO 3A</v>
      </c>
      <c r="K901">
        <f>VLOOKUP(A901,'Calendrier 2026-2027'!$G$7:$H$37,2,FALSE)</f>
        <v>0</v>
      </c>
    </row>
    <row r="902" spans="1:11">
      <c r="A902" s="10">
        <f t="shared" si="72"/>
        <v>46320</v>
      </c>
      <c r="B902" t="str">
        <f t="shared" si="73"/>
        <v/>
      </c>
      <c r="C902" t="str">
        <f t="shared" si="74"/>
        <v/>
      </c>
      <c r="D902">
        <f t="shared" si="71"/>
        <v>0</v>
      </c>
      <c r="E902" t="str">
        <f t="shared" si="70"/>
        <v/>
      </c>
      <c r="F902" t="str">
        <f>IF(A902&lt;DATE(2026,9,1),'Fiche formation'!$C$25,'Fiche formation'!$D$25)</f>
        <v>mickael.montassier@umontpellier.fr</v>
      </c>
      <c r="G902">
        <f>Salle!$B$1</f>
        <v>0</v>
      </c>
      <c r="H902" t="str">
        <f>CONCATENATE('Fiche formation'!$C$14," ",IF(A902&lt;DATE(2026,9,1),"2A","3A"))</f>
        <v>M ALGO 3A</v>
      </c>
      <c r="K902">
        <f>VLOOKUP(A902,'Calendrier 2026-2027'!$G$7:$H$37,2,FALSE)</f>
        <v>0</v>
      </c>
    </row>
    <row r="903" spans="1:11">
      <c r="A903" s="10">
        <f t="shared" si="72"/>
        <v>46320</v>
      </c>
      <c r="B903" t="str">
        <f t="shared" si="73"/>
        <v/>
      </c>
      <c r="C903" t="str">
        <f t="shared" si="74"/>
        <v/>
      </c>
      <c r="D903">
        <f t="shared" si="71"/>
        <v>0</v>
      </c>
      <c r="E903" t="str">
        <f t="shared" si="70"/>
        <v/>
      </c>
      <c r="F903" t="str">
        <f>IF(A903&lt;DATE(2026,9,1),'Fiche formation'!$C$25,'Fiche formation'!$D$25)</f>
        <v>mickael.montassier@umontpellier.fr</v>
      </c>
      <c r="G903">
        <f>Salle!$B$1</f>
        <v>0</v>
      </c>
      <c r="H903" t="str">
        <f>CONCATENATE('Fiche formation'!$C$14," ",IF(A903&lt;DATE(2026,9,1),"2A","3A"))</f>
        <v>M ALGO 3A</v>
      </c>
      <c r="K903">
        <f>VLOOKUP(A903,'Calendrier 2026-2027'!$G$7:$H$37,2,FALSE)</f>
        <v>0</v>
      </c>
    </row>
    <row r="904" spans="1:11">
      <c r="A904" s="10">
        <f t="shared" si="72"/>
        <v>46321</v>
      </c>
      <c r="B904" t="str">
        <f t="shared" si="73"/>
        <v>08:00</v>
      </c>
      <c r="C904" t="str">
        <f t="shared" si="74"/>
        <v>12:00</v>
      </c>
      <c r="D904" t="str">
        <f t="shared" si="71"/>
        <v>Entreprise</v>
      </c>
      <c r="E904">
        <f t="shared" si="70"/>
        <v>0</v>
      </c>
      <c r="F904" t="str">
        <f>IF(A904&lt;DATE(2026,9,1),'Fiche formation'!$C$25,'Fiche formation'!$D$25)</f>
        <v>mickael.montassier@umontpellier.fr</v>
      </c>
      <c r="G904">
        <f>Salle!$B$1</f>
        <v>0</v>
      </c>
      <c r="H904" t="str">
        <f>CONCATENATE('Fiche formation'!$C$14," ",IF(A904&lt;DATE(2026,9,1),"2A","3A"))</f>
        <v>M ALGO 3A</v>
      </c>
      <c r="K904" t="str">
        <f>VLOOKUP(A904,'Calendrier 2026-2027'!$G$7:$H$37,2,FALSE)</f>
        <v>Entreprise</v>
      </c>
    </row>
    <row r="905" spans="1:11">
      <c r="A905" s="10">
        <f t="shared" si="72"/>
        <v>46321</v>
      </c>
      <c r="B905" t="str">
        <f t="shared" si="73"/>
        <v>14:00</v>
      </c>
      <c r="C905" t="str">
        <f t="shared" si="74"/>
        <v>17:00</v>
      </c>
      <c r="D905" t="str">
        <f t="shared" si="71"/>
        <v>Entreprise</v>
      </c>
      <c r="E905">
        <f t="shared" si="70"/>
        <v>0</v>
      </c>
      <c r="F905" t="str">
        <f>IF(A905&lt;DATE(2026,9,1),'Fiche formation'!$C$25,'Fiche formation'!$D$25)</f>
        <v>mickael.montassier@umontpellier.fr</v>
      </c>
      <c r="G905">
        <f>Salle!$B$1</f>
        <v>0</v>
      </c>
      <c r="H905" t="str">
        <f>CONCATENATE('Fiche formation'!$C$14," ",IF(A905&lt;DATE(2026,9,1),"2A","3A"))</f>
        <v>M ALGO 3A</v>
      </c>
      <c r="K905" t="str">
        <f>VLOOKUP(A905,'Calendrier 2026-2027'!$G$7:$H$37,2,FALSE)</f>
        <v>Entreprise</v>
      </c>
    </row>
    <row r="906" spans="1:11">
      <c r="A906" s="10">
        <f t="shared" si="72"/>
        <v>46322</v>
      </c>
      <c r="B906" t="str">
        <f t="shared" si="73"/>
        <v>08:00</v>
      </c>
      <c r="C906" t="str">
        <f t="shared" si="74"/>
        <v>12:00</v>
      </c>
      <c r="D906" t="str">
        <f t="shared" si="71"/>
        <v>Entreprise</v>
      </c>
      <c r="E906">
        <f t="shared" si="70"/>
        <v>0</v>
      </c>
      <c r="F906" t="str">
        <f>IF(A906&lt;DATE(2026,9,1),'Fiche formation'!$C$25,'Fiche formation'!$D$25)</f>
        <v>mickael.montassier@umontpellier.fr</v>
      </c>
      <c r="G906">
        <f>Salle!$B$1</f>
        <v>0</v>
      </c>
      <c r="H906" t="str">
        <f>CONCATENATE('Fiche formation'!$C$14," ",IF(A906&lt;DATE(2026,9,1),"2A","3A"))</f>
        <v>M ALGO 3A</v>
      </c>
      <c r="K906" t="str">
        <f>VLOOKUP(A906,'Calendrier 2026-2027'!$G$7:$H$37,2,FALSE)</f>
        <v>Entreprise</v>
      </c>
    </row>
    <row r="907" spans="1:11">
      <c r="A907" s="10">
        <f t="shared" si="72"/>
        <v>46322</v>
      </c>
      <c r="B907" t="str">
        <f t="shared" si="73"/>
        <v>14:00</v>
      </c>
      <c r="C907" t="str">
        <f t="shared" si="74"/>
        <v>17:00</v>
      </c>
      <c r="D907" t="str">
        <f t="shared" si="71"/>
        <v>Entreprise</v>
      </c>
      <c r="E907">
        <f t="shared" si="70"/>
        <v>0</v>
      </c>
      <c r="F907" t="str">
        <f>IF(A907&lt;DATE(2026,9,1),'Fiche formation'!$C$25,'Fiche formation'!$D$25)</f>
        <v>mickael.montassier@umontpellier.fr</v>
      </c>
      <c r="G907">
        <f>Salle!$B$1</f>
        <v>0</v>
      </c>
      <c r="H907" t="str">
        <f>CONCATENATE('Fiche formation'!$C$14," ",IF(A907&lt;DATE(2026,9,1),"2A","3A"))</f>
        <v>M ALGO 3A</v>
      </c>
      <c r="K907" t="str">
        <f>VLOOKUP(A907,'Calendrier 2026-2027'!$G$7:$H$37,2,FALSE)</f>
        <v>Entreprise</v>
      </c>
    </row>
    <row r="908" spans="1:11">
      <c r="A908" s="10">
        <f t="shared" si="72"/>
        <v>46323</v>
      </c>
      <c r="B908" t="str">
        <f t="shared" si="73"/>
        <v>08:00</v>
      </c>
      <c r="C908" t="str">
        <f t="shared" si="74"/>
        <v>12:00</v>
      </c>
      <c r="D908" t="str">
        <f t="shared" si="71"/>
        <v>Entreprise</v>
      </c>
      <c r="E908">
        <f t="shared" si="70"/>
        <v>0</v>
      </c>
      <c r="F908" t="str">
        <f>IF(A908&lt;DATE(2026,9,1),'Fiche formation'!$C$25,'Fiche formation'!$D$25)</f>
        <v>mickael.montassier@umontpellier.fr</v>
      </c>
      <c r="G908">
        <f>Salle!$B$1</f>
        <v>0</v>
      </c>
      <c r="H908" t="str">
        <f>CONCATENATE('Fiche formation'!$C$14," ",IF(A908&lt;DATE(2026,9,1),"2A","3A"))</f>
        <v>M ALGO 3A</v>
      </c>
      <c r="K908" t="str">
        <f>VLOOKUP(A908,'Calendrier 2026-2027'!$G$7:$H$37,2,FALSE)</f>
        <v>Entreprise</v>
      </c>
    </row>
    <row r="909" spans="1:11">
      <c r="A909" s="10">
        <f t="shared" si="72"/>
        <v>46323</v>
      </c>
      <c r="B909" t="str">
        <f t="shared" si="73"/>
        <v>14:00</v>
      </c>
      <c r="C909" t="str">
        <f t="shared" si="74"/>
        <v>17:00</v>
      </c>
      <c r="D909" t="str">
        <f t="shared" si="71"/>
        <v>Entreprise</v>
      </c>
      <c r="E909">
        <f t="shared" si="70"/>
        <v>0</v>
      </c>
      <c r="F909" t="str">
        <f>IF(A909&lt;DATE(2026,9,1),'Fiche formation'!$C$25,'Fiche formation'!$D$25)</f>
        <v>mickael.montassier@umontpellier.fr</v>
      </c>
      <c r="G909">
        <f>Salle!$B$1</f>
        <v>0</v>
      </c>
      <c r="H909" t="str">
        <f>CONCATENATE('Fiche formation'!$C$14," ",IF(A909&lt;DATE(2026,9,1),"2A","3A"))</f>
        <v>M ALGO 3A</v>
      </c>
      <c r="K909" t="str">
        <f>VLOOKUP(A909,'Calendrier 2026-2027'!$G$7:$H$37,2,FALSE)</f>
        <v>Entreprise</v>
      </c>
    </row>
    <row r="910" spans="1:11">
      <c r="A910" s="10">
        <f t="shared" si="72"/>
        <v>46324</v>
      </c>
      <c r="B910" t="str">
        <f t="shared" si="73"/>
        <v>08:00</v>
      </c>
      <c r="C910" t="str">
        <f t="shared" si="74"/>
        <v>12:00</v>
      </c>
      <c r="D910" t="str">
        <f t="shared" si="71"/>
        <v>Entreprise</v>
      </c>
      <c r="E910">
        <f t="shared" si="70"/>
        <v>0</v>
      </c>
      <c r="F910" t="str">
        <f>IF(A910&lt;DATE(2026,9,1),'Fiche formation'!$C$25,'Fiche formation'!$D$25)</f>
        <v>mickael.montassier@umontpellier.fr</v>
      </c>
      <c r="G910">
        <f>Salle!$B$1</f>
        <v>0</v>
      </c>
      <c r="H910" t="str">
        <f>CONCATENATE('Fiche formation'!$C$14," ",IF(A910&lt;DATE(2026,9,1),"2A","3A"))</f>
        <v>M ALGO 3A</v>
      </c>
      <c r="K910" t="str">
        <f>VLOOKUP(A910,'Calendrier 2026-2027'!$G$7:$H$37,2,FALSE)</f>
        <v>Entreprise</v>
      </c>
    </row>
    <row r="911" spans="1:11">
      <c r="A911" s="10">
        <f t="shared" si="72"/>
        <v>46324</v>
      </c>
      <c r="B911" t="str">
        <f t="shared" si="73"/>
        <v>14:00</v>
      </c>
      <c r="C911" t="str">
        <f t="shared" si="74"/>
        <v>17:00</v>
      </c>
      <c r="D911" t="str">
        <f t="shared" si="71"/>
        <v>Entreprise</v>
      </c>
      <c r="E911">
        <f t="shared" si="70"/>
        <v>0</v>
      </c>
      <c r="F911" t="str">
        <f>IF(A911&lt;DATE(2026,9,1),'Fiche formation'!$C$25,'Fiche formation'!$D$25)</f>
        <v>mickael.montassier@umontpellier.fr</v>
      </c>
      <c r="G911">
        <f>Salle!$B$1</f>
        <v>0</v>
      </c>
      <c r="H911" t="str">
        <f>CONCATENATE('Fiche formation'!$C$14," ",IF(A911&lt;DATE(2026,9,1),"2A","3A"))</f>
        <v>M ALGO 3A</v>
      </c>
      <c r="K911" t="str">
        <f>VLOOKUP(A911,'Calendrier 2026-2027'!$G$7:$H$37,2,FALSE)</f>
        <v>Entreprise</v>
      </c>
    </row>
    <row r="912" spans="1:11">
      <c r="A912" s="10">
        <f t="shared" si="72"/>
        <v>46325</v>
      </c>
      <c r="B912" t="str">
        <f t="shared" si="73"/>
        <v>08:00</v>
      </c>
      <c r="C912" t="str">
        <f t="shared" si="74"/>
        <v>12:00</v>
      </c>
      <c r="D912" t="str">
        <f t="shared" si="71"/>
        <v>Entreprise</v>
      </c>
      <c r="E912">
        <f t="shared" si="70"/>
        <v>0</v>
      </c>
      <c r="F912" t="str">
        <f>IF(A912&lt;DATE(2026,9,1),'Fiche formation'!$C$25,'Fiche formation'!$D$25)</f>
        <v>mickael.montassier@umontpellier.fr</v>
      </c>
      <c r="G912">
        <f>Salle!$B$1</f>
        <v>0</v>
      </c>
      <c r="H912" t="str">
        <f>CONCATENATE('Fiche formation'!$C$14," ",IF(A912&lt;DATE(2026,9,1),"2A","3A"))</f>
        <v>M ALGO 3A</v>
      </c>
      <c r="K912" t="str">
        <f>VLOOKUP(A912,'Calendrier 2026-2027'!$G$7:$H$37,2,FALSE)</f>
        <v>Entreprise</v>
      </c>
    </row>
    <row r="913" spans="1:11">
      <c r="A913" s="10">
        <f t="shared" si="72"/>
        <v>46325</v>
      </c>
      <c r="B913" t="str">
        <f t="shared" si="73"/>
        <v>14:00</v>
      </c>
      <c r="C913" t="str">
        <f t="shared" si="74"/>
        <v>17:00</v>
      </c>
      <c r="D913" t="str">
        <f t="shared" si="71"/>
        <v>Entreprise</v>
      </c>
      <c r="E913">
        <f t="shared" si="70"/>
        <v>0</v>
      </c>
      <c r="F913" t="str">
        <f>IF(A913&lt;DATE(2026,9,1),'Fiche formation'!$C$25,'Fiche formation'!$D$25)</f>
        <v>mickael.montassier@umontpellier.fr</v>
      </c>
      <c r="G913">
        <f>Salle!$B$1</f>
        <v>0</v>
      </c>
      <c r="H913" t="str">
        <f>CONCATENATE('Fiche formation'!$C$14," ",IF(A913&lt;DATE(2026,9,1),"2A","3A"))</f>
        <v>M ALGO 3A</v>
      </c>
      <c r="K913" t="str">
        <f>VLOOKUP(A913,'Calendrier 2026-2027'!$G$7:$H$37,2,FALSE)</f>
        <v>Entreprise</v>
      </c>
    </row>
    <row r="914" spans="1:11">
      <c r="A914" s="10">
        <f t="shared" si="72"/>
        <v>46326</v>
      </c>
      <c r="B914" t="str">
        <f t="shared" si="73"/>
        <v/>
      </c>
      <c r="C914" t="str">
        <f t="shared" si="74"/>
        <v/>
      </c>
      <c r="D914">
        <f t="shared" si="71"/>
        <v>0</v>
      </c>
      <c r="E914" t="str">
        <f t="shared" si="70"/>
        <v/>
      </c>
      <c r="F914" t="str">
        <f>IF(A914&lt;DATE(2026,9,1),'Fiche formation'!$C$25,'Fiche formation'!$D$25)</f>
        <v>mickael.montassier@umontpellier.fr</v>
      </c>
      <c r="G914">
        <f>Salle!$B$1</f>
        <v>0</v>
      </c>
      <c r="H914" t="str">
        <f>CONCATENATE('Fiche formation'!$C$14," ",IF(A914&lt;DATE(2026,9,1),"2A","3A"))</f>
        <v>M ALGO 3A</v>
      </c>
      <c r="K914">
        <f>VLOOKUP(A914,'Calendrier 2026-2027'!$G$7:$H$37,2,FALSE)</f>
        <v>0</v>
      </c>
    </row>
    <row r="915" spans="1:11">
      <c r="A915" s="10">
        <f t="shared" si="72"/>
        <v>46326</v>
      </c>
      <c r="B915" t="str">
        <f t="shared" si="73"/>
        <v/>
      </c>
      <c r="C915" t="str">
        <f t="shared" si="74"/>
        <v/>
      </c>
      <c r="D915">
        <f t="shared" si="71"/>
        <v>0</v>
      </c>
      <c r="E915" t="str">
        <f t="shared" si="70"/>
        <v/>
      </c>
      <c r="F915" t="str">
        <f>IF(A915&lt;DATE(2026,9,1),'Fiche formation'!$C$25,'Fiche formation'!$D$25)</f>
        <v>mickael.montassier@umontpellier.fr</v>
      </c>
      <c r="G915">
        <f>Salle!$B$1</f>
        <v>0</v>
      </c>
      <c r="H915" t="str">
        <f>CONCATENATE('Fiche formation'!$C$14," ",IF(A915&lt;DATE(2026,9,1),"2A","3A"))</f>
        <v>M ALGO 3A</v>
      </c>
      <c r="K915">
        <f>VLOOKUP(A915,'Calendrier 2026-2027'!$G$7:$H$37,2,FALSE)</f>
        <v>0</v>
      </c>
    </row>
    <row r="916" spans="1:11">
      <c r="A916" s="10">
        <f t="shared" si="72"/>
        <v>46327</v>
      </c>
      <c r="B916" t="str">
        <f t="shared" si="73"/>
        <v/>
      </c>
      <c r="C916" t="str">
        <f t="shared" si="74"/>
        <v/>
      </c>
      <c r="D916">
        <f t="shared" si="71"/>
        <v>0</v>
      </c>
      <c r="E916" t="str">
        <f t="shared" si="70"/>
        <v/>
      </c>
      <c r="F916" t="str">
        <f>IF(A916&lt;DATE(2026,9,1),'Fiche formation'!$C$25,'Fiche formation'!$D$25)</f>
        <v>mickael.montassier@umontpellier.fr</v>
      </c>
      <c r="G916">
        <f>Salle!$B$1</f>
        <v>0</v>
      </c>
      <c r="H916" t="str">
        <f>CONCATENATE('Fiche formation'!$C$14," ",IF(A916&lt;DATE(2026,9,1),"2A","3A"))</f>
        <v>M ALGO 3A</v>
      </c>
      <c r="K916">
        <f>VLOOKUP(A916,'Calendrier 2026-2027'!$J$7:$K$37,2,FALSE)</f>
        <v>0</v>
      </c>
    </row>
    <row r="917" spans="1:11">
      <c r="A917" s="10">
        <f t="shared" si="72"/>
        <v>46327</v>
      </c>
      <c r="B917" t="str">
        <f t="shared" si="73"/>
        <v/>
      </c>
      <c r="C917" t="str">
        <f t="shared" si="74"/>
        <v/>
      </c>
      <c r="D917">
        <f t="shared" si="71"/>
        <v>0</v>
      </c>
      <c r="E917" t="str">
        <f t="shared" si="70"/>
        <v/>
      </c>
      <c r="F917" t="str">
        <f>IF(A917&lt;DATE(2026,9,1),'Fiche formation'!$C$25,'Fiche formation'!$D$25)</f>
        <v>mickael.montassier@umontpellier.fr</v>
      </c>
      <c r="G917">
        <f>Salle!$B$1</f>
        <v>0</v>
      </c>
      <c r="H917" t="str">
        <f>CONCATENATE('Fiche formation'!$C$14," ",IF(A917&lt;DATE(2026,9,1),"2A","3A"))</f>
        <v>M ALGO 3A</v>
      </c>
      <c r="K917">
        <f>VLOOKUP(A917,'Calendrier 2026-2027'!$J$7:$K$37,2,FALSE)</f>
        <v>0</v>
      </c>
    </row>
    <row r="918" spans="1:11">
      <c r="A918" s="10">
        <f t="shared" si="72"/>
        <v>46328</v>
      </c>
      <c r="B918" t="str">
        <f t="shared" si="73"/>
        <v>08:00</v>
      </c>
      <c r="C918" t="str">
        <f t="shared" si="74"/>
        <v>12:00</v>
      </c>
      <c r="D918" t="str">
        <f t="shared" si="71"/>
        <v>Centre</v>
      </c>
      <c r="E918">
        <f t="shared" si="70"/>
        <v>1</v>
      </c>
      <c r="F918" t="str">
        <f>IF(A918&lt;DATE(2026,9,1),'Fiche formation'!$C$25,'Fiche formation'!$D$25)</f>
        <v>mickael.montassier@umontpellier.fr</v>
      </c>
      <c r="G918">
        <f>Salle!$B$1</f>
        <v>0</v>
      </c>
      <c r="H918" t="str">
        <f>CONCATENATE('Fiche formation'!$C$14," ",IF(A918&lt;DATE(2026,9,1),"2A","3A"))</f>
        <v>M ALGO 3A</v>
      </c>
      <c r="K918" t="str">
        <f>VLOOKUP(A918,'Calendrier 2026-2027'!$J$7:$K$37,2,FALSE)</f>
        <v>Centre</v>
      </c>
    </row>
    <row r="919" spans="1:11">
      <c r="A919" s="10">
        <f t="shared" si="72"/>
        <v>46328</v>
      </c>
      <c r="B919" t="str">
        <f t="shared" si="73"/>
        <v>14:00</v>
      </c>
      <c r="C919" t="str">
        <f t="shared" si="74"/>
        <v>17:00</v>
      </c>
      <c r="D919" t="str">
        <f t="shared" si="71"/>
        <v>Centre</v>
      </c>
      <c r="E919">
        <f t="shared" si="70"/>
        <v>1</v>
      </c>
      <c r="F919" t="str">
        <f>IF(A919&lt;DATE(2026,9,1),'Fiche formation'!$C$25,'Fiche formation'!$D$25)</f>
        <v>mickael.montassier@umontpellier.fr</v>
      </c>
      <c r="G919">
        <f>Salle!$B$1</f>
        <v>0</v>
      </c>
      <c r="H919" t="str">
        <f>CONCATENATE('Fiche formation'!$C$14," ",IF(A919&lt;DATE(2026,9,1),"2A","3A"))</f>
        <v>M ALGO 3A</v>
      </c>
      <c r="K919" t="str">
        <f>VLOOKUP(A919,'Calendrier 2026-2027'!$J$7:$K$37,2,FALSE)</f>
        <v>Centre</v>
      </c>
    </row>
    <row r="920" spans="1:11">
      <c r="A920" s="10">
        <f t="shared" si="72"/>
        <v>46329</v>
      </c>
      <c r="B920" t="str">
        <f t="shared" si="73"/>
        <v>08:00</v>
      </c>
      <c r="C920" t="str">
        <f t="shared" si="74"/>
        <v>12:00</v>
      </c>
      <c r="D920" t="str">
        <f t="shared" si="71"/>
        <v>Centre</v>
      </c>
      <c r="E920">
        <f t="shared" si="70"/>
        <v>1</v>
      </c>
      <c r="F920" t="str">
        <f>IF(A920&lt;DATE(2026,9,1),'Fiche formation'!$C$25,'Fiche formation'!$D$25)</f>
        <v>mickael.montassier@umontpellier.fr</v>
      </c>
      <c r="G920">
        <f>Salle!$B$1</f>
        <v>0</v>
      </c>
      <c r="H920" t="str">
        <f>CONCATENATE('Fiche formation'!$C$14," ",IF(A920&lt;DATE(2026,9,1),"2A","3A"))</f>
        <v>M ALGO 3A</v>
      </c>
      <c r="K920" t="str">
        <f>VLOOKUP(A920,'Calendrier 2026-2027'!$J$7:$K$37,2,FALSE)</f>
        <v>Centre</v>
      </c>
    </row>
    <row r="921" spans="1:11">
      <c r="A921" s="10">
        <f t="shared" si="72"/>
        <v>46329</v>
      </c>
      <c r="B921" t="str">
        <f t="shared" si="73"/>
        <v>14:00</v>
      </c>
      <c r="C921" t="str">
        <f t="shared" si="74"/>
        <v>17:00</v>
      </c>
      <c r="D921" t="str">
        <f t="shared" si="71"/>
        <v>Centre</v>
      </c>
      <c r="E921">
        <f t="shared" si="70"/>
        <v>1</v>
      </c>
      <c r="F921" t="str">
        <f>IF(A921&lt;DATE(2026,9,1),'Fiche formation'!$C$25,'Fiche formation'!$D$25)</f>
        <v>mickael.montassier@umontpellier.fr</v>
      </c>
      <c r="G921">
        <f>Salle!$B$1</f>
        <v>0</v>
      </c>
      <c r="H921" t="str">
        <f>CONCATENATE('Fiche formation'!$C$14," ",IF(A921&lt;DATE(2026,9,1),"2A","3A"))</f>
        <v>M ALGO 3A</v>
      </c>
      <c r="K921" t="str">
        <f>VLOOKUP(A921,'Calendrier 2026-2027'!$J$7:$K$37,2,FALSE)</f>
        <v>Centre</v>
      </c>
    </row>
    <row r="922" spans="1:11">
      <c r="A922" s="10">
        <f t="shared" si="72"/>
        <v>46330</v>
      </c>
      <c r="B922" t="str">
        <f t="shared" si="73"/>
        <v>08:00</v>
      </c>
      <c r="C922" t="str">
        <f t="shared" si="74"/>
        <v>12:00</v>
      </c>
      <c r="D922" t="str">
        <f t="shared" si="71"/>
        <v>Centre</v>
      </c>
      <c r="E922">
        <f t="shared" si="70"/>
        <v>1</v>
      </c>
      <c r="F922" t="str">
        <f>IF(A922&lt;DATE(2026,9,1),'Fiche formation'!$C$25,'Fiche formation'!$D$25)</f>
        <v>mickael.montassier@umontpellier.fr</v>
      </c>
      <c r="G922">
        <f>Salle!$B$1</f>
        <v>0</v>
      </c>
      <c r="H922" t="str">
        <f>CONCATENATE('Fiche formation'!$C$14," ",IF(A922&lt;DATE(2026,9,1),"2A","3A"))</f>
        <v>M ALGO 3A</v>
      </c>
      <c r="K922" t="str">
        <f>VLOOKUP(A922,'Calendrier 2026-2027'!$J$7:$K$37,2,FALSE)</f>
        <v>Centre</v>
      </c>
    </row>
    <row r="923" spans="1:11">
      <c r="A923" s="10">
        <f t="shared" si="72"/>
        <v>46330</v>
      </c>
      <c r="B923" t="str">
        <f t="shared" si="73"/>
        <v>14:00</v>
      </c>
      <c r="C923" t="str">
        <f t="shared" si="74"/>
        <v>17:00</v>
      </c>
      <c r="D923" t="str">
        <f t="shared" si="71"/>
        <v>Centre</v>
      </c>
      <c r="E923">
        <f t="shared" si="70"/>
        <v>1</v>
      </c>
      <c r="F923" t="str">
        <f>IF(A923&lt;DATE(2026,9,1),'Fiche formation'!$C$25,'Fiche formation'!$D$25)</f>
        <v>mickael.montassier@umontpellier.fr</v>
      </c>
      <c r="G923">
        <f>Salle!$B$1</f>
        <v>0</v>
      </c>
      <c r="H923" t="str">
        <f>CONCATENATE('Fiche formation'!$C$14," ",IF(A923&lt;DATE(2026,9,1),"2A","3A"))</f>
        <v>M ALGO 3A</v>
      </c>
      <c r="K923" t="str">
        <f>VLOOKUP(A923,'Calendrier 2026-2027'!$J$7:$K$37,2,FALSE)</f>
        <v>Centre</v>
      </c>
    </row>
    <row r="924" spans="1:11">
      <c r="A924" s="10">
        <f t="shared" si="72"/>
        <v>46331</v>
      </c>
      <c r="B924" t="str">
        <f t="shared" si="73"/>
        <v>08:00</v>
      </c>
      <c r="C924" t="str">
        <f t="shared" si="74"/>
        <v>12:00</v>
      </c>
      <c r="D924" t="str">
        <f t="shared" si="71"/>
        <v>Centre</v>
      </c>
      <c r="E924">
        <f t="shared" si="70"/>
        <v>1</v>
      </c>
      <c r="F924" t="str">
        <f>IF(A924&lt;DATE(2026,9,1),'Fiche formation'!$C$25,'Fiche formation'!$D$25)</f>
        <v>mickael.montassier@umontpellier.fr</v>
      </c>
      <c r="G924">
        <f>Salle!$B$1</f>
        <v>0</v>
      </c>
      <c r="H924" t="str">
        <f>CONCATENATE('Fiche formation'!$C$14," ",IF(A924&lt;DATE(2026,9,1),"2A","3A"))</f>
        <v>M ALGO 3A</v>
      </c>
      <c r="K924" t="str">
        <f>VLOOKUP(A924,'Calendrier 2026-2027'!$J$7:$K$37,2,FALSE)</f>
        <v>Centre</v>
      </c>
    </row>
    <row r="925" spans="1:11">
      <c r="A925" s="10">
        <f t="shared" si="72"/>
        <v>46331</v>
      </c>
      <c r="B925" t="str">
        <f t="shared" si="73"/>
        <v>14:00</v>
      </c>
      <c r="C925" t="str">
        <f t="shared" si="74"/>
        <v>17:00</v>
      </c>
      <c r="D925" t="str">
        <f t="shared" si="71"/>
        <v>Centre</v>
      </c>
      <c r="E925">
        <f t="shared" si="70"/>
        <v>1</v>
      </c>
      <c r="F925" t="str">
        <f>IF(A925&lt;DATE(2026,9,1),'Fiche formation'!$C$25,'Fiche formation'!$D$25)</f>
        <v>mickael.montassier@umontpellier.fr</v>
      </c>
      <c r="G925">
        <f>Salle!$B$1</f>
        <v>0</v>
      </c>
      <c r="H925" t="str">
        <f>CONCATENATE('Fiche formation'!$C$14," ",IF(A925&lt;DATE(2026,9,1),"2A","3A"))</f>
        <v>M ALGO 3A</v>
      </c>
      <c r="K925" t="str">
        <f>VLOOKUP(A925,'Calendrier 2026-2027'!$J$7:$K$37,2,FALSE)</f>
        <v>Centre</v>
      </c>
    </row>
    <row r="926" spans="1:11">
      <c r="A926" s="10">
        <f t="shared" si="72"/>
        <v>46332</v>
      </c>
      <c r="B926" t="str">
        <f t="shared" si="73"/>
        <v>08:00</v>
      </c>
      <c r="C926" t="str">
        <f t="shared" si="74"/>
        <v>12:00</v>
      </c>
      <c r="D926" t="str">
        <f t="shared" si="71"/>
        <v>Centre</v>
      </c>
      <c r="E926">
        <f t="shared" si="70"/>
        <v>1</v>
      </c>
      <c r="F926" t="str">
        <f>IF(A926&lt;DATE(2026,9,1),'Fiche formation'!$C$25,'Fiche formation'!$D$25)</f>
        <v>mickael.montassier@umontpellier.fr</v>
      </c>
      <c r="G926">
        <f>Salle!$B$1</f>
        <v>0</v>
      </c>
      <c r="H926" t="str">
        <f>CONCATENATE('Fiche formation'!$C$14," ",IF(A926&lt;DATE(2026,9,1),"2A","3A"))</f>
        <v>M ALGO 3A</v>
      </c>
      <c r="K926" t="str">
        <f>VLOOKUP(A926,'Calendrier 2026-2027'!$J$7:$K$37,2,FALSE)</f>
        <v>Centre</v>
      </c>
    </row>
    <row r="927" spans="1:11">
      <c r="A927" s="10">
        <f t="shared" si="72"/>
        <v>46332</v>
      </c>
      <c r="B927" t="str">
        <f t="shared" si="73"/>
        <v>14:00</v>
      </c>
      <c r="C927" t="str">
        <f t="shared" si="74"/>
        <v>17:00</v>
      </c>
      <c r="D927" t="str">
        <f t="shared" si="71"/>
        <v>Centre</v>
      </c>
      <c r="E927">
        <f t="shared" si="70"/>
        <v>1</v>
      </c>
      <c r="F927" t="str">
        <f>IF(A927&lt;DATE(2026,9,1),'Fiche formation'!$C$25,'Fiche formation'!$D$25)</f>
        <v>mickael.montassier@umontpellier.fr</v>
      </c>
      <c r="G927">
        <f>Salle!$B$1</f>
        <v>0</v>
      </c>
      <c r="H927" t="str">
        <f>CONCATENATE('Fiche formation'!$C$14," ",IF(A927&lt;DATE(2026,9,1),"2A","3A"))</f>
        <v>M ALGO 3A</v>
      </c>
      <c r="K927" t="str">
        <f>VLOOKUP(A927,'Calendrier 2026-2027'!$J$7:$K$37,2,FALSE)</f>
        <v>Centre</v>
      </c>
    </row>
    <row r="928" spans="1:11">
      <c r="A928" s="10">
        <f t="shared" si="72"/>
        <v>46333</v>
      </c>
      <c r="B928" t="str">
        <f t="shared" si="73"/>
        <v/>
      </c>
      <c r="C928" t="str">
        <f t="shared" si="74"/>
        <v/>
      </c>
      <c r="D928">
        <f t="shared" si="71"/>
        <v>0</v>
      </c>
      <c r="E928" t="str">
        <f t="shared" si="70"/>
        <v/>
      </c>
      <c r="F928" t="str">
        <f>IF(A928&lt;DATE(2026,9,1),'Fiche formation'!$C$25,'Fiche formation'!$D$25)</f>
        <v>mickael.montassier@umontpellier.fr</v>
      </c>
      <c r="G928">
        <f>Salle!$B$1</f>
        <v>0</v>
      </c>
      <c r="H928" t="str">
        <f>CONCATENATE('Fiche formation'!$C$14," ",IF(A928&lt;DATE(2026,9,1),"2A","3A"))</f>
        <v>M ALGO 3A</v>
      </c>
      <c r="K928">
        <f>VLOOKUP(A928,'Calendrier 2026-2027'!$J$7:$K$37,2,FALSE)</f>
        <v>0</v>
      </c>
    </row>
    <row r="929" spans="1:11">
      <c r="A929" s="10">
        <f t="shared" si="72"/>
        <v>46333</v>
      </c>
      <c r="B929" t="str">
        <f t="shared" si="73"/>
        <v/>
      </c>
      <c r="C929" t="str">
        <f t="shared" si="74"/>
        <v/>
      </c>
      <c r="D929">
        <f t="shared" si="71"/>
        <v>0</v>
      </c>
      <c r="E929" t="str">
        <f t="shared" si="70"/>
        <v/>
      </c>
      <c r="F929" t="str">
        <f>IF(A929&lt;DATE(2026,9,1),'Fiche formation'!$C$25,'Fiche formation'!$D$25)</f>
        <v>mickael.montassier@umontpellier.fr</v>
      </c>
      <c r="G929">
        <f>Salle!$B$1</f>
        <v>0</v>
      </c>
      <c r="H929" t="str">
        <f>CONCATENATE('Fiche formation'!$C$14," ",IF(A929&lt;DATE(2026,9,1),"2A","3A"))</f>
        <v>M ALGO 3A</v>
      </c>
      <c r="K929">
        <f>VLOOKUP(A929,'Calendrier 2026-2027'!$J$7:$K$37,2,FALSE)</f>
        <v>0</v>
      </c>
    </row>
    <row r="930" spans="1:11">
      <c r="A930" s="10">
        <f t="shared" si="72"/>
        <v>46334</v>
      </c>
      <c r="B930" t="str">
        <f t="shared" si="73"/>
        <v/>
      </c>
      <c r="C930" t="str">
        <f t="shared" si="74"/>
        <v/>
      </c>
      <c r="D930">
        <f t="shared" si="71"/>
        <v>0</v>
      </c>
      <c r="E930" t="str">
        <f t="shared" si="70"/>
        <v/>
      </c>
      <c r="F930" t="str">
        <f>IF(A930&lt;DATE(2026,9,1),'Fiche formation'!$C$25,'Fiche formation'!$D$25)</f>
        <v>mickael.montassier@umontpellier.fr</v>
      </c>
      <c r="G930">
        <f>Salle!$B$1</f>
        <v>0</v>
      </c>
      <c r="H930" t="str">
        <f>CONCATENATE('Fiche formation'!$C$14," ",IF(A930&lt;DATE(2026,9,1),"2A","3A"))</f>
        <v>M ALGO 3A</v>
      </c>
      <c r="K930">
        <f>VLOOKUP(A930,'Calendrier 2026-2027'!$J$7:$K$37,2,FALSE)</f>
        <v>0</v>
      </c>
    </row>
    <row r="931" spans="1:11">
      <c r="A931" s="10">
        <f t="shared" si="72"/>
        <v>46334</v>
      </c>
      <c r="B931" t="str">
        <f t="shared" si="73"/>
        <v/>
      </c>
      <c r="C931" t="str">
        <f t="shared" si="74"/>
        <v/>
      </c>
      <c r="D931">
        <f t="shared" si="71"/>
        <v>0</v>
      </c>
      <c r="E931" t="str">
        <f t="shared" si="70"/>
        <v/>
      </c>
      <c r="F931" t="str">
        <f>IF(A931&lt;DATE(2026,9,1),'Fiche formation'!$C$25,'Fiche formation'!$D$25)</f>
        <v>mickael.montassier@umontpellier.fr</v>
      </c>
      <c r="G931">
        <f>Salle!$B$1</f>
        <v>0</v>
      </c>
      <c r="H931" t="str">
        <f>CONCATENATE('Fiche formation'!$C$14," ",IF(A931&lt;DATE(2026,9,1),"2A","3A"))</f>
        <v>M ALGO 3A</v>
      </c>
      <c r="K931">
        <f>VLOOKUP(A931,'Calendrier 2026-2027'!$J$7:$K$37,2,FALSE)</f>
        <v>0</v>
      </c>
    </row>
    <row r="932" spans="1:11">
      <c r="A932" s="10">
        <f t="shared" si="72"/>
        <v>46335</v>
      </c>
      <c r="B932" t="str">
        <f t="shared" si="73"/>
        <v>08:00</v>
      </c>
      <c r="C932" t="str">
        <f t="shared" si="74"/>
        <v>12:00</v>
      </c>
      <c r="D932" t="str">
        <f t="shared" si="71"/>
        <v>Centre</v>
      </c>
      <c r="E932">
        <f t="shared" si="70"/>
        <v>1</v>
      </c>
      <c r="F932" t="str">
        <f>IF(A932&lt;DATE(2026,9,1),'Fiche formation'!$C$25,'Fiche formation'!$D$25)</f>
        <v>mickael.montassier@umontpellier.fr</v>
      </c>
      <c r="G932">
        <f>Salle!$B$1</f>
        <v>0</v>
      </c>
      <c r="H932" t="str">
        <f>CONCATENATE('Fiche formation'!$C$14," ",IF(A932&lt;DATE(2026,9,1),"2A","3A"))</f>
        <v>M ALGO 3A</v>
      </c>
      <c r="K932" t="str">
        <f>VLOOKUP(A932,'Calendrier 2026-2027'!$J$7:$K$37,2,FALSE)</f>
        <v>Centre</v>
      </c>
    </row>
    <row r="933" spans="1:11">
      <c r="A933" s="10">
        <f t="shared" si="72"/>
        <v>46335</v>
      </c>
      <c r="B933" t="str">
        <f t="shared" si="73"/>
        <v>14:00</v>
      </c>
      <c r="C933" t="str">
        <f t="shared" si="74"/>
        <v>17:00</v>
      </c>
      <c r="D933" t="str">
        <f t="shared" si="71"/>
        <v>Centre</v>
      </c>
      <c r="E933">
        <f t="shared" si="70"/>
        <v>1</v>
      </c>
      <c r="F933" t="str">
        <f>IF(A933&lt;DATE(2026,9,1),'Fiche formation'!$C$25,'Fiche formation'!$D$25)</f>
        <v>mickael.montassier@umontpellier.fr</v>
      </c>
      <c r="G933">
        <f>Salle!$B$1</f>
        <v>0</v>
      </c>
      <c r="H933" t="str">
        <f>CONCATENATE('Fiche formation'!$C$14," ",IF(A933&lt;DATE(2026,9,1),"2A","3A"))</f>
        <v>M ALGO 3A</v>
      </c>
      <c r="K933" t="str">
        <f>VLOOKUP(A933,'Calendrier 2026-2027'!$J$7:$K$37,2,FALSE)</f>
        <v>Centre</v>
      </c>
    </row>
    <row r="934" spans="1:11">
      <c r="A934" s="10">
        <f t="shared" si="72"/>
        <v>46336</v>
      </c>
      <c r="B934" t="str">
        <f t="shared" si="73"/>
        <v>08:00</v>
      </c>
      <c r="C934" t="str">
        <f t="shared" si="74"/>
        <v>12:00</v>
      </c>
      <c r="D934" t="str">
        <f t="shared" si="71"/>
        <v>Centre</v>
      </c>
      <c r="E934">
        <f t="shared" si="70"/>
        <v>1</v>
      </c>
      <c r="F934" t="str">
        <f>IF(A934&lt;DATE(2026,9,1),'Fiche formation'!$C$25,'Fiche formation'!$D$25)</f>
        <v>mickael.montassier@umontpellier.fr</v>
      </c>
      <c r="G934">
        <f>Salle!$B$1</f>
        <v>0</v>
      </c>
      <c r="H934" t="str">
        <f>CONCATENATE('Fiche formation'!$C$14," ",IF(A934&lt;DATE(2026,9,1),"2A","3A"))</f>
        <v>M ALGO 3A</v>
      </c>
      <c r="K934" t="str">
        <f>VLOOKUP(A934,'Calendrier 2026-2027'!$J$7:$K$37,2,FALSE)</f>
        <v>Centre</v>
      </c>
    </row>
    <row r="935" spans="1:11">
      <c r="A935" s="10">
        <f t="shared" si="72"/>
        <v>46336</v>
      </c>
      <c r="B935" t="str">
        <f t="shared" si="73"/>
        <v>14:00</v>
      </c>
      <c r="C935" t="str">
        <f t="shared" si="74"/>
        <v>17:00</v>
      </c>
      <c r="D935" t="str">
        <f t="shared" si="71"/>
        <v>Centre</v>
      </c>
      <c r="E935">
        <f t="shared" si="70"/>
        <v>1</v>
      </c>
      <c r="F935" t="str">
        <f>IF(A935&lt;DATE(2026,9,1),'Fiche formation'!$C$25,'Fiche formation'!$D$25)</f>
        <v>mickael.montassier@umontpellier.fr</v>
      </c>
      <c r="G935">
        <f>Salle!$B$1</f>
        <v>0</v>
      </c>
      <c r="H935" t="str">
        <f>CONCATENATE('Fiche formation'!$C$14," ",IF(A935&lt;DATE(2026,9,1),"2A","3A"))</f>
        <v>M ALGO 3A</v>
      </c>
      <c r="K935" t="str">
        <f>VLOOKUP(A935,'Calendrier 2026-2027'!$J$7:$K$37,2,FALSE)</f>
        <v>Centre</v>
      </c>
    </row>
    <row r="936" spans="1:11">
      <c r="A936" s="10">
        <f t="shared" si="72"/>
        <v>46337</v>
      </c>
      <c r="B936" t="str">
        <f t="shared" si="73"/>
        <v/>
      </c>
      <c r="C936" t="str">
        <f t="shared" si="74"/>
        <v/>
      </c>
      <c r="D936">
        <f t="shared" si="71"/>
        <v>0</v>
      </c>
      <c r="E936" t="str">
        <f t="shared" si="70"/>
        <v/>
      </c>
      <c r="F936" t="str">
        <f>IF(A936&lt;DATE(2026,9,1),'Fiche formation'!$C$25,'Fiche formation'!$D$25)</f>
        <v>mickael.montassier@umontpellier.fr</v>
      </c>
      <c r="G936">
        <f>Salle!$B$1</f>
        <v>0</v>
      </c>
      <c r="H936" t="str">
        <f>CONCATENATE('Fiche formation'!$C$14," ",IF(A936&lt;DATE(2026,9,1),"2A","3A"))</f>
        <v>M ALGO 3A</v>
      </c>
      <c r="K936">
        <f>VLOOKUP(A936,'Calendrier 2026-2027'!$J$7:$K$37,2,FALSE)</f>
        <v>0</v>
      </c>
    </row>
    <row r="937" spans="1:11">
      <c r="A937" s="10">
        <f t="shared" si="72"/>
        <v>46337</v>
      </c>
      <c r="B937" t="str">
        <f t="shared" si="73"/>
        <v/>
      </c>
      <c r="C937" t="str">
        <f t="shared" si="74"/>
        <v/>
      </c>
      <c r="D937">
        <f t="shared" si="71"/>
        <v>0</v>
      </c>
      <c r="E937" t="str">
        <f t="shared" si="70"/>
        <v/>
      </c>
      <c r="F937" t="str">
        <f>IF(A937&lt;DATE(2026,9,1),'Fiche formation'!$C$25,'Fiche formation'!$D$25)</f>
        <v>mickael.montassier@umontpellier.fr</v>
      </c>
      <c r="G937">
        <f>Salle!$B$1</f>
        <v>0</v>
      </c>
      <c r="H937" t="str">
        <f>CONCATENATE('Fiche formation'!$C$14," ",IF(A937&lt;DATE(2026,9,1),"2A","3A"))</f>
        <v>M ALGO 3A</v>
      </c>
      <c r="K937">
        <f>VLOOKUP(A937,'Calendrier 2026-2027'!$J$7:$K$37,2,FALSE)</f>
        <v>0</v>
      </c>
    </row>
    <row r="938" spans="1:11">
      <c r="A938" s="10">
        <f t="shared" si="72"/>
        <v>46338</v>
      </c>
      <c r="B938" t="str">
        <f t="shared" si="73"/>
        <v>08:00</v>
      </c>
      <c r="C938" t="str">
        <f t="shared" si="74"/>
        <v>12:00</v>
      </c>
      <c r="D938" t="str">
        <f t="shared" si="71"/>
        <v>Centre</v>
      </c>
      <c r="E938">
        <f t="shared" si="70"/>
        <v>1</v>
      </c>
      <c r="F938" t="str">
        <f>IF(A938&lt;DATE(2026,9,1),'Fiche formation'!$C$25,'Fiche formation'!$D$25)</f>
        <v>mickael.montassier@umontpellier.fr</v>
      </c>
      <c r="G938">
        <f>Salle!$B$1</f>
        <v>0</v>
      </c>
      <c r="H938" t="str">
        <f>CONCATENATE('Fiche formation'!$C$14," ",IF(A938&lt;DATE(2026,9,1),"2A","3A"))</f>
        <v>M ALGO 3A</v>
      </c>
      <c r="K938" t="str">
        <f>VLOOKUP(A938,'Calendrier 2026-2027'!$J$7:$K$37,2,FALSE)</f>
        <v>Centre</v>
      </c>
    </row>
    <row r="939" spans="1:11">
      <c r="A939" s="10">
        <f t="shared" si="72"/>
        <v>46338</v>
      </c>
      <c r="B939" t="str">
        <f t="shared" si="73"/>
        <v>14:00</v>
      </c>
      <c r="C939" t="str">
        <f t="shared" si="74"/>
        <v>17:00</v>
      </c>
      <c r="D939" t="str">
        <f t="shared" si="71"/>
        <v>Centre</v>
      </c>
      <c r="E939">
        <f t="shared" si="70"/>
        <v>1</v>
      </c>
      <c r="F939" t="str">
        <f>IF(A939&lt;DATE(2026,9,1),'Fiche formation'!$C$25,'Fiche formation'!$D$25)</f>
        <v>mickael.montassier@umontpellier.fr</v>
      </c>
      <c r="G939">
        <f>Salle!$B$1</f>
        <v>0</v>
      </c>
      <c r="H939" t="str">
        <f>CONCATENATE('Fiche formation'!$C$14," ",IF(A939&lt;DATE(2026,9,1),"2A","3A"))</f>
        <v>M ALGO 3A</v>
      </c>
      <c r="K939" t="str">
        <f>VLOOKUP(A939,'Calendrier 2026-2027'!$J$7:$K$37,2,FALSE)</f>
        <v>Centre</v>
      </c>
    </row>
    <row r="940" spans="1:11">
      <c r="A940" s="10">
        <f t="shared" si="72"/>
        <v>46339</v>
      </c>
      <c r="B940" t="str">
        <f t="shared" si="73"/>
        <v>08:00</v>
      </c>
      <c r="C940" t="str">
        <f t="shared" si="74"/>
        <v>12:00</v>
      </c>
      <c r="D940" t="str">
        <f t="shared" si="71"/>
        <v>Centre</v>
      </c>
      <c r="E940">
        <f t="shared" si="70"/>
        <v>1</v>
      </c>
      <c r="F940" t="str">
        <f>IF(A940&lt;DATE(2026,9,1),'Fiche formation'!$C$25,'Fiche formation'!$D$25)</f>
        <v>mickael.montassier@umontpellier.fr</v>
      </c>
      <c r="G940">
        <f>Salle!$B$1</f>
        <v>0</v>
      </c>
      <c r="H940" t="str">
        <f>CONCATENATE('Fiche formation'!$C$14," ",IF(A940&lt;DATE(2026,9,1),"2A","3A"))</f>
        <v>M ALGO 3A</v>
      </c>
      <c r="K940" t="str">
        <f>VLOOKUP(A940,'Calendrier 2026-2027'!$J$7:$K$37,2,FALSE)</f>
        <v>Centre</v>
      </c>
    </row>
    <row r="941" spans="1:11">
      <c r="A941" s="10">
        <f t="shared" si="72"/>
        <v>46339</v>
      </c>
      <c r="B941" t="str">
        <f t="shared" si="73"/>
        <v>14:00</v>
      </c>
      <c r="C941" t="str">
        <f t="shared" si="74"/>
        <v>17:00</v>
      </c>
      <c r="D941" t="str">
        <f t="shared" si="71"/>
        <v>Centre</v>
      </c>
      <c r="E941">
        <f t="shared" si="70"/>
        <v>1</v>
      </c>
      <c r="F941" t="str">
        <f>IF(A941&lt;DATE(2026,9,1),'Fiche formation'!$C$25,'Fiche formation'!$D$25)</f>
        <v>mickael.montassier@umontpellier.fr</v>
      </c>
      <c r="G941">
        <f>Salle!$B$1</f>
        <v>0</v>
      </c>
      <c r="H941" t="str">
        <f>CONCATENATE('Fiche formation'!$C$14," ",IF(A941&lt;DATE(2026,9,1),"2A","3A"))</f>
        <v>M ALGO 3A</v>
      </c>
      <c r="K941" t="str">
        <f>VLOOKUP(A941,'Calendrier 2026-2027'!$J$7:$K$37,2,FALSE)</f>
        <v>Centre</v>
      </c>
    </row>
    <row r="942" spans="1:11">
      <c r="A942" s="10">
        <f t="shared" si="72"/>
        <v>46340</v>
      </c>
      <c r="B942" t="str">
        <f t="shared" si="73"/>
        <v/>
      </c>
      <c r="C942" t="str">
        <f t="shared" si="74"/>
        <v/>
      </c>
      <c r="D942">
        <f t="shared" si="71"/>
        <v>0</v>
      </c>
      <c r="E942" t="str">
        <f t="shared" si="70"/>
        <v/>
      </c>
      <c r="F942" t="str">
        <f>IF(A942&lt;DATE(2026,9,1),'Fiche formation'!$C$25,'Fiche formation'!$D$25)</f>
        <v>mickael.montassier@umontpellier.fr</v>
      </c>
      <c r="G942">
        <f>Salle!$B$1</f>
        <v>0</v>
      </c>
      <c r="H942" t="str">
        <f>CONCATENATE('Fiche formation'!$C$14," ",IF(A942&lt;DATE(2026,9,1),"2A","3A"))</f>
        <v>M ALGO 3A</v>
      </c>
      <c r="K942">
        <f>VLOOKUP(A942,'Calendrier 2026-2027'!$J$7:$K$37,2,FALSE)</f>
        <v>0</v>
      </c>
    </row>
    <row r="943" spans="1:11">
      <c r="A943" s="10">
        <f t="shared" si="72"/>
        <v>46340</v>
      </c>
      <c r="B943" t="str">
        <f t="shared" si="73"/>
        <v/>
      </c>
      <c r="C943" t="str">
        <f t="shared" si="74"/>
        <v/>
      </c>
      <c r="D943">
        <f t="shared" si="71"/>
        <v>0</v>
      </c>
      <c r="E943" t="str">
        <f t="shared" si="70"/>
        <v/>
      </c>
      <c r="F943" t="str">
        <f>IF(A943&lt;DATE(2026,9,1),'Fiche formation'!$C$25,'Fiche formation'!$D$25)</f>
        <v>mickael.montassier@umontpellier.fr</v>
      </c>
      <c r="G943">
        <f>Salle!$B$1</f>
        <v>0</v>
      </c>
      <c r="H943" t="str">
        <f>CONCATENATE('Fiche formation'!$C$14," ",IF(A943&lt;DATE(2026,9,1),"2A","3A"))</f>
        <v>M ALGO 3A</v>
      </c>
      <c r="K943">
        <f>VLOOKUP(A943,'Calendrier 2026-2027'!$J$7:$K$37,2,FALSE)</f>
        <v>0</v>
      </c>
    </row>
    <row r="944" spans="1:11">
      <c r="A944" s="10">
        <f t="shared" si="72"/>
        <v>46341</v>
      </c>
      <c r="B944" t="str">
        <f t="shared" si="73"/>
        <v/>
      </c>
      <c r="C944" t="str">
        <f t="shared" si="74"/>
        <v/>
      </c>
      <c r="D944">
        <f t="shared" si="71"/>
        <v>0</v>
      </c>
      <c r="E944" t="str">
        <f t="shared" si="70"/>
        <v/>
      </c>
      <c r="F944" t="str">
        <f>IF(A944&lt;DATE(2026,9,1),'Fiche formation'!$C$25,'Fiche formation'!$D$25)</f>
        <v>mickael.montassier@umontpellier.fr</v>
      </c>
      <c r="G944">
        <f>Salle!$B$1</f>
        <v>0</v>
      </c>
      <c r="H944" t="str">
        <f>CONCATENATE('Fiche formation'!$C$14," ",IF(A944&lt;DATE(2026,9,1),"2A","3A"))</f>
        <v>M ALGO 3A</v>
      </c>
      <c r="K944">
        <f>VLOOKUP(A944,'Calendrier 2026-2027'!$J$7:$K$37,2,FALSE)</f>
        <v>0</v>
      </c>
    </row>
    <row r="945" spans="1:11">
      <c r="A945" s="10">
        <f t="shared" si="72"/>
        <v>46341</v>
      </c>
      <c r="B945" t="str">
        <f t="shared" si="73"/>
        <v/>
      </c>
      <c r="C945" t="str">
        <f t="shared" si="74"/>
        <v/>
      </c>
      <c r="D945">
        <f t="shared" si="71"/>
        <v>0</v>
      </c>
      <c r="E945" t="str">
        <f t="shared" si="70"/>
        <v/>
      </c>
      <c r="F945" t="str">
        <f>IF(A945&lt;DATE(2026,9,1),'Fiche formation'!$C$25,'Fiche formation'!$D$25)</f>
        <v>mickael.montassier@umontpellier.fr</v>
      </c>
      <c r="G945">
        <f>Salle!$B$1</f>
        <v>0</v>
      </c>
      <c r="H945" t="str">
        <f>CONCATENATE('Fiche formation'!$C$14," ",IF(A945&lt;DATE(2026,9,1),"2A","3A"))</f>
        <v>M ALGO 3A</v>
      </c>
      <c r="K945">
        <f>VLOOKUP(A945,'Calendrier 2026-2027'!$J$7:$K$37,2,FALSE)</f>
        <v>0</v>
      </c>
    </row>
    <row r="946" spans="1:11">
      <c r="A946" s="10">
        <f t="shared" si="72"/>
        <v>46342</v>
      </c>
      <c r="B946" t="str">
        <f t="shared" si="73"/>
        <v>08:00</v>
      </c>
      <c r="C946" t="str">
        <f t="shared" si="74"/>
        <v>12:00</v>
      </c>
      <c r="D946" t="str">
        <f t="shared" si="71"/>
        <v>Centre</v>
      </c>
      <c r="E946">
        <f t="shared" si="70"/>
        <v>1</v>
      </c>
      <c r="F946" t="str">
        <f>IF(A946&lt;DATE(2026,9,1),'Fiche formation'!$C$25,'Fiche formation'!$D$25)</f>
        <v>mickael.montassier@umontpellier.fr</v>
      </c>
      <c r="G946">
        <f>Salle!$B$1</f>
        <v>0</v>
      </c>
      <c r="H946" t="str">
        <f>CONCATENATE('Fiche formation'!$C$14," ",IF(A946&lt;DATE(2026,9,1),"2A","3A"))</f>
        <v>M ALGO 3A</v>
      </c>
      <c r="K946" t="str">
        <f>VLOOKUP(A946,'Calendrier 2026-2027'!$J$7:$K$37,2,FALSE)</f>
        <v>Centre</v>
      </c>
    </row>
    <row r="947" spans="1:11">
      <c r="A947" s="10">
        <f t="shared" si="72"/>
        <v>46342</v>
      </c>
      <c r="B947" t="str">
        <f t="shared" si="73"/>
        <v>14:00</v>
      </c>
      <c r="C947" t="str">
        <f t="shared" si="74"/>
        <v>17:00</v>
      </c>
      <c r="D947" t="str">
        <f t="shared" si="71"/>
        <v>Centre</v>
      </c>
      <c r="E947">
        <f t="shared" si="70"/>
        <v>1</v>
      </c>
      <c r="F947" t="str">
        <f>IF(A947&lt;DATE(2026,9,1),'Fiche formation'!$C$25,'Fiche formation'!$D$25)</f>
        <v>mickael.montassier@umontpellier.fr</v>
      </c>
      <c r="G947">
        <f>Salle!$B$1</f>
        <v>0</v>
      </c>
      <c r="H947" t="str">
        <f>CONCATENATE('Fiche formation'!$C$14," ",IF(A947&lt;DATE(2026,9,1),"2A","3A"))</f>
        <v>M ALGO 3A</v>
      </c>
      <c r="K947" t="str">
        <f>VLOOKUP(A947,'Calendrier 2026-2027'!$J$7:$K$37,2,FALSE)</f>
        <v>Centre</v>
      </c>
    </row>
    <row r="948" spans="1:11">
      <c r="A948" s="10">
        <f t="shared" si="72"/>
        <v>46343</v>
      </c>
      <c r="B948" t="str">
        <f t="shared" si="73"/>
        <v>08:00</v>
      </c>
      <c r="C948" t="str">
        <f t="shared" si="74"/>
        <v>12:00</v>
      </c>
      <c r="D948" t="str">
        <f t="shared" si="71"/>
        <v>Centre</v>
      </c>
      <c r="E948">
        <f t="shared" si="70"/>
        <v>1</v>
      </c>
      <c r="F948" t="str">
        <f>IF(A948&lt;DATE(2026,9,1),'Fiche formation'!$C$25,'Fiche formation'!$D$25)</f>
        <v>mickael.montassier@umontpellier.fr</v>
      </c>
      <c r="G948">
        <f>Salle!$B$1</f>
        <v>0</v>
      </c>
      <c r="H948" t="str">
        <f>CONCATENATE('Fiche formation'!$C$14," ",IF(A948&lt;DATE(2026,9,1),"2A","3A"))</f>
        <v>M ALGO 3A</v>
      </c>
      <c r="K948" t="str">
        <f>VLOOKUP(A948,'Calendrier 2026-2027'!$J$7:$K$37,2,FALSE)</f>
        <v>Centre</v>
      </c>
    </row>
    <row r="949" spans="1:11">
      <c r="A949" s="10">
        <f t="shared" si="72"/>
        <v>46343</v>
      </c>
      <c r="B949" t="str">
        <f t="shared" si="73"/>
        <v>14:00</v>
      </c>
      <c r="C949" t="str">
        <f t="shared" si="74"/>
        <v>17:00</v>
      </c>
      <c r="D949" t="str">
        <f t="shared" si="71"/>
        <v>Centre</v>
      </c>
      <c r="E949">
        <f t="shared" si="70"/>
        <v>1</v>
      </c>
      <c r="F949" t="str">
        <f>IF(A949&lt;DATE(2026,9,1),'Fiche formation'!$C$25,'Fiche formation'!$D$25)</f>
        <v>mickael.montassier@umontpellier.fr</v>
      </c>
      <c r="G949">
        <f>Salle!$B$1</f>
        <v>0</v>
      </c>
      <c r="H949" t="str">
        <f>CONCATENATE('Fiche formation'!$C$14," ",IF(A949&lt;DATE(2026,9,1),"2A","3A"))</f>
        <v>M ALGO 3A</v>
      </c>
      <c r="K949" t="str">
        <f>VLOOKUP(A949,'Calendrier 2026-2027'!$J$7:$K$37,2,FALSE)</f>
        <v>Centre</v>
      </c>
    </row>
    <row r="950" spans="1:11">
      <c r="A950" s="10">
        <f t="shared" si="72"/>
        <v>46344</v>
      </c>
      <c r="B950" t="str">
        <f t="shared" si="73"/>
        <v>08:00</v>
      </c>
      <c r="C950" t="str">
        <f t="shared" si="74"/>
        <v>12:00</v>
      </c>
      <c r="D950" t="str">
        <f t="shared" si="71"/>
        <v>Centre</v>
      </c>
      <c r="E950">
        <f t="shared" si="70"/>
        <v>1</v>
      </c>
      <c r="F950" t="str">
        <f>IF(A950&lt;DATE(2026,9,1),'Fiche formation'!$C$25,'Fiche formation'!$D$25)</f>
        <v>mickael.montassier@umontpellier.fr</v>
      </c>
      <c r="G950">
        <f>Salle!$B$1</f>
        <v>0</v>
      </c>
      <c r="H950" t="str">
        <f>CONCATENATE('Fiche formation'!$C$14," ",IF(A950&lt;DATE(2026,9,1),"2A","3A"))</f>
        <v>M ALGO 3A</v>
      </c>
      <c r="K950" t="str">
        <f>VLOOKUP(A950,'Calendrier 2026-2027'!$J$7:$K$37,2,FALSE)</f>
        <v>Centre</v>
      </c>
    </row>
    <row r="951" spans="1:11">
      <c r="A951" s="10">
        <f t="shared" si="72"/>
        <v>46344</v>
      </c>
      <c r="B951" t="str">
        <f t="shared" si="73"/>
        <v>14:00</v>
      </c>
      <c r="C951" t="str">
        <f t="shared" si="74"/>
        <v>17:00</v>
      </c>
      <c r="D951" t="str">
        <f t="shared" si="71"/>
        <v>Centre</v>
      </c>
      <c r="E951">
        <f t="shared" si="70"/>
        <v>1</v>
      </c>
      <c r="F951" t="str">
        <f>IF(A951&lt;DATE(2026,9,1),'Fiche formation'!$C$25,'Fiche formation'!$D$25)</f>
        <v>mickael.montassier@umontpellier.fr</v>
      </c>
      <c r="G951">
        <f>Salle!$B$1</f>
        <v>0</v>
      </c>
      <c r="H951" t="str">
        <f>CONCATENATE('Fiche formation'!$C$14," ",IF(A951&lt;DATE(2026,9,1),"2A","3A"))</f>
        <v>M ALGO 3A</v>
      </c>
      <c r="K951" t="str">
        <f>VLOOKUP(A951,'Calendrier 2026-2027'!$J$7:$K$37,2,FALSE)</f>
        <v>Centre</v>
      </c>
    </row>
    <row r="952" spans="1:11">
      <c r="A952" s="10">
        <f t="shared" si="72"/>
        <v>46345</v>
      </c>
      <c r="B952" t="str">
        <f t="shared" si="73"/>
        <v>08:00</v>
      </c>
      <c r="C952" t="str">
        <f t="shared" si="74"/>
        <v>12:00</v>
      </c>
      <c r="D952" t="str">
        <f t="shared" si="71"/>
        <v>Centre</v>
      </c>
      <c r="E952">
        <f t="shared" si="70"/>
        <v>1</v>
      </c>
      <c r="F952" t="str">
        <f>IF(A952&lt;DATE(2026,9,1),'Fiche formation'!$C$25,'Fiche formation'!$D$25)</f>
        <v>mickael.montassier@umontpellier.fr</v>
      </c>
      <c r="G952">
        <f>Salle!$B$1</f>
        <v>0</v>
      </c>
      <c r="H952" t="str">
        <f>CONCATENATE('Fiche formation'!$C$14," ",IF(A952&lt;DATE(2026,9,1),"2A","3A"))</f>
        <v>M ALGO 3A</v>
      </c>
      <c r="K952" t="str">
        <f>VLOOKUP(A952,'Calendrier 2026-2027'!$J$7:$K$37,2,FALSE)</f>
        <v>Centre</v>
      </c>
    </row>
    <row r="953" spans="1:11">
      <c r="A953" s="10">
        <f t="shared" si="72"/>
        <v>46345</v>
      </c>
      <c r="B953" t="str">
        <f t="shared" si="73"/>
        <v>14:00</v>
      </c>
      <c r="C953" t="str">
        <f t="shared" si="74"/>
        <v>17:00</v>
      </c>
      <c r="D953" t="str">
        <f t="shared" si="71"/>
        <v>Centre</v>
      </c>
      <c r="E953">
        <f t="shared" si="70"/>
        <v>1</v>
      </c>
      <c r="F953" t="str">
        <f>IF(A953&lt;DATE(2026,9,1),'Fiche formation'!$C$25,'Fiche formation'!$D$25)</f>
        <v>mickael.montassier@umontpellier.fr</v>
      </c>
      <c r="G953">
        <f>Salle!$B$1</f>
        <v>0</v>
      </c>
      <c r="H953" t="str">
        <f>CONCATENATE('Fiche formation'!$C$14," ",IF(A953&lt;DATE(2026,9,1),"2A","3A"))</f>
        <v>M ALGO 3A</v>
      </c>
      <c r="K953" t="str">
        <f>VLOOKUP(A953,'Calendrier 2026-2027'!$J$7:$K$37,2,FALSE)</f>
        <v>Centre</v>
      </c>
    </row>
    <row r="954" spans="1:11">
      <c r="A954" s="10">
        <f t="shared" si="72"/>
        <v>46346</v>
      </c>
      <c r="B954" t="str">
        <f t="shared" si="73"/>
        <v>08:00</v>
      </c>
      <c r="C954" t="str">
        <f t="shared" si="74"/>
        <v>12:00</v>
      </c>
      <c r="D954" t="str">
        <f t="shared" si="71"/>
        <v>Centre</v>
      </c>
      <c r="E954">
        <f t="shared" si="70"/>
        <v>1</v>
      </c>
      <c r="F954" t="str">
        <f>IF(A954&lt;DATE(2026,9,1),'Fiche formation'!$C$25,'Fiche formation'!$D$25)</f>
        <v>mickael.montassier@umontpellier.fr</v>
      </c>
      <c r="G954">
        <f>Salle!$B$1</f>
        <v>0</v>
      </c>
      <c r="H954" t="str">
        <f>CONCATENATE('Fiche formation'!$C$14," ",IF(A954&lt;DATE(2026,9,1),"2A","3A"))</f>
        <v>M ALGO 3A</v>
      </c>
      <c r="K954" t="str">
        <f>VLOOKUP(A954,'Calendrier 2026-2027'!$J$7:$K$37,2,FALSE)</f>
        <v>Centre</v>
      </c>
    </row>
    <row r="955" spans="1:11">
      <c r="A955" s="10">
        <f t="shared" si="72"/>
        <v>46346</v>
      </c>
      <c r="B955" t="str">
        <f t="shared" si="73"/>
        <v>14:00</v>
      </c>
      <c r="C955" t="str">
        <f t="shared" si="74"/>
        <v>17:00</v>
      </c>
      <c r="D955" t="str">
        <f t="shared" si="71"/>
        <v>Centre</v>
      </c>
      <c r="E955">
        <f t="shared" si="70"/>
        <v>1</v>
      </c>
      <c r="F955" t="str">
        <f>IF(A955&lt;DATE(2026,9,1),'Fiche formation'!$C$25,'Fiche formation'!$D$25)</f>
        <v>mickael.montassier@umontpellier.fr</v>
      </c>
      <c r="G955">
        <f>Salle!$B$1</f>
        <v>0</v>
      </c>
      <c r="H955" t="str">
        <f>CONCATENATE('Fiche formation'!$C$14," ",IF(A955&lt;DATE(2026,9,1),"2A","3A"))</f>
        <v>M ALGO 3A</v>
      </c>
      <c r="K955" t="str">
        <f>VLOOKUP(A955,'Calendrier 2026-2027'!$J$7:$K$37,2,FALSE)</f>
        <v>Centre</v>
      </c>
    </row>
    <row r="956" spans="1:11">
      <c r="A956" s="10">
        <f t="shared" si="72"/>
        <v>46347</v>
      </c>
      <c r="B956" t="str">
        <f t="shared" si="73"/>
        <v/>
      </c>
      <c r="C956" t="str">
        <f t="shared" si="74"/>
        <v/>
      </c>
      <c r="D956">
        <f t="shared" si="71"/>
        <v>0</v>
      </c>
      <c r="E956" t="str">
        <f t="shared" si="70"/>
        <v/>
      </c>
      <c r="F956" t="str">
        <f>IF(A956&lt;DATE(2026,9,1),'Fiche formation'!$C$25,'Fiche formation'!$D$25)</f>
        <v>mickael.montassier@umontpellier.fr</v>
      </c>
      <c r="G956">
        <f>Salle!$B$1</f>
        <v>0</v>
      </c>
      <c r="H956" t="str">
        <f>CONCATENATE('Fiche formation'!$C$14," ",IF(A956&lt;DATE(2026,9,1),"2A","3A"))</f>
        <v>M ALGO 3A</v>
      </c>
      <c r="K956">
        <f>VLOOKUP(A956,'Calendrier 2026-2027'!$J$7:$K$37,2,FALSE)</f>
        <v>0</v>
      </c>
    </row>
    <row r="957" spans="1:11">
      <c r="A957" s="10">
        <f t="shared" si="72"/>
        <v>46347</v>
      </c>
      <c r="B957" t="str">
        <f t="shared" si="73"/>
        <v/>
      </c>
      <c r="C957" t="str">
        <f t="shared" si="74"/>
        <v/>
      </c>
      <c r="D957">
        <f t="shared" si="71"/>
        <v>0</v>
      </c>
      <c r="E957" t="str">
        <f t="shared" si="70"/>
        <v/>
      </c>
      <c r="F957" t="str">
        <f>IF(A957&lt;DATE(2026,9,1),'Fiche formation'!$C$25,'Fiche formation'!$D$25)</f>
        <v>mickael.montassier@umontpellier.fr</v>
      </c>
      <c r="G957">
        <f>Salle!$B$1</f>
        <v>0</v>
      </c>
      <c r="H957" t="str">
        <f>CONCATENATE('Fiche formation'!$C$14," ",IF(A957&lt;DATE(2026,9,1),"2A","3A"))</f>
        <v>M ALGO 3A</v>
      </c>
      <c r="K957">
        <f>VLOOKUP(A957,'Calendrier 2026-2027'!$J$7:$K$37,2,FALSE)</f>
        <v>0</v>
      </c>
    </row>
    <row r="958" spans="1:11">
      <c r="A958" s="10">
        <f t="shared" si="72"/>
        <v>46348</v>
      </c>
      <c r="B958" t="str">
        <f t="shared" si="73"/>
        <v/>
      </c>
      <c r="C958" t="str">
        <f t="shared" si="74"/>
        <v/>
      </c>
      <c r="D958">
        <f t="shared" si="71"/>
        <v>0</v>
      </c>
      <c r="E958" t="str">
        <f t="shared" si="70"/>
        <v/>
      </c>
      <c r="F958" t="str">
        <f>IF(A958&lt;DATE(2026,9,1),'Fiche formation'!$C$25,'Fiche formation'!$D$25)</f>
        <v>mickael.montassier@umontpellier.fr</v>
      </c>
      <c r="G958">
        <f>Salle!$B$1</f>
        <v>0</v>
      </c>
      <c r="H958" t="str">
        <f>CONCATENATE('Fiche formation'!$C$14," ",IF(A958&lt;DATE(2026,9,1),"2A","3A"))</f>
        <v>M ALGO 3A</v>
      </c>
      <c r="K958">
        <f>VLOOKUP(A958,'Calendrier 2026-2027'!$J$7:$K$37,2,FALSE)</f>
        <v>0</v>
      </c>
    </row>
    <row r="959" spans="1:11">
      <c r="A959" s="10">
        <f t="shared" si="72"/>
        <v>46348</v>
      </c>
      <c r="B959" t="str">
        <f t="shared" si="73"/>
        <v/>
      </c>
      <c r="C959" t="str">
        <f t="shared" si="74"/>
        <v/>
      </c>
      <c r="D959">
        <f t="shared" si="71"/>
        <v>0</v>
      </c>
      <c r="E959" t="str">
        <f t="shared" ref="E959:E1022" si="75">IF(K959=0,"",IF(OR(K959="Entreprise",K959="Révisions"),0,1))</f>
        <v/>
      </c>
      <c r="F959" t="str">
        <f>IF(A959&lt;DATE(2026,9,1),'Fiche formation'!$C$25,'Fiche formation'!$D$25)</f>
        <v>mickael.montassier@umontpellier.fr</v>
      </c>
      <c r="G959">
        <f>Salle!$B$1</f>
        <v>0</v>
      </c>
      <c r="H959" t="str">
        <f>CONCATENATE('Fiche formation'!$C$14," ",IF(A959&lt;DATE(2026,9,1),"2A","3A"))</f>
        <v>M ALGO 3A</v>
      </c>
      <c r="K959">
        <f>VLOOKUP(A959,'Calendrier 2026-2027'!$J$7:$K$37,2,FALSE)</f>
        <v>0</v>
      </c>
    </row>
    <row r="960" spans="1:11">
      <c r="A960" s="10">
        <f t="shared" si="72"/>
        <v>46349</v>
      </c>
      <c r="B960" t="str">
        <f t="shared" si="73"/>
        <v>08:00</v>
      </c>
      <c r="C960" t="str">
        <f t="shared" si="74"/>
        <v>12:00</v>
      </c>
      <c r="D960" t="str">
        <f t="shared" ref="D960:D1023" si="76">K960</f>
        <v>Centre</v>
      </c>
      <c r="E960">
        <f t="shared" si="75"/>
        <v>1</v>
      </c>
      <c r="F960" t="str">
        <f>IF(A960&lt;DATE(2026,9,1),'Fiche formation'!$C$25,'Fiche formation'!$D$25)</f>
        <v>mickael.montassier@umontpellier.fr</v>
      </c>
      <c r="G960">
        <f>Salle!$B$1</f>
        <v>0</v>
      </c>
      <c r="H960" t="str">
        <f>CONCATENATE('Fiche formation'!$C$14," ",IF(A960&lt;DATE(2026,9,1),"2A","3A"))</f>
        <v>M ALGO 3A</v>
      </c>
      <c r="K960" t="str">
        <f>VLOOKUP(A960,'Calendrier 2026-2027'!$J$7:$K$37,2,FALSE)</f>
        <v>Centre</v>
      </c>
    </row>
    <row r="961" spans="1:11">
      <c r="A961" s="10">
        <f t="shared" ref="A961:A1024" si="77">IF(A960=A959,A960+1,A960)</f>
        <v>46349</v>
      </c>
      <c r="B961" t="str">
        <f t="shared" si="73"/>
        <v>14:00</v>
      </c>
      <c r="C961" t="str">
        <f t="shared" si="74"/>
        <v>17:00</v>
      </c>
      <c r="D961" t="str">
        <f t="shared" si="76"/>
        <v>Centre</v>
      </c>
      <c r="E961">
        <f t="shared" si="75"/>
        <v>1</v>
      </c>
      <c r="F961" t="str">
        <f>IF(A961&lt;DATE(2026,9,1),'Fiche formation'!$C$25,'Fiche formation'!$D$25)</f>
        <v>mickael.montassier@umontpellier.fr</v>
      </c>
      <c r="G961">
        <f>Salle!$B$1</f>
        <v>0</v>
      </c>
      <c r="H961" t="str">
        <f>CONCATENATE('Fiche formation'!$C$14," ",IF(A961&lt;DATE(2026,9,1),"2A","3A"))</f>
        <v>M ALGO 3A</v>
      </c>
      <c r="K961" t="str">
        <f>VLOOKUP(A961,'Calendrier 2026-2027'!$J$7:$K$37,2,FALSE)</f>
        <v>Centre</v>
      </c>
    </row>
    <row r="962" spans="1:11">
      <c r="A962" s="10">
        <f t="shared" si="77"/>
        <v>46350</v>
      </c>
      <c r="B962" t="str">
        <f t="shared" si="73"/>
        <v>08:00</v>
      </c>
      <c r="C962" t="str">
        <f t="shared" si="74"/>
        <v>12:00</v>
      </c>
      <c r="D962" t="str">
        <f t="shared" si="76"/>
        <v>Centre</v>
      </c>
      <c r="E962">
        <f t="shared" si="75"/>
        <v>1</v>
      </c>
      <c r="F962" t="str">
        <f>IF(A962&lt;DATE(2026,9,1),'Fiche formation'!$C$25,'Fiche formation'!$D$25)</f>
        <v>mickael.montassier@umontpellier.fr</v>
      </c>
      <c r="G962">
        <f>Salle!$B$1</f>
        <v>0</v>
      </c>
      <c r="H962" t="str">
        <f>CONCATENATE('Fiche formation'!$C$14," ",IF(A962&lt;DATE(2026,9,1),"2A","3A"))</f>
        <v>M ALGO 3A</v>
      </c>
      <c r="K962" t="str">
        <f>VLOOKUP(A962,'Calendrier 2026-2027'!$J$7:$K$37,2,FALSE)</f>
        <v>Centre</v>
      </c>
    </row>
    <row r="963" spans="1:11">
      <c r="A963" s="10">
        <f t="shared" si="77"/>
        <v>46350</v>
      </c>
      <c r="B963" t="str">
        <f t="shared" ref="B963:B1026" si="78">IF(K963=0,"",IF($A963=$A962,"14:00","08:00"))</f>
        <v>14:00</v>
      </c>
      <c r="C963" t="str">
        <f t="shared" ref="C963:C1026" si="79">IF(K963=0,"",IF($A963=$A962,"17:00","12:00"))</f>
        <v>17:00</v>
      </c>
      <c r="D963" t="str">
        <f t="shared" si="76"/>
        <v>Centre</v>
      </c>
      <c r="E963">
        <f t="shared" si="75"/>
        <v>1</v>
      </c>
      <c r="F963" t="str">
        <f>IF(A963&lt;DATE(2026,9,1),'Fiche formation'!$C$25,'Fiche formation'!$D$25)</f>
        <v>mickael.montassier@umontpellier.fr</v>
      </c>
      <c r="G963">
        <f>Salle!$B$1</f>
        <v>0</v>
      </c>
      <c r="H963" t="str">
        <f>CONCATENATE('Fiche formation'!$C$14," ",IF(A963&lt;DATE(2026,9,1),"2A","3A"))</f>
        <v>M ALGO 3A</v>
      </c>
      <c r="K963" t="str">
        <f>VLOOKUP(A963,'Calendrier 2026-2027'!$J$7:$K$37,2,FALSE)</f>
        <v>Centre</v>
      </c>
    </row>
    <row r="964" spans="1:11">
      <c r="A964" s="10">
        <f t="shared" si="77"/>
        <v>46351</v>
      </c>
      <c r="B964" t="str">
        <f t="shared" si="78"/>
        <v>08:00</v>
      </c>
      <c r="C964" t="str">
        <f t="shared" si="79"/>
        <v>12:00</v>
      </c>
      <c r="D964" t="str">
        <f t="shared" si="76"/>
        <v>Centre</v>
      </c>
      <c r="E964">
        <f t="shared" si="75"/>
        <v>1</v>
      </c>
      <c r="F964" t="str">
        <f>IF(A964&lt;DATE(2026,9,1),'Fiche formation'!$C$25,'Fiche formation'!$D$25)</f>
        <v>mickael.montassier@umontpellier.fr</v>
      </c>
      <c r="G964">
        <f>Salle!$B$1</f>
        <v>0</v>
      </c>
      <c r="H964" t="str">
        <f>CONCATENATE('Fiche formation'!$C$14," ",IF(A964&lt;DATE(2026,9,1),"2A","3A"))</f>
        <v>M ALGO 3A</v>
      </c>
      <c r="K964" t="str">
        <f>VLOOKUP(A964,'Calendrier 2026-2027'!$J$7:$K$37,2,FALSE)</f>
        <v>Centre</v>
      </c>
    </row>
    <row r="965" spans="1:11">
      <c r="A965" s="10">
        <f t="shared" si="77"/>
        <v>46351</v>
      </c>
      <c r="B965" t="str">
        <f t="shared" si="78"/>
        <v>14:00</v>
      </c>
      <c r="C965" t="str">
        <f t="shared" si="79"/>
        <v>17:00</v>
      </c>
      <c r="D965" t="str">
        <f t="shared" si="76"/>
        <v>Centre</v>
      </c>
      <c r="E965">
        <f t="shared" si="75"/>
        <v>1</v>
      </c>
      <c r="F965" t="str">
        <f>IF(A965&lt;DATE(2026,9,1),'Fiche formation'!$C$25,'Fiche formation'!$D$25)</f>
        <v>mickael.montassier@umontpellier.fr</v>
      </c>
      <c r="G965">
        <f>Salle!$B$1</f>
        <v>0</v>
      </c>
      <c r="H965" t="str">
        <f>CONCATENATE('Fiche formation'!$C$14," ",IF(A965&lt;DATE(2026,9,1),"2A","3A"))</f>
        <v>M ALGO 3A</v>
      </c>
      <c r="K965" t="str">
        <f>VLOOKUP(A965,'Calendrier 2026-2027'!$J$7:$K$37,2,FALSE)</f>
        <v>Centre</v>
      </c>
    </row>
    <row r="966" spans="1:11">
      <c r="A966" s="10">
        <f t="shared" si="77"/>
        <v>46352</v>
      </c>
      <c r="B966" t="str">
        <f t="shared" si="78"/>
        <v>08:00</v>
      </c>
      <c r="C966" t="str">
        <f t="shared" si="79"/>
        <v>12:00</v>
      </c>
      <c r="D966" t="str">
        <f t="shared" si="76"/>
        <v>Centre</v>
      </c>
      <c r="E966">
        <f t="shared" si="75"/>
        <v>1</v>
      </c>
      <c r="F966" t="str">
        <f>IF(A966&lt;DATE(2026,9,1),'Fiche formation'!$C$25,'Fiche formation'!$D$25)</f>
        <v>mickael.montassier@umontpellier.fr</v>
      </c>
      <c r="G966">
        <f>Salle!$B$1</f>
        <v>0</v>
      </c>
      <c r="H966" t="str">
        <f>CONCATENATE('Fiche formation'!$C$14," ",IF(A966&lt;DATE(2026,9,1),"2A","3A"))</f>
        <v>M ALGO 3A</v>
      </c>
      <c r="K966" t="str">
        <f>VLOOKUP(A966,'Calendrier 2026-2027'!$J$7:$K$37,2,FALSE)</f>
        <v>Centre</v>
      </c>
    </row>
    <row r="967" spans="1:11">
      <c r="A967" s="10">
        <f t="shared" si="77"/>
        <v>46352</v>
      </c>
      <c r="B967" t="str">
        <f t="shared" si="78"/>
        <v>14:00</v>
      </c>
      <c r="C967" t="str">
        <f t="shared" si="79"/>
        <v>17:00</v>
      </c>
      <c r="D967" t="str">
        <f t="shared" si="76"/>
        <v>Centre</v>
      </c>
      <c r="E967">
        <f t="shared" si="75"/>
        <v>1</v>
      </c>
      <c r="F967" t="str">
        <f>IF(A967&lt;DATE(2026,9,1),'Fiche formation'!$C$25,'Fiche formation'!$D$25)</f>
        <v>mickael.montassier@umontpellier.fr</v>
      </c>
      <c r="G967">
        <f>Salle!$B$1</f>
        <v>0</v>
      </c>
      <c r="H967" t="str">
        <f>CONCATENATE('Fiche formation'!$C$14," ",IF(A967&lt;DATE(2026,9,1),"2A","3A"))</f>
        <v>M ALGO 3A</v>
      </c>
      <c r="K967" t="str">
        <f>VLOOKUP(A967,'Calendrier 2026-2027'!$J$7:$K$37,2,FALSE)</f>
        <v>Centre</v>
      </c>
    </row>
    <row r="968" spans="1:11">
      <c r="A968" s="10">
        <f t="shared" si="77"/>
        <v>46353</v>
      </c>
      <c r="B968" t="str">
        <f t="shared" si="78"/>
        <v>08:00</v>
      </c>
      <c r="C968" t="str">
        <f t="shared" si="79"/>
        <v>12:00</v>
      </c>
      <c r="D968" t="str">
        <f t="shared" si="76"/>
        <v>Centre</v>
      </c>
      <c r="E968">
        <f t="shared" si="75"/>
        <v>1</v>
      </c>
      <c r="F968" t="str">
        <f>IF(A968&lt;DATE(2026,9,1),'Fiche formation'!$C$25,'Fiche formation'!$D$25)</f>
        <v>mickael.montassier@umontpellier.fr</v>
      </c>
      <c r="G968">
        <f>Salle!$B$1</f>
        <v>0</v>
      </c>
      <c r="H968" t="str">
        <f>CONCATENATE('Fiche formation'!$C$14," ",IF(A968&lt;DATE(2026,9,1),"2A","3A"))</f>
        <v>M ALGO 3A</v>
      </c>
      <c r="K968" t="str">
        <f>VLOOKUP(A968,'Calendrier 2026-2027'!$J$7:$K$37,2,FALSE)</f>
        <v>Centre</v>
      </c>
    </row>
    <row r="969" spans="1:11">
      <c r="A969" s="10">
        <f t="shared" si="77"/>
        <v>46353</v>
      </c>
      <c r="B969" t="str">
        <f t="shared" si="78"/>
        <v>14:00</v>
      </c>
      <c r="C969" t="str">
        <f t="shared" si="79"/>
        <v>17:00</v>
      </c>
      <c r="D969" t="str">
        <f t="shared" si="76"/>
        <v>Centre</v>
      </c>
      <c r="E969">
        <f t="shared" si="75"/>
        <v>1</v>
      </c>
      <c r="F969" t="str">
        <f>IF(A969&lt;DATE(2026,9,1),'Fiche formation'!$C$25,'Fiche formation'!$D$25)</f>
        <v>mickael.montassier@umontpellier.fr</v>
      </c>
      <c r="G969">
        <f>Salle!$B$1</f>
        <v>0</v>
      </c>
      <c r="H969" t="str">
        <f>CONCATENATE('Fiche formation'!$C$14," ",IF(A969&lt;DATE(2026,9,1),"2A","3A"))</f>
        <v>M ALGO 3A</v>
      </c>
      <c r="K969" t="str">
        <f>VLOOKUP(A969,'Calendrier 2026-2027'!$J$7:$K$37,2,FALSE)</f>
        <v>Centre</v>
      </c>
    </row>
    <row r="970" spans="1:11">
      <c r="A970" s="10">
        <f t="shared" si="77"/>
        <v>46354</v>
      </c>
      <c r="B970" t="str">
        <f t="shared" si="78"/>
        <v/>
      </c>
      <c r="C970" t="str">
        <f t="shared" si="79"/>
        <v/>
      </c>
      <c r="D970">
        <f t="shared" si="76"/>
        <v>0</v>
      </c>
      <c r="E970" t="str">
        <f t="shared" si="75"/>
        <v/>
      </c>
      <c r="F970" t="str">
        <f>IF(A970&lt;DATE(2026,9,1),'Fiche formation'!$C$25,'Fiche formation'!$D$25)</f>
        <v>mickael.montassier@umontpellier.fr</v>
      </c>
      <c r="G970">
        <f>Salle!$B$1</f>
        <v>0</v>
      </c>
      <c r="H970" t="str">
        <f>CONCATENATE('Fiche formation'!$C$14," ",IF(A970&lt;DATE(2026,9,1),"2A","3A"))</f>
        <v>M ALGO 3A</v>
      </c>
      <c r="K970">
        <f>VLOOKUP(A970,'Calendrier 2026-2027'!$J$7:$K$37,2,FALSE)</f>
        <v>0</v>
      </c>
    </row>
    <row r="971" spans="1:11">
      <c r="A971" s="10">
        <f t="shared" si="77"/>
        <v>46354</v>
      </c>
      <c r="B971" t="str">
        <f t="shared" si="78"/>
        <v/>
      </c>
      <c r="C971" t="str">
        <f t="shared" si="79"/>
        <v/>
      </c>
      <c r="D971">
        <f t="shared" si="76"/>
        <v>0</v>
      </c>
      <c r="E971" t="str">
        <f t="shared" si="75"/>
        <v/>
      </c>
      <c r="F971" t="str">
        <f>IF(A971&lt;DATE(2026,9,1),'Fiche formation'!$C$25,'Fiche formation'!$D$25)</f>
        <v>mickael.montassier@umontpellier.fr</v>
      </c>
      <c r="G971">
        <f>Salle!$B$1</f>
        <v>0</v>
      </c>
      <c r="H971" t="str">
        <f>CONCATENATE('Fiche formation'!$C$14," ",IF(A971&lt;DATE(2026,9,1),"2A","3A"))</f>
        <v>M ALGO 3A</v>
      </c>
      <c r="K971">
        <f>VLOOKUP(A971,'Calendrier 2026-2027'!$J$7:$K$37,2,FALSE)</f>
        <v>0</v>
      </c>
    </row>
    <row r="972" spans="1:11">
      <c r="A972" s="10">
        <f t="shared" si="77"/>
        <v>46355</v>
      </c>
      <c r="B972" t="str">
        <f t="shared" si="78"/>
        <v/>
      </c>
      <c r="C972" t="str">
        <f t="shared" si="79"/>
        <v/>
      </c>
      <c r="D972">
        <f t="shared" si="76"/>
        <v>0</v>
      </c>
      <c r="E972" t="str">
        <f t="shared" si="75"/>
        <v/>
      </c>
      <c r="F972" t="str">
        <f>IF(A972&lt;DATE(2026,9,1),'Fiche formation'!$C$25,'Fiche formation'!$D$25)</f>
        <v>mickael.montassier@umontpellier.fr</v>
      </c>
      <c r="G972">
        <f>Salle!$B$1</f>
        <v>0</v>
      </c>
      <c r="H972" t="str">
        <f>CONCATENATE('Fiche formation'!$C$14," ",IF(A972&lt;DATE(2026,9,1),"2A","3A"))</f>
        <v>M ALGO 3A</v>
      </c>
      <c r="K972">
        <f>VLOOKUP(A972,'Calendrier 2026-2027'!$J$7:$K$37,2,FALSE)</f>
        <v>0</v>
      </c>
    </row>
    <row r="973" spans="1:11">
      <c r="A973" s="10">
        <f t="shared" si="77"/>
        <v>46355</v>
      </c>
      <c r="B973" t="str">
        <f t="shared" si="78"/>
        <v/>
      </c>
      <c r="C973" t="str">
        <f t="shared" si="79"/>
        <v/>
      </c>
      <c r="D973">
        <f t="shared" si="76"/>
        <v>0</v>
      </c>
      <c r="E973" t="str">
        <f t="shared" si="75"/>
        <v/>
      </c>
      <c r="F973" t="str">
        <f>IF(A973&lt;DATE(2026,9,1),'Fiche formation'!$C$25,'Fiche formation'!$D$25)</f>
        <v>mickael.montassier@umontpellier.fr</v>
      </c>
      <c r="G973">
        <f>Salle!$B$1</f>
        <v>0</v>
      </c>
      <c r="H973" t="str">
        <f>CONCATENATE('Fiche formation'!$C$14," ",IF(A973&lt;DATE(2026,9,1),"2A","3A"))</f>
        <v>M ALGO 3A</v>
      </c>
      <c r="K973">
        <f>VLOOKUP(A973,'Calendrier 2026-2027'!$J$7:$K$37,2,FALSE)</f>
        <v>0</v>
      </c>
    </row>
    <row r="974" spans="1:11">
      <c r="A974" s="10">
        <f t="shared" si="77"/>
        <v>46356</v>
      </c>
      <c r="B974" t="str">
        <f t="shared" si="78"/>
        <v>08:00</v>
      </c>
      <c r="C974" t="str">
        <f t="shared" si="79"/>
        <v>12:00</v>
      </c>
      <c r="D974" t="str">
        <f t="shared" si="76"/>
        <v>Centre</v>
      </c>
      <c r="E974">
        <f t="shared" si="75"/>
        <v>1</v>
      </c>
      <c r="F974" t="str">
        <f>IF(A974&lt;DATE(2026,9,1),'Fiche formation'!$C$25,'Fiche formation'!$D$25)</f>
        <v>mickael.montassier@umontpellier.fr</v>
      </c>
      <c r="G974">
        <f>Salle!$B$1</f>
        <v>0</v>
      </c>
      <c r="H974" t="str">
        <f>CONCATENATE('Fiche formation'!$C$14," ",IF(A974&lt;DATE(2026,9,1),"2A","3A"))</f>
        <v>M ALGO 3A</v>
      </c>
      <c r="K974" t="str">
        <f>VLOOKUP(A974,'Calendrier 2026-2027'!$J$7:$K$37,2,FALSE)</f>
        <v>Centre</v>
      </c>
    </row>
    <row r="975" spans="1:11">
      <c r="A975" s="10">
        <f t="shared" si="77"/>
        <v>46356</v>
      </c>
      <c r="B975" t="str">
        <f t="shared" si="78"/>
        <v>14:00</v>
      </c>
      <c r="C975" t="str">
        <f t="shared" si="79"/>
        <v>17:00</v>
      </c>
      <c r="D975" t="str">
        <f t="shared" si="76"/>
        <v>Centre</v>
      </c>
      <c r="E975">
        <f t="shared" si="75"/>
        <v>1</v>
      </c>
      <c r="F975" t="str">
        <f>IF(A975&lt;DATE(2026,9,1),'Fiche formation'!$C$25,'Fiche formation'!$D$25)</f>
        <v>mickael.montassier@umontpellier.fr</v>
      </c>
      <c r="G975">
        <f>Salle!$B$1</f>
        <v>0</v>
      </c>
      <c r="H975" t="str">
        <f>CONCATENATE('Fiche formation'!$C$14," ",IF(A975&lt;DATE(2026,9,1),"2A","3A"))</f>
        <v>M ALGO 3A</v>
      </c>
      <c r="K975" t="str">
        <f>VLOOKUP(A975,'Calendrier 2026-2027'!$J$7:$K$37,2,FALSE)</f>
        <v>Centre</v>
      </c>
    </row>
    <row r="976" spans="1:11">
      <c r="A976" s="10">
        <f t="shared" si="77"/>
        <v>46357</v>
      </c>
      <c r="B976" t="str">
        <f t="shared" si="78"/>
        <v>08:00</v>
      </c>
      <c r="C976" t="str">
        <f t="shared" si="79"/>
        <v>12:00</v>
      </c>
      <c r="D976" t="str">
        <f t="shared" si="76"/>
        <v>Centre</v>
      </c>
      <c r="E976">
        <f t="shared" si="75"/>
        <v>1</v>
      </c>
      <c r="F976" t="str">
        <f>IF(A976&lt;DATE(2026,9,1),'Fiche formation'!$C$25,'Fiche formation'!$D$25)</f>
        <v>mickael.montassier@umontpellier.fr</v>
      </c>
      <c r="G976">
        <f>Salle!$B$1</f>
        <v>0</v>
      </c>
      <c r="H976" t="str">
        <f>CONCATENATE('Fiche formation'!$C$14," ",IF(A976&lt;DATE(2026,9,1),"2A","3A"))</f>
        <v>M ALGO 3A</v>
      </c>
      <c r="K976" t="str">
        <f>VLOOKUP(A976,'Calendrier 2026-2027'!$M$7:$N$37,2,FALSE)</f>
        <v>Centre</v>
      </c>
    </row>
    <row r="977" spans="1:11">
      <c r="A977" s="10">
        <f t="shared" si="77"/>
        <v>46357</v>
      </c>
      <c r="B977" t="str">
        <f t="shared" si="78"/>
        <v>14:00</v>
      </c>
      <c r="C977" t="str">
        <f t="shared" si="79"/>
        <v>17:00</v>
      </c>
      <c r="D977" t="str">
        <f t="shared" si="76"/>
        <v>Centre</v>
      </c>
      <c r="E977">
        <f t="shared" si="75"/>
        <v>1</v>
      </c>
      <c r="F977" t="str">
        <f>IF(A977&lt;DATE(2026,9,1),'Fiche formation'!$C$25,'Fiche formation'!$D$25)</f>
        <v>mickael.montassier@umontpellier.fr</v>
      </c>
      <c r="G977">
        <f>Salle!$B$1</f>
        <v>0</v>
      </c>
      <c r="H977" t="str">
        <f>CONCATENATE('Fiche formation'!$C$14," ",IF(A977&lt;DATE(2026,9,1),"2A","3A"))</f>
        <v>M ALGO 3A</v>
      </c>
      <c r="K977" t="str">
        <f>VLOOKUP(A977,'Calendrier 2026-2027'!$M$7:$N$37,2,FALSE)</f>
        <v>Centre</v>
      </c>
    </row>
    <row r="978" spans="1:11">
      <c r="A978" s="10">
        <f t="shared" si="77"/>
        <v>46358</v>
      </c>
      <c r="B978" t="str">
        <f t="shared" si="78"/>
        <v>08:00</v>
      </c>
      <c r="C978" t="str">
        <f t="shared" si="79"/>
        <v>12:00</v>
      </c>
      <c r="D978" t="str">
        <f t="shared" si="76"/>
        <v>Centre</v>
      </c>
      <c r="E978">
        <f t="shared" si="75"/>
        <v>1</v>
      </c>
      <c r="F978" t="str">
        <f>IF(A978&lt;DATE(2026,9,1),'Fiche formation'!$C$25,'Fiche formation'!$D$25)</f>
        <v>mickael.montassier@umontpellier.fr</v>
      </c>
      <c r="G978">
        <f>Salle!$B$1</f>
        <v>0</v>
      </c>
      <c r="H978" t="str">
        <f>CONCATENATE('Fiche formation'!$C$14," ",IF(A978&lt;DATE(2026,9,1),"2A","3A"))</f>
        <v>M ALGO 3A</v>
      </c>
      <c r="K978" t="str">
        <f>VLOOKUP(A978,'Calendrier 2026-2027'!$M$7:$N$37,2,FALSE)</f>
        <v>Centre</v>
      </c>
    </row>
    <row r="979" spans="1:11">
      <c r="A979" s="10">
        <f t="shared" si="77"/>
        <v>46358</v>
      </c>
      <c r="B979" t="str">
        <f t="shared" si="78"/>
        <v>14:00</v>
      </c>
      <c r="C979" t="str">
        <f t="shared" si="79"/>
        <v>17:00</v>
      </c>
      <c r="D979" t="str">
        <f t="shared" si="76"/>
        <v>Centre</v>
      </c>
      <c r="E979">
        <f t="shared" si="75"/>
        <v>1</v>
      </c>
      <c r="F979" t="str">
        <f>IF(A979&lt;DATE(2026,9,1),'Fiche formation'!$C$25,'Fiche formation'!$D$25)</f>
        <v>mickael.montassier@umontpellier.fr</v>
      </c>
      <c r="G979">
        <f>Salle!$B$1</f>
        <v>0</v>
      </c>
      <c r="H979" t="str">
        <f>CONCATENATE('Fiche formation'!$C$14," ",IF(A979&lt;DATE(2026,9,1),"2A","3A"))</f>
        <v>M ALGO 3A</v>
      </c>
      <c r="K979" t="str">
        <f>VLOOKUP(A979,'Calendrier 2026-2027'!$M$7:$N$37,2,FALSE)</f>
        <v>Centre</v>
      </c>
    </row>
    <row r="980" spans="1:11">
      <c r="A980" s="10">
        <f t="shared" si="77"/>
        <v>46359</v>
      </c>
      <c r="B980" t="str">
        <f t="shared" si="78"/>
        <v>08:00</v>
      </c>
      <c r="C980" t="str">
        <f t="shared" si="79"/>
        <v>12:00</v>
      </c>
      <c r="D980" t="str">
        <f t="shared" si="76"/>
        <v>Centre</v>
      </c>
      <c r="E980">
        <f t="shared" si="75"/>
        <v>1</v>
      </c>
      <c r="F980" t="str">
        <f>IF(A980&lt;DATE(2026,9,1),'Fiche formation'!$C$25,'Fiche formation'!$D$25)</f>
        <v>mickael.montassier@umontpellier.fr</v>
      </c>
      <c r="G980">
        <f>Salle!$B$1</f>
        <v>0</v>
      </c>
      <c r="H980" t="str">
        <f>CONCATENATE('Fiche formation'!$C$14," ",IF(A980&lt;DATE(2026,9,1),"2A","3A"))</f>
        <v>M ALGO 3A</v>
      </c>
      <c r="K980" t="str">
        <f>VLOOKUP(A980,'Calendrier 2026-2027'!$M$7:$N$37,2,FALSE)</f>
        <v>Centre</v>
      </c>
    </row>
    <row r="981" spans="1:11">
      <c r="A981" s="10">
        <f t="shared" si="77"/>
        <v>46359</v>
      </c>
      <c r="B981" t="str">
        <f t="shared" si="78"/>
        <v>14:00</v>
      </c>
      <c r="C981" t="str">
        <f t="shared" si="79"/>
        <v>17:00</v>
      </c>
      <c r="D981" t="str">
        <f t="shared" si="76"/>
        <v>Centre</v>
      </c>
      <c r="E981">
        <f t="shared" si="75"/>
        <v>1</v>
      </c>
      <c r="F981" t="str">
        <f>IF(A981&lt;DATE(2026,9,1),'Fiche formation'!$C$25,'Fiche formation'!$D$25)</f>
        <v>mickael.montassier@umontpellier.fr</v>
      </c>
      <c r="G981">
        <f>Salle!$B$1</f>
        <v>0</v>
      </c>
      <c r="H981" t="str">
        <f>CONCATENATE('Fiche formation'!$C$14," ",IF(A981&lt;DATE(2026,9,1),"2A","3A"))</f>
        <v>M ALGO 3A</v>
      </c>
      <c r="K981" t="str">
        <f>VLOOKUP(A981,'Calendrier 2026-2027'!$M$7:$N$37,2,FALSE)</f>
        <v>Centre</v>
      </c>
    </row>
    <row r="982" spans="1:11">
      <c r="A982" s="10">
        <f t="shared" si="77"/>
        <v>46360</v>
      </c>
      <c r="B982" t="str">
        <f t="shared" si="78"/>
        <v>08:00</v>
      </c>
      <c r="C982" t="str">
        <f t="shared" si="79"/>
        <v>12:00</v>
      </c>
      <c r="D982" t="str">
        <f t="shared" si="76"/>
        <v>Centre</v>
      </c>
      <c r="E982">
        <f t="shared" si="75"/>
        <v>1</v>
      </c>
      <c r="F982" t="str">
        <f>IF(A982&lt;DATE(2026,9,1),'Fiche formation'!$C$25,'Fiche formation'!$D$25)</f>
        <v>mickael.montassier@umontpellier.fr</v>
      </c>
      <c r="G982">
        <f>Salle!$B$1</f>
        <v>0</v>
      </c>
      <c r="H982" t="str">
        <f>CONCATENATE('Fiche formation'!$C$14," ",IF(A982&lt;DATE(2026,9,1),"2A","3A"))</f>
        <v>M ALGO 3A</v>
      </c>
      <c r="K982" t="str">
        <f>VLOOKUP(A982,'Calendrier 2026-2027'!$M$7:$N$37,2,FALSE)</f>
        <v>Centre</v>
      </c>
    </row>
    <row r="983" spans="1:11">
      <c r="A983" s="10">
        <f t="shared" si="77"/>
        <v>46360</v>
      </c>
      <c r="B983" t="str">
        <f t="shared" si="78"/>
        <v>14:00</v>
      </c>
      <c r="C983" t="str">
        <f t="shared" si="79"/>
        <v>17:00</v>
      </c>
      <c r="D983" t="str">
        <f t="shared" si="76"/>
        <v>Centre</v>
      </c>
      <c r="E983">
        <f t="shared" si="75"/>
        <v>1</v>
      </c>
      <c r="F983" t="str">
        <f>IF(A983&lt;DATE(2026,9,1),'Fiche formation'!$C$25,'Fiche formation'!$D$25)</f>
        <v>mickael.montassier@umontpellier.fr</v>
      </c>
      <c r="G983">
        <f>Salle!$B$1</f>
        <v>0</v>
      </c>
      <c r="H983" t="str">
        <f>CONCATENATE('Fiche formation'!$C$14," ",IF(A983&lt;DATE(2026,9,1),"2A","3A"))</f>
        <v>M ALGO 3A</v>
      </c>
      <c r="K983" t="str">
        <f>VLOOKUP(A983,'Calendrier 2026-2027'!$M$7:$N$37,2,FALSE)</f>
        <v>Centre</v>
      </c>
    </row>
    <row r="984" spans="1:11">
      <c r="A984" s="10">
        <f t="shared" si="77"/>
        <v>46361</v>
      </c>
      <c r="B984" t="str">
        <f t="shared" si="78"/>
        <v/>
      </c>
      <c r="C984" t="str">
        <f t="shared" si="79"/>
        <v/>
      </c>
      <c r="D984">
        <f t="shared" si="76"/>
        <v>0</v>
      </c>
      <c r="E984" t="str">
        <f t="shared" si="75"/>
        <v/>
      </c>
      <c r="F984" t="str">
        <f>IF(A984&lt;DATE(2026,9,1),'Fiche formation'!$C$25,'Fiche formation'!$D$25)</f>
        <v>mickael.montassier@umontpellier.fr</v>
      </c>
      <c r="G984">
        <f>Salle!$B$1</f>
        <v>0</v>
      </c>
      <c r="H984" t="str">
        <f>CONCATENATE('Fiche formation'!$C$14," ",IF(A984&lt;DATE(2026,9,1),"2A","3A"))</f>
        <v>M ALGO 3A</v>
      </c>
      <c r="K984">
        <f>VLOOKUP(A984,'Calendrier 2026-2027'!$M$7:$N$37,2,FALSE)</f>
        <v>0</v>
      </c>
    </row>
    <row r="985" spans="1:11">
      <c r="A985" s="10">
        <f t="shared" si="77"/>
        <v>46361</v>
      </c>
      <c r="B985" t="str">
        <f t="shared" si="78"/>
        <v/>
      </c>
      <c r="C985" t="str">
        <f t="shared" si="79"/>
        <v/>
      </c>
      <c r="D985">
        <f t="shared" si="76"/>
        <v>0</v>
      </c>
      <c r="E985" t="str">
        <f t="shared" si="75"/>
        <v/>
      </c>
      <c r="F985" t="str">
        <f>IF(A985&lt;DATE(2026,9,1),'Fiche formation'!$C$25,'Fiche formation'!$D$25)</f>
        <v>mickael.montassier@umontpellier.fr</v>
      </c>
      <c r="G985">
        <f>Salle!$B$1</f>
        <v>0</v>
      </c>
      <c r="H985" t="str">
        <f>CONCATENATE('Fiche formation'!$C$14," ",IF(A985&lt;DATE(2026,9,1),"2A","3A"))</f>
        <v>M ALGO 3A</v>
      </c>
      <c r="K985">
        <f>VLOOKUP(A985,'Calendrier 2026-2027'!$M$7:$N$37,2,FALSE)</f>
        <v>0</v>
      </c>
    </row>
    <row r="986" spans="1:11">
      <c r="A986" s="10">
        <f t="shared" si="77"/>
        <v>46362</v>
      </c>
      <c r="B986" t="str">
        <f t="shared" si="78"/>
        <v/>
      </c>
      <c r="C986" t="str">
        <f t="shared" si="79"/>
        <v/>
      </c>
      <c r="D986">
        <f t="shared" si="76"/>
        <v>0</v>
      </c>
      <c r="E986" t="str">
        <f t="shared" si="75"/>
        <v/>
      </c>
      <c r="F986" t="str">
        <f>IF(A986&lt;DATE(2026,9,1),'Fiche formation'!$C$25,'Fiche formation'!$D$25)</f>
        <v>mickael.montassier@umontpellier.fr</v>
      </c>
      <c r="G986">
        <f>Salle!$B$1</f>
        <v>0</v>
      </c>
      <c r="H986" t="str">
        <f>CONCATENATE('Fiche formation'!$C$14," ",IF(A986&lt;DATE(2026,9,1),"2A","3A"))</f>
        <v>M ALGO 3A</v>
      </c>
      <c r="K986">
        <f>VLOOKUP(A986,'Calendrier 2026-2027'!$M$7:$N$37,2,FALSE)</f>
        <v>0</v>
      </c>
    </row>
    <row r="987" spans="1:11">
      <c r="A987" s="10">
        <f t="shared" si="77"/>
        <v>46362</v>
      </c>
      <c r="B987" t="str">
        <f t="shared" si="78"/>
        <v/>
      </c>
      <c r="C987" t="str">
        <f t="shared" si="79"/>
        <v/>
      </c>
      <c r="D987">
        <f t="shared" si="76"/>
        <v>0</v>
      </c>
      <c r="E987" t="str">
        <f t="shared" si="75"/>
        <v/>
      </c>
      <c r="F987" t="str">
        <f>IF(A987&lt;DATE(2026,9,1),'Fiche formation'!$C$25,'Fiche formation'!$D$25)</f>
        <v>mickael.montassier@umontpellier.fr</v>
      </c>
      <c r="G987">
        <f>Salle!$B$1</f>
        <v>0</v>
      </c>
      <c r="H987" t="str">
        <f>CONCATENATE('Fiche formation'!$C$14," ",IF(A987&lt;DATE(2026,9,1),"2A","3A"))</f>
        <v>M ALGO 3A</v>
      </c>
      <c r="K987">
        <f>VLOOKUP(A987,'Calendrier 2026-2027'!$M$7:$N$37,2,FALSE)</f>
        <v>0</v>
      </c>
    </row>
    <row r="988" spans="1:11">
      <c r="A988" s="10">
        <f t="shared" si="77"/>
        <v>46363</v>
      </c>
      <c r="B988" t="str">
        <f t="shared" si="78"/>
        <v>08:00</v>
      </c>
      <c r="C988" t="str">
        <f t="shared" si="79"/>
        <v>12:00</v>
      </c>
      <c r="D988" t="str">
        <f t="shared" si="76"/>
        <v>Centre</v>
      </c>
      <c r="E988">
        <f t="shared" si="75"/>
        <v>1</v>
      </c>
      <c r="F988" t="str">
        <f>IF(A988&lt;DATE(2026,9,1),'Fiche formation'!$C$25,'Fiche formation'!$D$25)</f>
        <v>mickael.montassier@umontpellier.fr</v>
      </c>
      <c r="G988">
        <f>Salle!$B$1</f>
        <v>0</v>
      </c>
      <c r="H988" t="str">
        <f>CONCATENATE('Fiche formation'!$C$14," ",IF(A988&lt;DATE(2026,9,1),"2A","3A"))</f>
        <v>M ALGO 3A</v>
      </c>
      <c r="K988" t="str">
        <f>VLOOKUP(A988,'Calendrier 2026-2027'!$M$7:$N$37,2,FALSE)</f>
        <v>Centre</v>
      </c>
    </row>
    <row r="989" spans="1:11">
      <c r="A989" s="10">
        <f t="shared" si="77"/>
        <v>46363</v>
      </c>
      <c r="B989" t="str">
        <f t="shared" si="78"/>
        <v>14:00</v>
      </c>
      <c r="C989" t="str">
        <f t="shared" si="79"/>
        <v>17:00</v>
      </c>
      <c r="D989" t="str">
        <f t="shared" si="76"/>
        <v>Centre</v>
      </c>
      <c r="E989">
        <f t="shared" si="75"/>
        <v>1</v>
      </c>
      <c r="F989" t="str">
        <f>IF(A989&lt;DATE(2026,9,1),'Fiche formation'!$C$25,'Fiche formation'!$D$25)</f>
        <v>mickael.montassier@umontpellier.fr</v>
      </c>
      <c r="G989">
        <f>Salle!$B$1</f>
        <v>0</v>
      </c>
      <c r="H989" t="str">
        <f>CONCATENATE('Fiche formation'!$C$14," ",IF(A989&lt;DATE(2026,9,1),"2A","3A"))</f>
        <v>M ALGO 3A</v>
      </c>
      <c r="K989" t="str">
        <f>VLOOKUP(A989,'Calendrier 2026-2027'!$M$7:$N$37,2,FALSE)</f>
        <v>Centre</v>
      </c>
    </row>
    <row r="990" spans="1:11">
      <c r="A990" s="10">
        <f t="shared" si="77"/>
        <v>46364</v>
      </c>
      <c r="B990" t="str">
        <f t="shared" si="78"/>
        <v>08:00</v>
      </c>
      <c r="C990" t="str">
        <f t="shared" si="79"/>
        <v>12:00</v>
      </c>
      <c r="D990" t="str">
        <f t="shared" si="76"/>
        <v>Centre</v>
      </c>
      <c r="E990">
        <f t="shared" si="75"/>
        <v>1</v>
      </c>
      <c r="F990" t="str">
        <f>IF(A990&lt;DATE(2026,9,1),'Fiche formation'!$C$25,'Fiche formation'!$D$25)</f>
        <v>mickael.montassier@umontpellier.fr</v>
      </c>
      <c r="G990">
        <f>Salle!$B$1</f>
        <v>0</v>
      </c>
      <c r="H990" t="str">
        <f>CONCATENATE('Fiche formation'!$C$14," ",IF(A990&lt;DATE(2026,9,1),"2A","3A"))</f>
        <v>M ALGO 3A</v>
      </c>
      <c r="K990" t="str">
        <f>VLOOKUP(A990,'Calendrier 2026-2027'!$M$7:$N$37,2,FALSE)</f>
        <v>Centre</v>
      </c>
    </row>
    <row r="991" spans="1:11">
      <c r="A991" s="10">
        <f t="shared" si="77"/>
        <v>46364</v>
      </c>
      <c r="B991" t="str">
        <f t="shared" si="78"/>
        <v>14:00</v>
      </c>
      <c r="C991" t="str">
        <f t="shared" si="79"/>
        <v>17:00</v>
      </c>
      <c r="D991" t="str">
        <f t="shared" si="76"/>
        <v>Centre</v>
      </c>
      <c r="E991">
        <f t="shared" si="75"/>
        <v>1</v>
      </c>
      <c r="F991" t="str">
        <f>IF(A991&lt;DATE(2026,9,1),'Fiche formation'!$C$25,'Fiche formation'!$D$25)</f>
        <v>mickael.montassier@umontpellier.fr</v>
      </c>
      <c r="G991">
        <f>Salle!$B$1</f>
        <v>0</v>
      </c>
      <c r="H991" t="str">
        <f>CONCATENATE('Fiche formation'!$C$14," ",IF(A991&lt;DATE(2026,9,1),"2A","3A"))</f>
        <v>M ALGO 3A</v>
      </c>
      <c r="K991" t="str">
        <f>VLOOKUP(A991,'Calendrier 2026-2027'!$M$7:$N$37,2,FALSE)</f>
        <v>Centre</v>
      </c>
    </row>
    <row r="992" spans="1:11">
      <c r="A992" s="10">
        <f t="shared" si="77"/>
        <v>46365</v>
      </c>
      <c r="B992" t="str">
        <f t="shared" si="78"/>
        <v>08:00</v>
      </c>
      <c r="C992" t="str">
        <f t="shared" si="79"/>
        <v>12:00</v>
      </c>
      <c r="D992" t="str">
        <f t="shared" si="76"/>
        <v>Centre</v>
      </c>
      <c r="E992">
        <f t="shared" si="75"/>
        <v>1</v>
      </c>
      <c r="F992" t="str">
        <f>IF(A992&lt;DATE(2026,9,1),'Fiche formation'!$C$25,'Fiche formation'!$D$25)</f>
        <v>mickael.montassier@umontpellier.fr</v>
      </c>
      <c r="G992">
        <f>Salle!$B$1</f>
        <v>0</v>
      </c>
      <c r="H992" t="str">
        <f>CONCATENATE('Fiche formation'!$C$14," ",IF(A992&lt;DATE(2026,9,1),"2A","3A"))</f>
        <v>M ALGO 3A</v>
      </c>
      <c r="K992" t="str">
        <f>VLOOKUP(A992,'Calendrier 2026-2027'!$M$7:$N$37,2,FALSE)</f>
        <v>Centre</v>
      </c>
    </row>
    <row r="993" spans="1:11">
      <c r="A993" s="10">
        <f t="shared" si="77"/>
        <v>46365</v>
      </c>
      <c r="B993" t="str">
        <f t="shared" si="78"/>
        <v>14:00</v>
      </c>
      <c r="C993" t="str">
        <f t="shared" si="79"/>
        <v>17:00</v>
      </c>
      <c r="D993" t="str">
        <f t="shared" si="76"/>
        <v>Centre</v>
      </c>
      <c r="E993">
        <f t="shared" si="75"/>
        <v>1</v>
      </c>
      <c r="F993" t="str">
        <f>IF(A993&lt;DATE(2026,9,1),'Fiche formation'!$C$25,'Fiche formation'!$D$25)</f>
        <v>mickael.montassier@umontpellier.fr</v>
      </c>
      <c r="G993">
        <f>Salle!$B$1</f>
        <v>0</v>
      </c>
      <c r="H993" t="str">
        <f>CONCATENATE('Fiche formation'!$C$14," ",IF(A993&lt;DATE(2026,9,1),"2A","3A"))</f>
        <v>M ALGO 3A</v>
      </c>
      <c r="K993" t="str">
        <f>VLOOKUP(A993,'Calendrier 2026-2027'!$M$7:$N$37,2,FALSE)</f>
        <v>Centre</v>
      </c>
    </row>
    <row r="994" spans="1:11">
      <c r="A994" s="10">
        <f t="shared" si="77"/>
        <v>46366</v>
      </c>
      <c r="B994" t="str">
        <f t="shared" si="78"/>
        <v>08:00</v>
      </c>
      <c r="C994" t="str">
        <f t="shared" si="79"/>
        <v>12:00</v>
      </c>
      <c r="D994" t="str">
        <f t="shared" si="76"/>
        <v>Centre</v>
      </c>
      <c r="E994">
        <f t="shared" si="75"/>
        <v>1</v>
      </c>
      <c r="F994" t="str">
        <f>IF(A994&lt;DATE(2026,9,1),'Fiche formation'!$C$25,'Fiche formation'!$D$25)</f>
        <v>mickael.montassier@umontpellier.fr</v>
      </c>
      <c r="G994">
        <f>Salle!$B$1</f>
        <v>0</v>
      </c>
      <c r="H994" t="str">
        <f>CONCATENATE('Fiche formation'!$C$14," ",IF(A994&lt;DATE(2026,9,1),"2A","3A"))</f>
        <v>M ALGO 3A</v>
      </c>
      <c r="K994" t="str">
        <f>VLOOKUP(A994,'Calendrier 2026-2027'!$M$7:$N$37,2,FALSE)</f>
        <v>Centre</v>
      </c>
    </row>
    <row r="995" spans="1:11">
      <c r="A995" s="10">
        <f t="shared" si="77"/>
        <v>46366</v>
      </c>
      <c r="B995" t="str">
        <f t="shared" si="78"/>
        <v>14:00</v>
      </c>
      <c r="C995" t="str">
        <f t="shared" si="79"/>
        <v>17:00</v>
      </c>
      <c r="D995" t="str">
        <f t="shared" si="76"/>
        <v>Centre</v>
      </c>
      <c r="E995">
        <f t="shared" si="75"/>
        <v>1</v>
      </c>
      <c r="F995" t="str">
        <f>IF(A995&lt;DATE(2026,9,1),'Fiche formation'!$C$25,'Fiche formation'!$D$25)</f>
        <v>mickael.montassier@umontpellier.fr</v>
      </c>
      <c r="G995">
        <f>Salle!$B$1</f>
        <v>0</v>
      </c>
      <c r="H995" t="str">
        <f>CONCATENATE('Fiche formation'!$C$14," ",IF(A995&lt;DATE(2026,9,1),"2A","3A"))</f>
        <v>M ALGO 3A</v>
      </c>
      <c r="K995" t="str">
        <f>VLOOKUP(A995,'Calendrier 2026-2027'!$M$7:$N$37,2,FALSE)</f>
        <v>Centre</v>
      </c>
    </row>
    <row r="996" spans="1:11">
      <c r="A996" s="10">
        <f t="shared" si="77"/>
        <v>46367</v>
      </c>
      <c r="B996" t="str">
        <f t="shared" si="78"/>
        <v>08:00</v>
      </c>
      <c r="C996" t="str">
        <f t="shared" si="79"/>
        <v>12:00</v>
      </c>
      <c r="D996" t="str">
        <f t="shared" si="76"/>
        <v>Centre</v>
      </c>
      <c r="E996">
        <f t="shared" si="75"/>
        <v>1</v>
      </c>
      <c r="F996" t="str">
        <f>IF(A996&lt;DATE(2026,9,1),'Fiche formation'!$C$25,'Fiche formation'!$D$25)</f>
        <v>mickael.montassier@umontpellier.fr</v>
      </c>
      <c r="G996">
        <f>Salle!$B$1</f>
        <v>0</v>
      </c>
      <c r="H996" t="str">
        <f>CONCATENATE('Fiche formation'!$C$14," ",IF(A996&lt;DATE(2026,9,1),"2A","3A"))</f>
        <v>M ALGO 3A</v>
      </c>
      <c r="K996" t="str">
        <f>VLOOKUP(A996,'Calendrier 2026-2027'!$M$7:$N$37,2,FALSE)</f>
        <v>Centre</v>
      </c>
    </row>
    <row r="997" spans="1:11">
      <c r="A997" s="10">
        <f t="shared" si="77"/>
        <v>46367</v>
      </c>
      <c r="B997" t="str">
        <f t="shared" si="78"/>
        <v>14:00</v>
      </c>
      <c r="C997" t="str">
        <f t="shared" si="79"/>
        <v>17:00</v>
      </c>
      <c r="D997" t="str">
        <f t="shared" si="76"/>
        <v>Centre</v>
      </c>
      <c r="E997">
        <f t="shared" si="75"/>
        <v>1</v>
      </c>
      <c r="F997" t="str">
        <f>IF(A997&lt;DATE(2026,9,1),'Fiche formation'!$C$25,'Fiche formation'!$D$25)</f>
        <v>mickael.montassier@umontpellier.fr</v>
      </c>
      <c r="G997">
        <f>Salle!$B$1</f>
        <v>0</v>
      </c>
      <c r="H997" t="str">
        <f>CONCATENATE('Fiche formation'!$C$14," ",IF(A997&lt;DATE(2026,9,1),"2A","3A"))</f>
        <v>M ALGO 3A</v>
      </c>
      <c r="K997" t="str">
        <f>VLOOKUP(A997,'Calendrier 2026-2027'!$M$7:$N$37,2,FALSE)</f>
        <v>Centre</v>
      </c>
    </row>
    <row r="998" spans="1:11">
      <c r="A998" s="10">
        <f t="shared" si="77"/>
        <v>46368</v>
      </c>
      <c r="B998" t="str">
        <f t="shared" si="78"/>
        <v/>
      </c>
      <c r="C998" t="str">
        <f t="shared" si="79"/>
        <v/>
      </c>
      <c r="D998">
        <f t="shared" si="76"/>
        <v>0</v>
      </c>
      <c r="E998" t="str">
        <f t="shared" si="75"/>
        <v/>
      </c>
      <c r="F998" t="str">
        <f>IF(A998&lt;DATE(2026,9,1),'Fiche formation'!$C$25,'Fiche formation'!$D$25)</f>
        <v>mickael.montassier@umontpellier.fr</v>
      </c>
      <c r="G998">
        <f>Salle!$B$1</f>
        <v>0</v>
      </c>
      <c r="H998" t="str">
        <f>CONCATENATE('Fiche formation'!$C$14," ",IF(A998&lt;DATE(2026,9,1),"2A","3A"))</f>
        <v>M ALGO 3A</v>
      </c>
      <c r="K998">
        <f>VLOOKUP(A998,'Calendrier 2026-2027'!$M$7:$N$37,2,FALSE)</f>
        <v>0</v>
      </c>
    </row>
    <row r="999" spans="1:11">
      <c r="A999" s="10">
        <f t="shared" si="77"/>
        <v>46368</v>
      </c>
      <c r="B999" t="str">
        <f t="shared" si="78"/>
        <v/>
      </c>
      <c r="C999" t="str">
        <f t="shared" si="79"/>
        <v/>
      </c>
      <c r="D999">
        <f t="shared" si="76"/>
        <v>0</v>
      </c>
      <c r="E999" t="str">
        <f t="shared" si="75"/>
        <v/>
      </c>
      <c r="F999" t="str">
        <f>IF(A999&lt;DATE(2026,9,1),'Fiche formation'!$C$25,'Fiche formation'!$D$25)</f>
        <v>mickael.montassier@umontpellier.fr</v>
      </c>
      <c r="G999">
        <f>Salle!$B$1</f>
        <v>0</v>
      </c>
      <c r="H999" t="str">
        <f>CONCATENATE('Fiche formation'!$C$14," ",IF(A999&lt;DATE(2026,9,1),"2A","3A"))</f>
        <v>M ALGO 3A</v>
      </c>
      <c r="K999">
        <f>VLOOKUP(A999,'Calendrier 2026-2027'!$M$7:$N$37,2,FALSE)</f>
        <v>0</v>
      </c>
    </row>
    <row r="1000" spans="1:11">
      <c r="A1000" s="10">
        <f t="shared" si="77"/>
        <v>46369</v>
      </c>
      <c r="B1000" t="str">
        <f t="shared" si="78"/>
        <v/>
      </c>
      <c r="C1000" t="str">
        <f t="shared" si="79"/>
        <v/>
      </c>
      <c r="D1000">
        <f t="shared" si="76"/>
        <v>0</v>
      </c>
      <c r="E1000" t="str">
        <f t="shared" si="75"/>
        <v/>
      </c>
      <c r="F1000" t="str">
        <f>IF(A1000&lt;DATE(2026,9,1),'Fiche formation'!$C$25,'Fiche formation'!$D$25)</f>
        <v>mickael.montassier@umontpellier.fr</v>
      </c>
      <c r="G1000">
        <f>Salle!$B$1</f>
        <v>0</v>
      </c>
      <c r="H1000" t="str">
        <f>CONCATENATE('Fiche formation'!$C$14," ",IF(A1000&lt;DATE(2026,9,1),"2A","3A"))</f>
        <v>M ALGO 3A</v>
      </c>
      <c r="K1000">
        <f>VLOOKUP(A1000,'Calendrier 2026-2027'!$M$7:$N$37,2,FALSE)</f>
        <v>0</v>
      </c>
    </row>
    <row r="1001" spans="1:11">
      <c r="A1001" s="10">
        <f t="shared" si="77"/>
        <v>46369</v>
      </c>
      <c r="B1001" t="str">
        <f t="shared" si="78"/>
        <v/>
      </c>
      <c r="C1001" t="str">
        <f t="shared" si="79"/>
        <v/>
      </c>
      <c r="D1001">
        <f t="shared" si="76"/>
        <v>0</v>
      </c>
      <c r="E1001" t="str">
        <f t="shared" si="75"/>
        <v/>
      </c>
      <c r="F1001" t="str">
        <f>IF(A1001&lt;DATE(2026,9,1),'Fiche formation'!$C$25,'Fiche formation'!$D$25)</f>
        <v>mickael.montassier@umontpellier.fr</v>
      </c>
      <c r="G1001">
        <f>Salle!$B$1</f>
        <v>0</v>
      </c>
      <c r="H1001" t="str">
        <f>CONCATENATE('Fiche formation'!$C$14," ",IF(A1001&lt;DATE(2026,9,1),"2A","3A"))</f>
        <v>M ALGO 3A</v>
      </c>
      <c r="K1001">
        <f>VLOOKUP(A1001,'Calendrier 2026-2027'!$M$7:$N$37,2,FALSE)</f>
        <v>0</v>
      </c>
    </row>
    <row r="1002" spans="1:11">
      <c r="A1002" s="10">
        <f t="shared" si="77"/>
        <v>46370</v>
      </c>
      <c r="B1002" t="str">
        <f t="shared" si="78"/>
        <v>08:00</v>
      </c>
      <c r="C1002" t="str">
        <f t="shared" si="79"/>
        <v>12:00</v>
      </c>
      <c r="D1002" t="str">
        <f t="shared" si="76"/>
        <v>Entreprise</v>
      </c>
      <c r="E1002">
        <f t="shared" si="75"/>
        <v>0</v>
      </c>
      <c r="F1002" t="str">
        <f>IF(A1002&lt;DATE(2026,9,1),'Fiche formation'!$C$25,'Fiche formation'!$D$25)</f>
        <v>mickael.montassier@umontpellier.fr</v>
      </c>
      <c r="G1002">
        <f>Salle!$B$1</f>
        <v>0</v>
      </c>
      <c r="H1002" t="str">
        <f>CONCATENATE('Fiche formation'!$C$14," ",IF(A1002&lt;DATE(2026,9,1),"2A","3A"))</f>
        <v>M ALGO 3A</v>
      </c>
      <c r="K1002" t="str">
        <f>VLOOKUP(A1002,'Calendrier 2026-2027'!$M$7:$N$37,2,FALSE)</f>
        <v>Entreprise</v>
      </c>
    </row>
    <row r="1003" spans="1:11">
      <c r="A1003" s="10">
        <f t="shared" si="77"/>
        <v>46370</v>
      </c>
      <c r="B1003" t="str">
        <f t="shared" si="78"/>
        <v>14:00</v>
      </c>
      <c r="C1003" t="str">
        <f t="shared" si="79"/>
        <v>17:00</v>
      </c>
      <c r="D1003" t="str">
        <f t="shared" si="76"/>
        <v>Entreprise</v>
      </c>
      <c r="E1003">
        <f t="shared" si="75"/>
        <v>0</v>
      </c>
      <c r="F1003" t="str">
        <f>IF(A1003&lt;DATE(2026,9,1),'Fiche formation'!$C$25,'Fiche formation'!$D$25)</f>
        <v>mickael.montassier@umontpellier.fr</v>
      </c>
      <c r="G1003">
        <f>Salle!$B$1</f>
        <v>0</v>
      </c>
      <c r="H1003" t="str">
        <f>CONCATENATE('Fiche formation'!$C$14," ",IF(A1003&lt;DATE(2026,9,1),"2A","3A"))</f>
        <v>M ALGO 3A</v>
      </c>
      <c r="K1003" t="str">
        <f>VLOOKUP(A1003,'Calendrier 2026-2027'!$M$7:$N$37,2,FALSE)</f>
        <v>Entreprise</v>
      </c>
    </row>
    <row r="1004" spans="1:11">
      <c r="A1004" s="10">
        <f t="shared" si="77"/>
        <v>46371</v>
      </c>
      <c r="B1004" t="str">
        <f t="shared" si="78"/>
        <v>08:00</v>
      </c>
      <c r="C1004" t="str">
        <f t="shared" si="79"/>
        <v>12:00</v>
      </c>
      <c r="D1004" t="str">
        <f t="shared" si="76"/>
        <v>Entreprise</v>
      </c>
      <c r="E1004">
        <f t="shared" si="75"/>
        <v>0</v>
      </c>
      <c r="F1004" t="str">
        <f>IF(A1004&lt;DATE(2026,9,1),'Fiche formation'!$C$25,'Fiche formation'!$D$25)</f>
        <v>mickael.montassier@umontpellier.fr</v>
      </c>
      <c r="G1004">
        <f>Salle!$B$1</f>
        <v>0</v>
      </c>
      <c r="H1004" t="str">
        <f>CONCATENATE('Fiche formation'!$C$14," ",IF(A1004&lt;DATE(2026,9,1),"2A","3A"))</f>
        <v>M ALGO 3A</v>
      </c>
      <c r="K1004" t="str">
        <f>VLOOKUP(A1004,'Calendrier 2026-2027'!$M$7:$N$37,2,FALSE)</f>
        <v>Entreprise</v>
      </c>
    </row>
    <row r="1005" spans="1:11">
      <c r="A1005" s="10">
        <f t="shared" si="77"/>
        <v>46371</v>
      </c>
      <c r="B1005" t="str">
        <f t="shared" si="78"/>
        <v>14:00</v>
      </c>
      <c r="C1005" t="str">
        <f t="shared" si="79"/>
        <v>17:00</v>
      </c>
      <c r="D1005" t="str">
        <f t="shared" si="76"/>
        <v>Entreprise</v>
      </c>
      <c r="E1005">
        <f t="shared" si="75"/>
        <v>0</v>
      </c>
      <c r="F1005" t="str">
        <f>IF(A1005&lt;DATE(2026,9,1),'Fiche formation'!$C$25,'Fiche formation'!$D$25)</f>
        <v>mickael.montassier@umontpellier.fr</v>
      </c>
      <c r="G1005">
        <f>Salle!$B$1</f>
        <v>0</v>
      </c>
      <c r="H1005" t="str">
        <f>CONCATENATE('Fiche formation'!$C$14," ",IF(A1005&lt;DATE(2026,9,1),"2A","3A"))</f>
        <v>M ALGO 3A</v>
      </c>
      <c r="K1005" t="str">
        <f>VLOOKUP(A1005,'Calendrier 2026-2027'!$M$7:$N$37,2,FALSE)</f>
        <v>Entreprise</v>
      </c>
    </row>
    <row r="1006" spans="1:11">
      <c r="A1006" s="10">
        <f t="shared" si="77"/>
        <v>46372</v>
      </c>
      <c r="B1006" t="str">
        <f t="shared" si="78"/>
        <v>08:00</v>
      </c>
      <c r="C1006" t="str">
        <f t="shared" si="79"/>
        <v>12:00</v>
      </c>
      <c r="D1006" t="str">
        <f t="shared" si="76"/>
        <v>Entreprise</v>
      </c>
      <c r="E1006">
        <f t="shared" si="75"/>
        <v>0</v>
      </c>
      <c r="F1006" t="str">
        <f>IF(A1006&lt;DATE(2026,9,1),'Fiche formation'!$C$25,'Fiche formation'!$D$25)</f>
        <v>mickael.montassier@umontpellier.fr</v>
      </c>
      <c r="G1006">
        <f>Salle!$B$1</f>
        <v>0</v>
      </c>
      <c r="H1006" t="str">
        <f>CONCATENATE('Fiche formation'!$C$14," ",IF(A1006&lt;DATE(2026,9,1),"2A","3A"))</f>
        <v>M ALGO 3A</v>
      </c>
      <c r="K1006" t="str">
        <f>VLOOKUP(A1006,'Calendrier 2026-2027'!$M$7:$N$37,2,FALSE)</f>
        <v>Entreprise</v>
      </c>
    </row>
    <row r="1007" spans="1:11">
      <c r="A1007" s="10">
        <f t="shared" si="77"/>
        <v>46372</v>
      </c>
      <c r="B1007" t="str">
        <f t="shared" si="78"/>
        <v>14:00</v>
      </c>
      <c r="C1007" t="str">
        <f t="shared" si="79"/>
        <v>17:00</v>
      </c>
      <c r="D1007" t="str">
        <f t="shared" si="76"/>
        <v>Entreprise</v>
      </c>
      <c r="E1007">
        <f t="shared" si="75"/>
        <v>0</v>
      </c>
      <c r="F1007" t="str">
        <f>IF(A1007&lt;DATE(2026,9,1),'Fiche formation'!$C$25,'Fiche formation'!$D$25)</f>
        <v>mickael.montassier@umontpellier.fr</v>
      </c>
      <c r="G1007">
        <f>Salle!$B$1</f>
        <v>0</v>
      </c>
      <c r="H1007" t="str">
        <f>CONCATENATE('Fiche formation'!$C$14," ",IF(A1007&lt;DATE(2026,9,1),"2A","3A"))</f>
        <v>M ALGO 3A</v>
      </c>
      <c r="K1007" t="str">
        <f>VLOOKUP(A1007,'Calendrier 2026-2027'!$M$7:$N$37,2,FALSE)</f>
        <v>Entreprise</v>
      </c>
    </row>
    <row r="1008" spans="1:11">
      <c r="A1008" s="10">
        <f t="shared" si="77"/>
        <v>46373</v>
      </c>
      <c r="B1008" t="str">
        <f t="shared" si="78"/>
        <v>08:00</v>
      </c>
      <c r="C1008" t="str">
        <f t="shared" si="79"/>
        <v>12:00</v>
      </c>
      <c r="D1008" t="str">
        <f t="shared" si="76"/>
        <v>Entreprise</v>
      </c>
      <c r="E1008">
        <f t="shared" si="75"/>
        <v>0</v>
      </c>
      <c r="F1008" t="str">
        <f>IF(A1008&lt;DATE(2026,9,1),'Fiche formation'!$C$25,'Fiche formation'!$D$25)</f>
        <v>mickael.montassier@umontpellier.fr</v>
      </c>
      <c r="G1008">
        <f>Salle!$B$1</f>
        <v>0</v>
      </c>
      <c r="H1008" t="str">
        <f>CONCATENATE('Fiche formation'!$C$14," ",IF(A1008&lt;DATE(2026,9,1),"2A","3A"))</f>
        <v>M ALGO 3A</v>
      </c>
      <c r="K1008" t="str">
        <f>VLOOKUP(A1008,'Calendrier 2026-2027'!$M$7:$N$37,2,FALSE)</f>
        <v>Entreprise</v>
      </c>
    </row>
    <row r="1009" spans="1:11">
      <c r="A1009" s="10">
        <f t="shared" si="77"/>
        <v>46373</v>
      </c>
      <c r="B1009" t="str">
        <f t="shared" si="78"/>
        <v>14:00</v>
      </c>
      <c r="C1009" t="str">
        <f t="shared" si="79"/>
        <v>17:00</v>
      </c>
      <c r="D1009" t="str">
        <f t="shared" si="76"/>
        <v>Entreprise</v>
      </c>
      <c r="E1009">
        <f t="shared" si="75"/>
        <v>0</v>
      </c>
      <c r="F1009" t="str">
        <f>IF(A1009&lt;DATE(2026,9,1),'Fiche formation'!$C$25,'Fiche formation'!$D$25)</f>
        <v>mickael.montassier@umontpellier.fr</v>
      </c>
      <c r="G1009">
        <f>Salle!$B$1</f>
        <v>0</v>
      </c>
      <c r="H1009" t="str">
        <f>CONCATENATE('Fiche formation'!$C$14," ",IF(A1009&lt;DATE(2026,9,1),"2A","3A"))</f>
        <v>M ALGO 3A</v>
      </c>
      <c r="K1009" t="str">
        <f>VLOOKUP(A1009,'Calendrier 2026-2027'!$M$7:$N$37,2,FALSE)</f>
        <v>Entreprise</v>
      </c>
    </row>
    <row r="1010" spans="1:11">
      <c r="A1010" s="10">
        <f t="shared" si="77"/>
        <v>46374</v>
      </c>
      <c r="B1010" t="str">
        <f t="shared" si="78"/>
        <v>08:00</v>
      </c>
      <c r="C1010" t="str">
        <f t="shared" si="79"/>
        <v>12:00</v>
      </c>
      <c r="D1010" t="str">
        <f t="shared" si="76"/>
        <v>Entreprise</v>
      </c>
      <c r="E1010">
        <f t="shared" si="75"/>
        <v>0</v>
      </c>
      <c r="F1010" t="str">
        <f>IF(A1010&lt;DATE(2026,9,1),'Fiche formation'!$C$25,'Fiche formation'!$D$25)</f>
        <v>mickael.montassier@umontpellier.fr</v>
      </c>
      <c r="G1010">
        <f>Salle!$B$1</f>
        <v>0</v>
      </c>
      <c r="H1010" t="str">
        <f>CONCATENATE('Fiche formation'!$C$14," ",IF(A1010&lt;DATE(2026,9,1),"2A","3A"))</f>
        <v>M ALGO 3A</v>
      </c>
      <c r="K1010" t="str">
        <f>VLOOKUP(A1010,'Calendrier 2026-2027'!$M$7:$N$37,2,FALSE)</f>
        <v>Entreprise</v>
      </c>
    </row>
    <row r="1011" spans="1:11">
      <c r="A1011" s="10">
        <f t="shared" si="77"/>
        <v>46374</v>
      </c>
      <c r="B1011" t="str">
        <f t="shared" si="78"/>
        <v>14:00</v>
      </c>
      <c r="C1011" t="str">
        <f t="shared" si="79"/>
        <v>17:00</v>
      </c>
      <c r="D1011" t="str">
        <f t="shared" si="76"/>
        <v>Entreprise</v>
      </c>
      <c r="E1011">
        <f t="shared" si="75"/>
        <v>0</v>
      </c>
      <c r="F1011" t="str">
        <f>IF(A1011&lt;DATE(2026,9,1),'Fiche formation'!$C$25,'Fiche formation'!$D$25)</f>
        <v>mickael.montassier@umontpellier.fr</v>
      </c>
      <c r="G1011">
        <f>Salle!$B$1</f>
        <v>0</v>
      </c>
      <c r="H1011" t="str">
        <f>CONCATENATE('Fiche formation'!$C$14," ",IF(A1011&lt;DATE(2026,9,1),"2A","3A"))</f>
        <v>M ALGO 3A</v>
      </c>
      <c r="K1011" t="str">
        <f>VLOOKUP(A1011,'Calendrier 2026-2027'!$M$7:$N$37,2,FALSE)</f>
        <v>Entreprise</v>
      </c>
    </row>
    <row r="1012" spans="1:11">
      <c r="A1012" s="10">
        <f t="shared" si="77"/>
        <v>46375</v>
      </c>
      <c r="B1012" t="str">
        <f t="shared" si="78"/>
        <v/>
      </c>
      <c r="C1012" t="str">
        <f t="shared" si="79"/>
        <v/>
      </c>
      <c r="D1012">
        <f t="shared" si="76"/>
        <v>0</v>
      </c>
      <c r="E1012" t="str">
        <f t="shared" si="75"/>
        <v/>
      </c>
      <c r="F1012" t="str">
        <f>IF(A1012&lt;DATE(2026,9,1),'Fiche formation'!$C$25,'Fiche formation'!$D$25)</f>
        <v>mickael.montassier@umontpellier.fr</v>
      </c>
      <c r="G1012">
        <f>Salle!$B$1</f>
        <v>0</v>
      </c>
      <c r="H1012" t="str">
        <f>CONCATENATE('Fiche formation'!$C$14," ",IF(A1012&lt;DATE(2026,9,1),"2A","3A"))</f>
        <v>M ALGO 3A</v>
      </c>
      <c r="K1012">
        <f>VLOOKUP(A1012,'Calendrier 2026-2027'!$M$7:$N$37,2,FALSE)</f>
        <v>0</v>
      </c>
    </row>
    <row r="1013" spans="1:11">
      <c r="A1013" s="10">
        <f t="shared" si="77"/>
        <v>46375</v>
      </c>
      <c r="B1013" t="str">
        <f t="shared" si="78"/>
        <v/>
      </c>
      <c r="C1013" t="str">
        <f t="shared" si="79"/>
        <v/>
      </c>
      <c r="D1013">
        <f t="shared" si="76"/>
        <v>0</v>
      </c>
      <c r="E1013" t="str">
        <f t="shared" si="75"/>
        <v/>
      </c>
      <c r="F1013" t="str">
        <f>IF(A1013&lt;DATE(2026,9,1),'Fiche formation'!$C$25,'Fiche formation'!$D$25)</f>
        <v>mickael.montassier@umontpellier.fr</v>
      </c>
      <c r="G1013">
        <f>Salle!$B$1</f>
        <v>0</v>
      </c>
      <c r="H1013" t="str">
        <f>CONCATENATE('Fiche formation'!$C$14," ",IF(A1013&lt;DATE(2026,9,1),"2A","3A"))</f>
        <v>M ALGO 3A</v>
      </c>
      <c r="K1013">
        <f>VLOOKUP(A1013,'Calendrier 2026-2027'!$M$7:$N$37,2,FALSE)</f>
        <v>0</v>
      </c>
    </row>
    <row r="1014" spans="1:11">
      <c r="A1014" s="10">
        <f t="shared" si="77"/>
        <v>46376</v>
      </c>
      <c r="B1014" t="str">
        <f t="shared" si="78"/>
        <v/>
      </c>
      <c r="C1014" t="str">
        <f t="shared" si="79"/>
        <v/>
      </c>
      <c r="D1014">
        <f t="shared" si="76"/>
        <v>0</v>
      </c>
      <c r="E1014" t="str">
        <f t="shared" si="75"/>
        <v/>
      </c>
      <c r="F1014" t="str">
        <f>IF(A1014&lt;DATE(2026,9,1),'Fiche formation'!$C$25,'Fiche formation'!$D$25)</f>
        <v>mickael.montassier@umontpellier.fr</v>
      </c>
      <c r="G1014">
        <f>Salle!$B$1</f>
        <v>0</v>
      </c>
      <c r="H1014" t="str">
        <f>CONCATENATE('Fiche formation'!$C$14," ",IF(A1014&lt;DATE(2026,9,1),"2A","3A"))</f>
        <v>M ALGO 3A</v>
      </c>
      <c r="K1014">
        <f>VLOOKUP(A1014,'Calendrier 2026-2027'!$M$7:$N$37,2,FALSE)</f>
        <v>0</v>
      </c>
    </row>
    <row r="1015" spans="1:11">
      <c r="A1015" s="10">
        <f t="shared" si="77"/>
        <v>46376</v>
      </c>
      <c r="B1015" t="str">
        <f t="shared" si="78"/>
        <v/>
      </c>
      <c r="C1015" t="str">
        <f t="shared" si="79"/>
        <v/>
      </c>
      <c r="D1015">
        <f t="shared" si="76"/>
        <v>0</v>
      </c>
      <c r="E1015" t="str">
        <f t="shared" si="75"/>
        <v/>
      </c>
      <c r="F1015" t="str">
        <f>IF(A1015&lt;DATE(2026,9,1),'Fiche formation'!$C$25,'Fiche formation'!$D$25)</f>
        <v>mickael.montassier@umontpellier.fr</v>
      </c>
      <c r="G1015">
        <f>Salle!$B$1</f>
        <v>0</v>
      </c>
      <c r="H1015" t="str">
        <f>CONCATENATE('Fiche formation'!$C$14," ",IF(A1015&lt;DATE(2026,9,1),"2A","3A"))</f>
        <v>M ALGO 3A</v>
      </c>
      <c r="K1015">
        <f>VLOOKUP(A1015,'Calendrier 2026-2027'!$M$7:$N$37,2,FALSE)</f>
        <v>0</v>
      </c>
    </row>
    <row r="1016" spans="1:11">
      <c r="A1016" s="10">
        <f t="shared" si="77"/>
        <v>46377</v>
      </c>
      <c r="B1016" t="str">
        <f t="shared" si="78"/>
        <v>08:00</v>
      </c>
      <c r="C1016" t="str">
        <f t="shared" si="79"/>
        <v>12:00</v>
      </c>
      <c r="D1016" t="str">
        <f t="shared" si="76"/>
        <v>Entreprise</v>
      </c>
      <c r="E1016">
        <f t="shared" si="75"/>
        <v>0</v>
      </c>
      <c r="F1016" t="str">
        <f>IF(A1016&lt;DATE(2026,9,1),'Fiche formation'!$C$25,'Fiche formation'!$D$25)</f>
        <v>mickael.montassier@umontpellier.fr</v>
      </c>
      <c r="G1016">
        <f>Salle!$B$1</f>
        <v>0</v>
      </c>
      <c r="H1016" t="str">
        <f>CONCATENATE('Fiche formation'!$C$14," ",IF(A1016&lt;DATE(2026,9,1),"2A","3A"))</f>
        <v>M ALGO 3A</v>
      </c>
      <c r="K1016" t="str">
        <f>VLOOKUP(A1016,'Calendrier 2026-2027'!$M$7:$N$37,2,FALSE)</f>
        <v>Entreprise</v>
      </c>
    </row>
    <row r="1017" spans="1:11">
      <c r="A1017" s="10">
        <f t="shared" si="77"/>
        <v>46377</v>
      </c>
      <c r="B1017" t="str">
        <f t="shared" si="78"/>
        <v>14:00</v>
      </c>
      <c r="C1017" t="str">
        <f t="shared" si="79"/>
        <v>17:00</v>
      </c>
      <c r="D1017" t="str">
        <f t="shared" si="76"/>
        <v>Entreprise</v>
      </c>
      <c r="E1017">
        <f t="shared" si="75"/>
        <v>0</v>
      </c>
      <c r="F1017" t="str">
        <f>IF(A1017&lt;DATE(2026,9,1),'Fiche formation'!$C$25,'Fiche formation'!$D$25)</f>
        <v>mickael.montassier@umontpellier.fr</v>
      </c>
      <c r="G1017">
        <f>Salle!$B$1</f>
        <v>0</v>
      </c>
      <c r="H1017" t="str">
        <f>CONCATENATE('Fiche formation'!$C$14," ",IF(A1017&lt;DATE(2026,9,1),"2A","3A"))</f>
        <v>M ALGO 3A</v>
      </c>
      <c r="K1017" t="str">
        <f>VLOOKUP(A1017,'Calendrier 2026-2027'!$M$7:$N$37,2,FALSE)</f>
        <v>Entreprise</v>
      </c>
    </row>
    <row r="1018" spans="1:11">
      <c r="A1018" s="10">
        <f t="shared" si="77"/>
        <v>46378</v>
      </c>
      <c r="B1018" t="str">
        <f t="shared" si="78"/>
        <v>08:00</v>
      </c>
      <c r="C1018" t="str">
        <f t="shared" si="79"/>
        <v>12:00</v>
      </c>
      <c r="D1018" t="str">
        <f t="shared" si="76"/>
        <v>Entreprise</v>
      </c>
      <c r="E1018">
        <f t="shared" si="75"/>
        <v>0</v>
      </c>
      <c r="F1018" t="str">
        <f>IF(A1018&lt;DATE(2026,9,1),'Fiche formation'!$C$25,'Fiche formation'!$D$25)</f>
        <v>mickael.montassier@umontpellier.fr</v>
      </c>
      <c r="G1018">
        <f>Salle!$B$1</f>
        <v>0</v>
      </c>
      <c r="H1018" t="str">
        <f>CONCATENATE('Fiche formation'!$C$14," ",IF(A1018&lt;DATE(2026,9,1),"2A","3A"))</f>
        <v>M ALGO 3A</v>
      </c>
      <c r="K1018" t="str">
        <f>VLOOKUP(A1018,'Calendrier 2026-2027'!$M$7:$N$37,2,FALSE)</f>
        <v>Entreprise</v>
      </c>
    </row>
    <row r="1019" spans="1:11">
      <c r="A1019" s="10">
        <f t="shared" si="77"/>
        <v>46378</v>
      </c>
      <c r="B1019" t="str">
        <f t="shared" si="78"/>
        <v>14:00</v>
      </c>
      <c r="C1019" t="str">
        <f t="shared" si="79"/>
        <v>17:00</v>
      </c>
      <c r="D1019" t="str">
        <f t="shared" si="76"/>
        <v>Entreprise</v>
      </c>
      <c r="E1019">
        <f t="shared" si="75"/>
        <v>0</v>
      </c>
      <c r="F1019" t="str">
        <f>IF(A1019&lt;DATE(2026,9,1),'Fiche formation'!$C$25,'Fiche formation'!$D$25)</f>
        <v>mickael.montassier@umontpellier.fr</v>
      </c>
      <c r="G1019">
        <f>Salle!$B$1</f>
        <v>0</v>
      </c>
      <c r="H1019" t="str">
        <f>CONCATENATE('Fiche formation'!$C$14," ",IF(A1019&lt;DATE(2026,9,1),"2A","3A"))</f>
        <v>M ALGO 3A</v>
      </c>
      <c r="K1019" t="str">
        <f>VLOOKUP(A1019,'Calendrier 2026-2027'!$M$7:$N$37,2,FALSE)</f>
        <v>Entreprise</v>
      </c>
    </row>
    <row r="1020" spans="1:11">
      <c r="A1020" s="10">
        <f t="shared" si="77"/>
        <v>46379</v>
      </c>
      <c r="B1020" t="str">
        <f t="shared" si="78"/>
        <v>08:00</v>
      </c>
      <c r="C1020" t="str">
        <f t="shared" si="79"/>
        <v>12:00</v>
      </c>
      <c r="D1020" t="str">
        <f t="shared" si="76"/>
        <v>Entreprise</v>
      </c>
      <c r="E1020">
        <f t="shared" si="75"/>
        <v>0</v>
      </c>
      <c r="F1020" t="str">
        <f>IF(A1020&lt;DATE(2026,9,1),'Fiche formation'!$C$25,'Fiche formation'!$D$25)</f>
        <v>mickael.montassier@umontpellier.fr</v>
      </c>
      <c r="G1020">
        <f>Salle!$B$1</f>
        <v>0</v>
      </c>
      <c r="H1020" t="str">
        <f>CONCATENATE('Fiche formation'!$C$14," ",IF(A1020&lt;DATE(2026,9,1),"2A","3A"))</f>
        <v>M ALGO 3A</v>
      </c>
      <c r="K1020" t="str">
        <f>VLOOKUP(A1020,'Calendrier 2026-2027'!$M$7:$N$37,2,FALSE)</f>
        <v>Entreprise</v>
      </c>
    </row>
    <row r="1021" spans="1:11">
      <c r="A1021" s="10">
        <f t="shared" si="77"/>
        <v>46379</v>
      </c>
      <c r="B1021" t="str">
        <f t="shared" si="78"/>
        <v>14:00</v>
      </c>
      <c r="C1021" t="str">
        <f t="shared" si="79"/>
        <v>17:00</v>
      </c>
      <c r="D1021" t="str">
        <f t="shared" si="76"/>
        <v>Entreprise</v>
      </c>
      <c r="E1021">
        <f t="shared" si="75"/>
        <v>0</v>
      </c>
      <c r="F1021" t="str">
        <f>IF(A1021&lt;DATE(2026,9,1),'Fiche formation'!$C$25,'Fiche formation'!$D$25)</f>
        <v>mickael.montassier@umontpellier.fr</v>
      </c>
      <c r="G1021">
        <f>Salle!$B$1</f>
        <v>0</v>
      </c>
      <c r="H1021" t="str">
        <f>CONCATENATE('Fiche formation'!$C$14," ",IF(A1021&lt;DATE(2026,9,1),"2A","3A"))</f>
        <v>M ALGO 3A</v>
      </c>
      <c r="K1021" t="str">
        <f>VLOOKUP(A1021,'Calendrier 2026-2027'!$M$7:$N$37,2,FALSE)</f>
        <v>Entreprise</v>
      </c>
    </row>
    <row r="1022" spans="1:11">
      <c r="A1022" s="10">
        <f t="shared" si="77"/>
        <v>46380</v>
      </c>
      <c r="B1022" t="str">
        <f t="shared" si="78"/>
        <v>08:00</v>
      </c>
      <c r="C1022" t="str">
        <f t="shared" si="79"/>
        <v>12:00</v>
      </c>
      <c r="D1022" t="str">
        <f t="shared" si="76"/>
        <v>Entreprise</v>
      </c>
      <c r="E1022">
        <f t="shared" si="75"/>
        <v>0</v>
      </c>
      <c r="F1022" t="str">
        <f>IF(A1022&lt;DATE(2026,9,1),'Fiche formation'!$C$25,'Fiche formation'!$D$25)</f>
        <v>mickael.montassier@umontpellier.fr</v>
      </c>
      <c r="G1022">
        <f>Salle!$B$1</f>
        <v>0</v>
      </c>
      <c r="H1022" t="str">
        <f>CONCATENATE('Fiche formation'!$C$14," ",IF(A1022&lt;DATE(2026,9,1),"2A","3A"))</f>
        <v>M ALGO 3A</v>
      </c>
      <c r="K1022" t="str">
        <f>VLOOKUP(A1022,'Calendrier 2026-2027'!$M$7:$N$37,2,FALSE)</f>
        <v>Entreprise</v>
      </c>
    </row>
    <row r="1023" spans="1:11">
      <c r="A1023" s="10">
        <f t="shared" si="77"/>
        <v>46380</v>
      </c>
      <c r="B1023" t="str">
        <f t="shared" si="78"/>
        <v>14:00</v>
      </c>
      <c r="C1023" t="str">
        <f t="shared" si="79"/>
        <v>17:00</v>
      </c>
      <c r="D1023" t="str">
        <f t="shared" si="76"/>
        <v>Entreprise</v>
      </c>
      <c r="E1023">
        <f t="shared" ref="E1023:E1086" si="80">IF(K1023=0,"",IF(OR(K1023="Entreprise",K1023="Révisions"),0,1))</f>
        <v>0</v>
      </c>
      <c r="F1023" t="str">
        <f>IF(A1023&lt;DATE(2026,9,1),'Fiche formation'!$C$25,'Fiche formation'!$D$25)</f>
        <v>mickael.montassier@umontpellier.fr</v>
      </c>
      <c r="G1023">
        <f>Salle!$B$1</f>
        <v>0</v>
      </c>
      <c r="H1023" t="str">
        <f>CONCATENATE('Fiche formation'!$C$14," ",IF(A1023&lt;DATE(2026,9,1),"2A","3A"))</f>
        <v>M ALGO 3A</v>
      </c>
      <c r="K1023" t="str">
        <f>VLOOKUP(A1023,'Calendrier 2026-2027'!$M$7:$N$37,2,FALSE)</f>
        <v>Entreprise</v>
      </c>
    </row>
    <row r="1024" spans="1:11">
      <c r="A1024" s="10">
        <f t="shared" si="77"/>
        <v>46381</v>
      </c>
      <c r="B1024" t="str">
        <f t="shared" si="78"/>
        <v/>
      </c>
      <c r="C1024" t="str">
        <f t="shared" si="79"/>
        <v/>
      </c>
      <c r="D1024">
        <f t="shared" ref="D1024:D1087" si="81">K1024</f>
        <v>0</v>
      </c>
      <c r="E1024" t="str">
        <f t="shared" si="80"/>
        <v/>
      </c>
      <c r="F1024" t="str">
        <f>IF(A1024&lt;DATE(2026,9,1),'Fiche formation'!$C$25,'Fiche formation'!$D$25)</f>
        <v>mickael.montassier@umontpellier.fr</v>
      </c>
      <c r="G1024">
        <f>Salle!$B$1</f>
        <v>0</v>
      </c>
      <c r="H1024" t="str">
        <f>CONCATENATE('Fiche formation'!$C$14," ",IF(A1024&lt;DATE(2026,9,1),"2A","3A"))</f>
        <v>M ALGO 3A</v>
      </c>
      <c r="K1024">
        <f>VLOOKUP(A1024,'Calendrier 2026-2027'!$M$7:$N$37,2,FALSE)</f>
        <v>0</v>
      </c>
    </row>
    <row r="1025" spans="1:11">
      <c r="A1025" s="10">
        <f t="shared" ref="A1025:A1088" si="82">IF(A1024=A1023,A1024+1,A1024)</f>
        <v>46381</v>
      </c>
      <c r="B1025" t="str">
        <f t="shared" si="78"/>
        <v/>
      </c>
      <c r="C1025" t="str">
        <f t="shared" si="79"/>
        <v/>
      </c>
      <c r="D1025">
        <f t="shared" si="81"/>
        <v>0</v>
      </c>
      <c r="E1025" t="str">
        <f t="shared" si="80"/>
        <v/>
      </c>
      <c r="F1025" t="str">
        <f>IF(A1025&lt;DATE(2026,9,1),'Fiche formation'!$C$25,'Fiche formation'!$D$25)</f>
        <v>mickael.montassier@umontpellier.fr</v>
      </c>
      <c r="G1025">
        <f>Salle!$B$1</f>
        <v>0</v>
      </c>
      <c r="H1025" t="str">
        <f>CONCATENATE('Fiche formation'!$C$14," ",IF(A1025&lt;DATE(2026,9,1),"2A","3A"))</f>
        <v>M ALGO 3A</v>
      </c>
      <c r="K1025">
        <f>VLOOKUP(A1025,'Calendrier 2026-2027'!$M$7:$N$37,2,FALSE)</f>
        <v>0</v>
      </c>
    </row>
    <row r="1026" spans="1:11">
      <c r="A1026" s="10">
        <f t="shared" si="82"/>
        <v>46382</v>
      </c>
      <c r="B1026" t="str">
        <f t="shared" si="78"/>
        <v/>
      </c>
      <c r="C1026" t="str">
        <f t="shared" si="79"/>
        <v/>
      </c>
      <c r="D1026">
        <f t="shared" si="81"/>
        <v>0</v>
      </c>
      <c r="E1026" t="str">
        <f t="shared" si="80"/>
        <v/>
      </c>
      <c r="F1026" t="str">
        <f>IF(A1026&lt;DATE(2026,9,1),'Fiche formation'!$C$25,'Fiche formation'!$D$25)</f>
        <v>mickael.montassier@umontpellier.fr</v>
      </c>
      <c r="G1026">
        <f>Salle!$B$1</f>
        <v>0</v>
      </c>
      <c r="H1026" t="str">
        <f>CONCATENATE('Fiche formation'!$C$14," ",IF(A1026&lt;DATE(2026,9,1),"2A","3A"))</f>
        <v>M ALGO 3A</v>
      </c>
      <c r="K1026">
        <f>VLOOKUP(A1026,'Calendrier 2026-2027'!$M$7:$N$37,2,FALSE)</f>
        <v>0</v>
      </c>
    </row>
    <row r="1027" spans="1:11">
      <c r="A1027" s="10">
        <f t="shared" si="82"/>
        <v>46382</v>
      </c>
      <c r="B1027" t="str">
        <f t="shared" ref="B1027:B1090" si="83">IF(K1027=0,"",IF($A1027=$A1026,"14:00","08:00"))</f>
        <v/>
      </c>
      <c r="C1027" t="str">
        <f t="shared" ref="C1027:C1090" si="84">IF(K1027=0,"",IF($A1027=$A1026,"17:00","12:00"))</f>
        <v/>
      </c>
      <c r="D1027">
        <f t="shared" si="81"/>
        <v>0</v>
      </c>
      <c r="E1027" t="str">
        <f t="shared" si="80"/>
        <v/>
      </c>
      <c r="F1027" t="str">
        <f>IF(A1027&lt;DATE(2026,9,1),'Fiche formation'!$C$25,'Fiche formation'!$D$25)</f>
        <v>mickael.montassier@umontpellier.fr</v>
      </c>
      <c r="G1027">
        <f>Salle!$B$1</f>
        <v>0</v>
      </c>
      <c r="H1027" t="str">
        <f>CONCATENATE('Fiche formation'!$C$14," ",IF(A1027&lt;DATE(2026,9,1),"2A","3A"))</f>
        <v>M ALGO 3A</v>
      </c>
      <c r="K1027">
        <f>VLOOKUP(A1027,'Calendrier 2026-2027'!$M$7:$N$37,2,FALSE)</f>
        <v>0</v>
      </c>
    </row>
    <row r="1028" spans="1:11">
      <c r="A1028" s="10">
        <f t="shared" si="82"/>
        <v>46383</v>
      </c>
      <c r="B1028" t="str">
        <f t="shared" si="83"/>
        <v/>
      </c>
      <c r="C1028" t="str">
        <f t="shared" si="84"/>
        <v/>
      </c>
      <c r="D1028">
        <f t="shared" si="81"/>
        <v>0</v>
      </c>
      <c r="E1028" t="str">
        <f t="shared" si="80"/>
        <v/>
      </c>
      <c r="F1028" t="str">
        <f>IF(A1028&lt;DATE(2026,9,1),'Fiche formation'!$C$25,'Fiche formation'!$D$25)</f>
        <v>mickael.montassier@umontpellier.fr</v>
      </c>
      <c r="G1028">
        <f>Salle!$B$1</f>
        <v>0</v>
      </c>
      <c r="H1028" t="str">
        <f>CONCATENATE('Fiche formation'!$C$14," ",IF(A1028&lt;DATE(2026,9,1),"2A","3A"))</f>
        <v>M ALGO 3A</v>
      </c>
      <c r="K1028">
        <f>VLOOKUP(A1028,'Calendrier 2026-2027'!$M$7:$N$37,2,FALSE)</f>
        <v>0</v>
      </c>
    </row>
    <row r="1029" spans="1:11">
      <c r="A1029" s="10">
        <f t="shared" si="82"/>
        <v>46383</v>
      </c>
      <c r="B1029" t="str">
        <f t="shared" si="83"/>
        <v/>
      </c>
      <c r="C1029" t="str">
        <f t="shared" si="84"/>
        <v/>
      </c>
      <c r="D1029">
        <f t="shared" si="81"/>
        <v>0</v>
      </c>
      <c r="E1029" t="str">
        <f t="shared" si="80"/>
        <v/>
      </c>
      <c r="F1029" t="str">
        <f>IF(A1029&lt;DATE(2026,9,1),'Fiche formation'!$C$25,'Fiche formation'!$D$25)</f>
        <v>mickael.montassier@umontpellier.fr</v>
      </c>
      <c r="G1029">
        <f>Salle!$B$1</f>
        <v>0</v>
      </c>
      <c r="H1029" t="str">
        <f>CONCATENATE('Fiche formation'!$C$14," ",IF(A1029&lt;DATE(2026,9,1),"2A","3A"))</f>
        <v>M ALGO 3A</v>
      </c>
      <c r="K1029">
        <f>VLOOKUP(A1029,'Calendrier 2026-2027'!$M$7:$N$37,2,FALSE)</f>
        <v>0</v>
      </c>
    </row>
    <row r="1030" spans="1:11">
      <c r="A1030" s="10">
        <f t="shared" si="82"/>
        <v>46384</v>
      </c>
      <c r="B1030" t="str">
        <f t="shared" si="83"/>
        <v>08:00</v>
      </c>
      <c r="C1030" t="str">
        <f t="shared" si="84"/>
        <v>12:00</v>
      </c>
      <c r="D1030" t="str">
        <f t="shared" si="81"/>
        <v>Entreprise</v>
      </c>
      <c r="E1030">
        <f t="shared" si="80"/>
        <v>0</v>
      </c>
      <c r="F1030" t="str">
        <f>IF(A1030&lt;DATE(2026,9,1),'Fiche formation'!$C$25,'Fiche formation'!$D$25)</f>
        <v>mickael.montassier@umontpellier.fr</v>
      </c>
      <c r="G1030">
        <f>Salle!$B$1</f>
        <v>0</v>
      </c>
      <c r="H1030" t="str">
        <f>CONCATENATE('Fiche formation'!$C$14," ",IF(A1030&lt;DATE(2026,9,1),"2A","3A"))</f>
        <v>M ALGO 3A</v>
      </c>
      <c r="K1030" t="str">
        <f>VLOOKUP(A1030,'Calendrier 2026-2027'!$M$7:$N$37,2,FALSE)</f>
        <v>Entreprise</v>
      </c>
    </row>
    <row r="1031" spans="1:11">
      <c r="A1031" s="10">
        <f t="shared" si="82"/>
        <v>46384</v>
      </c>
      <c r="B1031" t="str">
        <f t="shared" si="83"/>
        <v>14:00</v>
      </c>
      <c r="C1031" t="str">
        <f t="shared" si="84"/>
        <v>17:00</v>
      </c>
      <c r="D1031" t="str">
        <f t="shared" si="81"/>
        <v>Entreprise</v>
      </c>
      <c r="E1031">
        <f t="shared" si="80"/>
        <v>0</v>
      </c>
      <c r="F1031" t="str">
        <f>IF(A1031&lt;DATE(2026,9,1),'Fiche formation'!$C$25,'Fiche formation'!$D$25)</f>
        <v>mickael.montassier@umontpellier.fr</v>
      </c>
      <c r="G1031">
        <f>Salle!$B$1</f>
        <v>0</v>
      </c>
      <c r="H1031" t="str">
        <f>CONCATENATE('Fiche formation'!$C$14," ",IF(A1031&lt;DATE(2026,9,1),"2A","3A"))</f>
        <v>M ALGO 3A</v>
      </c>
      <c r="K1031" t="str">
        <f>VLOOKUP(A1031,'Calendrier 2026-2027'!$M$7:$N$37,2,FALSE)</f>
        <v>Entreprise</v>
      </c>
    </row>
    <row r="1032" spans="1:11">
      <c r="A1032" s="10">
        <f t="shared" si="82"/>
        <v>46385</v>
      </c>
      <c r="B1032" t="str">
        <f t="shared" si="83"/>
        <v>08:00</v>
      </c>
      <c r="C1032" t="str">
        <f t="shared" si="84"/>
        <v>12:00</v>
      </c>
      <c r="D1032" t="str">
        <f t="shared" si="81"/>
        <v>Entreprise</v>
      </c>
      <c r="E1032">
        <f t="shared" si="80"/>
        <v>0</v>
      </c>
      <c r="F1032" t="str">
        <f>IF(A1032&lt;DATE(2026,9,1),'Fiche formation'!$C$25,'Fiche formation'!$D$25)</f>
        <v>mickael.montassier@umontpellier.fr</v>
      </c>
      <c r="G1032">
        <f>Salle!$B$1</f>
        <v>0</v>
      </c>
      <c r="H1032" t="str">
        <f>CONCATENATE('Fiche formation'!$C$14," ",IF(A1032&lt;DATE(2026,9,1),"2A","3A"))</f>
        <v>M ALGO 3A</v>
      </c>
      <c r="K1032" t="str">
        <f>VLOOKUP(A1032,'Calendrier 2026-2027'!$M$7:$N$37,2,FALSE)</f>
        <v>Entreprise</v>
      </c>
    </row>
    <row r="1033" spans="1:11">
      <c r="A1033" s="10">
        <f t="shared" si="82"/>
        <v>46385</v>
      </c>
      <c r="B1033" t="str">
        <f t="shared" si="83"/>
        <v>14:00</v>
      </c>
      <c r="C1033" t="str">
        <f t="shared" si="84"/>
        <v>17:00</v>
      </c>
      <c r="D1033" t="str">
        <f t="shared" si="81"/>
        <v>Entreprise</v>
      </c>
      <c r="E1033">
        <f t="shared" si="80"/>
        <v>0</v>
      </c>
      <c r="F1033" t="str">
        <f>IF(A1033&lt;DATE(2026,9,1),'Fiche formation'!$C$25,'Fiche formation'!$D$25)</f>
        <v>mickael.montassier@umontpellier.fr</v>
      </c>
      <c r="G1033">
        <f>Salle!$B$1</f>
        <v>0</v>
      </c>
      <c r="H1033" t="str">
        <f>CONCATENATE('Fiche formation'!$C$14," ",IF(A1033&lt;DATE(2026,9,1),"2A","3A"))</f>
        <v>M ALGO 3A</v>
      </c>
      <c r="K1033" t="str">
        <f>VLOOKUP(A1033,'Calendrier 2026-2027'!$M$7:$N$37,2,FALSE)</f>
        <v>Entreprise</v>
      </c>
    </row>
    <row r="1034" spans="1:11">
      <c r="A1034" s="10">
        <f t="shared" si="82"/>
        <v>46386</v>
      </c>
      <c r="B1034" t="str">
        <f t="shared" si="83"/>
        <v>08:00</v>
      </c>
      <c r="C1034" t="str">
        <f t="shared" si="84"/>
        <v>12:00</v>
      </c>
      <c r="D1034" t="str">
        <f t="shared" si="81"/>
        <v>Entreprise</v>
      </c>
      <c r="E1034">
        <f t="shared" si="80"/>
        <v>0</v>
      </c>
      <c r="F1034" t="str">
        <f>IF(A1034&lt;DATE(2026,9,1),'Fiche formation'!$C$25,'Fiche formation'!$D$25)</f>
        <v>mickael.montassier@umontpellier.fr</v>
      </c>
      <c r="G1034">
        <f>Salle!$B$1</f>
        <v>0</v>
      </c>
      <c r="H1034" t="str">
        <f>CONCATENATE('Fiche formation'!$C$14," ",IF(A1034&lt;DATE(2026,9,1),"2A","3A"))</f>
        <v>M ALGO 3A</v>
      </c>
      <c r="K1034" t="str">
        <f>VLOOKUP(A1034,'Calendrier 2026-2027'!$M$7:$N$37,2,FALSE)</f>
        <v>Entreprise</v>
      </c>
    </row>
    <row r="1035" spans="1:11">
      <c r="A1035" s="10">
        <f t="shared" si="82"/>
        <v>46386</v>
      </c>
      <c r="B1035" t="str">
        <f t="shared" si="83"/>
        <v>14:00</v>
      </c>
      <c r="C1035" t="str">
        <f t="shared" si="84"/>
        <v>17:00</v>
      </c>
      <c r="D1035" t="str">
        <f t="shared" si="81"/>
        <v>Entreprise</v>
      </c>
      <c r="E1035">
        <f t="shared" si="80"/>
        <v>0</v>
      </c>
      <c r="F1035" t="str">
        <f>IF(A1035&lt;DATE(2026,9,1),'Fiche formation'!$C$25,'Fiche formation'!$D$25)</f>
        <v>mickael.montassier@umontpellier.fr</v>
      </c>
      <c r="G1035">
        <f>Salle!$B$1</f>
        <v>0</v>
      </c>
      <c r="H1035" t="str">
        <f>CONCATENATE('Fiche formation'!$C$14," ",IF(A1035&lt;DATE(2026,9,1),"2A","3A"))</f>
        <v>M ALGO 3A</v>
      </c>
      <c r="K1035" t="str">
        <f>VLOOKUP(A1035,'Calendrier 2026-2027'!$M$7:$N$37,2,FALSE)</f>
        <v>Entreprise</v>
      </c>
    </row>
    <row r="1036" spans="1:11">
      <c r="A1036" s="10">
        <f t="shared" si="82"/>
        <v>46387</v>
      </c>
      <c r="B1036" t="str">
        <f t="shared" si="83"/>
        <v>08:00</v>
      </c>
      <c r="C1036" t="str">
        <f t="shared" si="84"/>
        <v>12:00</v>
      </c>
      <c r="D1036" t="str">
        <f t="shared" si="81"/>
        <v>Entreprise</v>
      </c>
      <c r="E1036">
        <f t="shared" si="80"/>
        <v>0</v>
      </c>
      <c r="F1036" t="str">
        <f>IF(A1036&lt;DATE(2026,9,1),'Fiche formation'!$C$25,'Fiche formation'!$D$25)</f>
        <v>mickael.montassier@umontpellier.fr</v>
      </c>
      <c r="G1036">
        <f>Salle!$B$1</f>
        <v>0</v>
      </c>
      <c r="H1036" t="str">
        <f>CONCATENATE('Fiche formation'!$C$14," ",IF(A1036&lt;DATE(2026,9,1),"2A","3A"))</f>
        <v>M ALGO 3A</v>
      </c>
      <c r="K1036" t="str">
        <f>VLOOKUP(A1036,'Calendrier 2026-2027'!$M$7:$N$37,2,FALSE)</f>
        <v>Entreprise</v>
      </c>
    </row>
    <row r="1037" spans="1:11">
      <c r="A1037" s="10">
        <f t="shared" si="82"/>
        <v>46387</v>
      </c>
      <c r="B1037" t="str">
        <f t="shared" si="83"/>
        <v>14:00</v>
      </c>
      <c r="C1037" t="str">
        <f t="shared" si="84"/>
        <v>17:00</v>
      </c>
      <c r="D1037" t="str">
        <f t="shared" si="81"/>
        <v>Entreprise</v>
      </c>
      <c r="E1037">
        <f t="shared" si="80"/>
        <v>0</v>
      </c>
      <c r="F1037" t="str">
        <f>IF(A1037&lt;DATE(2026,9,1),'Fiche formation'!$C$25,'Fiche formation'!$D$25)</f>
        <v>mickael.montassier@umontpellier.fr</v>
      </c>
      <c r="G1037">
        <f>Salle!$B$1</f>
        <v>0</v>
      </c>
      <c r="H1037" t="str">
        <f>CONCATENATE('Fiche formation'!$C$14," ",IF(A1037&lt;DATE(2026,9,1),"2A","3A"))</f>
        <v>M ALGO 3A</v>
      </c>
      <c r="K1037" t="str">
        <f>VLOOKUP(A1037,'Calendrier 2026-2027'!$M$7:$N$37,2,FALSE)</f>
        <v>Entreprise</v>
      </c>
    </row>
    <row r="1038" spans="1:11">
      <c r="A1038" s="10">
        <f t="shared" si="82"/>
        <v>46388</v>
      </c>
      <c r="B1038" t="str">
        <f t="shared" si="83"/>
        <v/>
      </c>
      <c r="C1038" t="str">
        <f t="shared" si="84"/>
        <v/>
      </c>
      <c r="D1038">
        <f t="shared" si="81"/>
        <v>0</v>
      </c>
      <c r="E1038" t="str">
        <f t="shared" si="80"/>
        <v/>
      </c>
      <c r="F1038" t="str">
        <f>IF(A1038&lt;DATE(2026,9,1),'Fiche formation'!$C$25,'Fiche formation'!$D$25)</f>
        <v>mickael.montassier@umontpellier.fr</v>
      </c>
      <c r="G1038">
        <f>Salle!$B$1</f>
        <v>0</v>
      </c>
      <c r="H1038" t="str">
        <f>CONCATENATE('Fiche formation'!$C$14," ",IF(A1038&lt;DATE(2026,9,1),"2A","3A"))</f>
        <v>M ALGO 3A</v>
      </c>
      <c r="K1038">
        <f>VLOOKUP(A1038,'Calendrier 2026-2027'!$P$7:$Q$37,2,FALSE)</f>
        <v>0</v>
      </c>
    </row>
    <row r="1039" spans="1:11">
      <c r="A1039" s="10">
        <f t="shared" si="82"/>
        <v>46388</v>
      </c>
      <c r="B1039" t="str">
        <f t="shared" si="83"/>
        <v/>
      </c>
      <c r="C1039" t="str">
        <f t="shared" si="84"/>
        <v/>
      </c>
      <c r="D1039">
        <f t="shared" si="81"/>
        <v>0</v>
      </c>
      <c r="E1039" t="str">
        <f t="shared" si="80"/>
        <v/>
      </c>
      <c r="F1039" t="str">
        <f>IF(A1039&lt;DATE(2026,9,1),'Fiche formation'!$C$25,'Fiche formation'!$D$25)</f>
        <v>mickael.montassier@umontpellier.fr</v>
      </c>
      <c r="G1039">
        <f>Salle!$B$1</f>
        <v>0</v>
      </c>
      <c r="H1039" t="str">
        <f>CONCATENATE('Fiche formation'!$C$14," ",IF(A1039&lt;DATE(2026,9,1),"2A","3A"))</f>
        <v>M ALGO 3A</v>
      </c>
      <c r="K1039">
        <f>VLOOKUP(A1039,'Calendrier 2026-2027'!$P$7:$Q$37,2,FALSE)</f>
        <v>0</v>
      </c>
    </row>
    <row r="1040" spans="1:11">
      <c r="A1040" s="10">
        <f t="shared" si="82"/>
        <v>46389</v>
      </c>
      <c r="B1040" t="str">
        <f t="shared" si="83"/>
        <v/>
      </c>
      <c r="C1040" t="str">
        <f t="shared" si="84"/>
        <v/>
      </c>
      <c r="D1040">
        <f t="shared" si="81"/>
        <v>0</v>
      </c>
      <c r="E1040" t="str">
        <f t="shared" si="80"/>
        <v/>
      </c>
      <c r="F1040" t="str">
        <f>IF(A1040&lt;DATE(2026,9,1),'Fiche formation'!$C$25,'Fiche formation'!$D$25)</f>
        <v>mickael.montassier@umontpellier.fr</v>
      </c>
      <c r="G1040">
        <f>Salle!$B$1</f>
        <v>0</v>
      </c>
      <c r="H1040" t="str">
        <f>CONCATENATE('Fiche formation'!$C$14," ",IF(A1040&lt;DATE(2026,9,1),"2A","3A"))</f>
        <v>M ALGO 3A</v>
      </c>
      <c r="K1040">
        <f>VLOOKUP(A1040,'Calendrier 2026-2027'!$P$7:$Q$37,2,FALSE)</f>
        <v>0</v>
      </c>
    </row>
    <row r="1041" spans="1:11">
      <c r="A1041" s="10">
        <f t="shared" si="82"/>
        <v>46389</v>
      </c>
      <c r="B1041" t="str">
        <f t="shared" si="83"/>
        <v/>
      </c>
      <c r="C1041" t="str">
        <f t="shared" si="84"/>
        <v/>
      </c>
      <c r="D1041">
        <f t="shared" si="81"/>
        <v>0</v>
      </c>
      <c r="E1041" t="str">
        <f t="shared" si="80"/>
        <v/>
      </c>
      <c r="F1041" t="str">
        <f>IF(A1041&lt;DATE(2026,9,1),'Fiche formation'!$C$25,'Fiche formation'!$D$25)</f>
        <v>mickael.montassier@umontpellier.fr</v>
      </c>
      <c r="G1041">
        <f>Salle!$B$1</f>
        <v>0</v>
      </c>
      <c r="H1041" t="str">
        <f>CONCATENATE('Fiche formation'!$C$14," ",IF(A1041&lt;DATE(2026,9,1),"2A","3A"))</f>
        <v>M ALGO 3A</v>
      </c>
      <c r="K1041">
        <f>VLOOKUP(A1041,'Calendrier 2026-2027'!$P$7:$Q$37,2,FALSE)</f>
        <v>0</v>
      </c>
    </row>
    <row r="1042" spans="1:11">
      <c r="A1042" s="10">
        <f t="shared" si="82"/>
        <v>46390</v>
      </c>
      <c r="B1042" t="str">
        <f t="shared" si="83"/>
        <v/>
      </c>
      <c r="C1042" t="str">
        <f t="shared" si="84"/>
        <v/>
      </c>
      <c r="D1042">
        <f t="shared" si="81"/>
        <v>0</v>
      </c>
      <c r="E1042" t="str">
        <f t="shared" si="80"/>
        <v/>
      </c>
      <c r="F1042" t="str">
        <f>IF(A1042&lt;DATE(2026,9,1),'Fiche formation'!$C$25,'Fiche formation'!$D$25)</f>
        <v>mickael.montassier@umontpellier.fr</v>
      </c>
      <c r="G1042">
        <f>Salle!$B$1</f>
        <v>0</v>
      </c>
      <c r="H1042" t="str">
        <f>CONCATENATE('Fiche formation'!$C$14," ",IF(A1042&lt;DATE(2026,9,1),"2A","3A"))</f>
        <v>M ALGO 3A</v>
      </c>
      <c r="K1042">
        <f>VLOOKUP(A1042,'Calendrier 2026-2027'!$P$7:$Q$37,2,FALSE)</f>
        <v>0</v>
      </c>
    </row>
    <row r="1043" spans="1:11">
      <c r="A1043" s="10">
        <f t="shared" si="82"/>
        <v>46390</v>
      </c>
      <c r="B1043" t="str">
        <f t="shared" si="83"/>
        <v/>
      </c>
      <c r="C1043" t="str">
        <f t="shared" si="84"/>
        <v/>
      </c>
      <c r="D1043">
        <f t="shared" si="81"/>
        <v>0</v>
      </c>
      <c r="E1043" t="str">
        <f t="shared" si="80"/>
        <v/>
      </c>
      <c r="F1043" t="str">
        <f>IF(A1043&lt;DATE(2026,9,1),'Fiche formation'!$C$25,'Fiche formation'!$D$25)</f>
        <v>mickael.montassier@umontpellier.fr</v>
      </c>
      <c r="G1043">
        <f>Salle!$B$1</f>
        <v>0</v>
      </c>
      <c r="H1043" t="str">
        <f>CONCATENATE('Fiche formation'!$C$14," ",IF(A1043&lt;DATE(2026,9,1),"2A","3A"))</f>
        <v>M ALGO 3A</v>
      </c>
      <c r="K1043">
        <f>VLOOKUP(A1043,'Calendrier 2026-2027'!$P$7:$Q$37,2,FALSE)</f>
        <v>0</v>
      </c>
    </row>
    <row r="1044" spans="1:11">
      <c r="A1044" s="10">
        <f t="shared" si="82"/>
        <v>46391</v>
      </c>
      <c r="B1044" t="str">
        <f t="shared" si="83"/>
        <v>08:00</v>
      </c>
      <c r="C1044" t="str">
        <f t="shared" si="84"/>
        <v>12:00</v>
      </c>
      <c r="D1044" t="str">
        <f t="shared" si="81"/>
        <v>Entreprise</v>
      </c>
      <c r="E1044">
        <f t="shared" si="80"/>
        <v>0</v>
      </c>
      <c r="F1044" t="str">
        <f>IF(A1044&lt;DATE(2026,9,1),'Fiche formation'!$C$25,'Fiche formation'!$D$25)</f>
        <v>mickael.montassier@umontpellier.fr</v>
      </c>
      <c r="G1044">
        <f>Salle!$B$1</f>
        <v>0</v>
      </c>
      <c r="H1044" t="str">
        <f>CONCATENATE('Fiche formation'!$C$14," ",IF(A1044&lt;DATE(2026,9,1),"2A","3A"))</f>
        <v>M ALGO 3A</v>
      </c>
      <c r="K1044" t="str">
        <f>VLOOKUP(A1044,'Calendrier 2026-2027'!$P$7:$Q$37,2,FALSE)</f>
        <v>Entreprise</v>
      </c>
    </row>
    <row r="1045" spans="1:11">
      <c r="A1045" s="10">
        <f t="shared" si="82"/>
        <v>46391</v>
      </c>
      <c r="B1045" t="str">
        <f t="shared" si="83"/>
        <v>14:00</v>
      </c>
      <c r="C1045" t="str">
        <f t="shared" si="84"/>
        <v>17:00</v>
      </c>
      <c r="D1045" t="str">
        <f t="shared" si="81"/>
        <v>Entreprise</v>
      </c>
      <c r="E1045">
        <f t="shared" si="80"/>
        <v>0</v>
      </c>
      <c r="F1045" t="str">
        <f>IF(A1045&lt;DATE(2026,9,1),'Fiche formation'!$C$25,'Fiche formation'!$D$25)</f>
        <v>mickael.montassier@umontpellier.fr</v>
      </c>
      <c r="G1045">
        <f>Salle!$B$1</f>
        <v>0</v>
      </c>
      <c r="H1045" t="str">
        <f>CONCATENATE('Fiche formation'!$C$14," ",IF(A1045&lt;DATE(2026,9,1),"2A","3A"))</f>
        <v>M ALGO 3A</v>
      </c>
      <c r="K1045" t="str">
        <f>VLOOKUP(A1045,'Calendrier 2026-2027'!$P$7:$Q$37,2,FALSE)</f>
        <v>Entreprise</v>
      </c>
    </row>
    <row r="1046" spans="1:11">
      <c r="A1046" s="10">
        <f t="shared" si="82"/>
        <v>46392</v>
      </c>
      <c r="B1046" t="str">
        <f t="shared" si="83"/>
        <v>08:00</v>
      </c>
      <c r="C1046" t="str">
        <f t="shared" si="84"/>
        <v>12:00</v>
      </c>
      <c r="D1046" t="str">
        <f t="shared" si="81"/>
        <v>Entreprise</v>
      </c>
      <c r="E1046">
        <f t="shared" si="80"/>
        <v>0</v>
      </c>
      <c r="F1046" t="str">
        <f>IF(A1046&lt;DATE(2026,9,1),'Fiche formation'!$C$25,'Fiche formation'!$D$25)</f>
        <v>mickael.montassier@umontpellier.fr</v>
      </c>
      <c r="G1046">
        <f>Salle!$B$1</f>
        <v>0</v>
      </c>
      <c r="H1046" t="str">
        <f>CONCATENATE('Fiche formation'!$C$14," ",IF(A1046&lt;DATE(2026,9,1),"2A","3A"))</f>
        <v>M ALGO 3A</v>
      </c>
      <c r="K1046" t="str">
        <f>VLOOKUP(A1046,'Calendrier 2026-2027'!$P$7:$Q$37,2,FALSE)</f>
        <v>Entreprise</v>
      </c>
    </row>
    <row r="1047" spans="1:11">
      <c r="A1047" s="10">
        <f t="shared" si="82"/>
        <v>46392</v>
      </c>
      <c r="B1047" t="str">
        <f t="shared" si="83"/>
        <v>14:00</v>
      </c>
      <c r="C1047" t="str">
        <f t="shared" si="84"/>
        <v>17:00</v>
      </c>
      <c r="D1047" t="str">
        <f t="shared" si="81"/>
        <v>Entreprise</v>
      </c>
      <c r="E1047">
        <f t="shared" si="80"/>
        <v>0</v>
      </c>
      <c r="F1047" t="str">
        <f>IF(A1047&lt;DATE(2026,9,1),'Fiche formation'!$C$25,'Fiche formation'!$D$25)</f>
        <v>mickael.montassier@umontpellier.fr</v>
      </c>
      <c r="G1047">
        <f>Salle!$B$1</f>
        <v>0</v>
      </c>
      <c r="H1047" t="str">
        <f>CONCATENATE('Fiche formation'!$C$14," ",IF(A1047&lt;DATE(2026,9,1),"2A","3A"))</f>
        <v>M ALGO 3A</v>
      </c>
      <c r="K1047" t="str">
        <f>VLOOKUP(A1047,'Calendrier 2026-2027'!$P$7:$Q$37,2,FALSE)</f>
        <v>Entreprise</v>
      </c>
    </row>
    <row r="1048" spans="1:11">
      <c r="A1048" s="10">
        <f t="shared" si="82"/>
        <v>46393</v>
      </c>
      <c r="B1048" t="str">
        <f t="shared" si="83"/>
        <v>08:00</v>
      </c>
      <c r="C1048" t="str">
        <f t="shared" si="84"/>
        <v>12:00</v>
      </c>
      <c r="D1048" t="str">
        <f t="shared" si="81"/>
        <v>Entreprise</v>
      </c>
      <c r="E1048">
        <f t="shared" si="80"/>
        <v>0</v>
      </c>
      <c r="F1048" t="str">
        <f>IF(A1048&lt;DATE(2026,9,1),'Fiche formation'!$C$25,'Fiche formation'!$D$25)</f>
        <v>mickael.montassier@umontpellier.fr</v>
      </c>
      <c r="G1048">
        <f>Salle!$B$1</f>
        <v>0</v>
      </c>
      <c r="H1048" t="str">
        <f>CONCATENATE('Fiche formation'!$C$14," ",IF(A1048&lt;DATE(2026,9,1),"2A","3A"))</f>
        <v>M ALGO 3A</v>
      </c>
      <c r="K1048" t="str">
        <f>VLOOKUP(A1048,'Calendrier 2026-2027'!$P$7:$Q$37,2,FALSE)</f>
        <v>Entreprise</v>
      </c>
    </row>
    <row r="1049" spans="1:11">
      <c r="A1049" s="10">
        <f t="shared" si="82"/>
        <v>46393</v>
      </c>
      <c r="B1049" t="str">
        <f t="shared" si="83"/>
        <v>14:00</v>
      </c>
      <c r="C1049" t="str">
        <f t="shared" si="84"/>
        <v>17:00</v>
      </c>
      <c r="D1049" t="str">
        <f t="shared" si="81"/>
        <v>Entreprise</v>
      </c>
      <c r="E1049">
        <f t="shared" si="80"/>
        <v>0</v>
      </c>
      <c r="F1049" t="str">
        <f>IF(A1049&lt;DATE(2026,9,1),'Fiche formation'!$C$25,'Fiche formation'!$D$25)</f>
        <v>mickael.montassier@umontpellier.fr</v>
      </c>
      <c r="G1049">
        <f>Salle!$B$1</f>
        <v>0</v>
      </c>
      <c r="H1049" t="str">
        <f>CONCATENATE('Fiche formation'!$C$14," ",IF(A1049&lt;DATE(2026,9,1),"2A","3A"))</f>
        <v>M ALGO 3A</v>
      </c>
      <c r="K1049" t="str">
        <f>VLOOKUP(A1049,'Calendrier 2026-2027'!$P$7:$Q$37,2,FALSE)</f>
        <v>Entreprise</v>
      </c>
    </row>
    <row r="1050" spans="1:11">
      <c r="A1050" s="10">
        <f t="shared" si="82"/>
        <v>46394</v>
      </c>
      <c r="B1050" t="str">
        <f t="shared" si="83"/>
        <v>08:00</v>
      </c>
      <c r="C1050" t="str">
        <f t="shared" si="84"/>
        <v>12:00</v>
      </c>
      <c r="D1050" t="str">
        <f t="shared" si="81"/>
        <v>Entreprise</v>
      </c>
      <c r="E1050">
        <f t="shared" si="80"/>
        <v>0</v>
      </c>
      <c r="F1050" t="str">
        <f>IF(A1050&lt;DATE(2026,9,1),'Fiche formation'!$C$25,'Fiche formation'!$D$25)</f>
        <v>mickael.montassier@umontpellier.fr</v>
      </c>
      <c r="G1050">
        <f>Salle!$B$1</f>
        <v>0</v>
      </c>
      <c r="H1050" t="str">
        <f>CONCATENATE('Fiche formation'!$C$14," ",IF(A1050&lt;DATE(2026,9,1),"2A","3A"))</f>
        <v>M ALGO 3A</v>
      </c>
      <c r="K1050" t="str">
        <f>VLOOKUP(A1050,'Calendrier 2026-2027'!$P$7:$Q$37,2,FALSE)</f>
        <v>Entreprise</v>
      </c>
    </row>
    <row r="1051" spans="1:11">
      <c r="A1051" s="10">
        <f t="shared" si="82"/>
        <v>46394</v>
      </c>
      <c r="B1051" t="str">
        <f t="shared" si="83"/>
        <v>14:00</v>
      </c>
      <c r="C1051" t="str">
        <f t="shared" si="84"/>
        <v>17:00</v>
      </c>
      <c r="D1051" t="str">
        <f t="shared" si="81"/>
        <v>Entreprise</v>
      </c>
      <c r="E1051">
        <f t="shared" si="80"/>
        <v>0</v>
      </c>
      <c r="F1051" t="str">
        <f>IF(A1051&lt;DATE(2026,9,1),'Fiche formation'!$C$25,'Fiche formation'!$D$25)</f>
        <v>mickael.montassier@umontpellier.fr</v>
      </c>
      <c r="G1051">
        <f>Salle!$B$1</f>
        <v>0</v>
      </c>
      <c r="H1051" t="str">
        <f>CONCATENATE('Fiche formation'!$C$14," ",IF(A1051&lt;DATE(2026,9,1),"2A","3A"))</f>
        <v>M ALGO 3A</v>
      </c>
      <c r="K1051" t="str">
        <f>VLOOKUP(A1051,'Calendrier 2026-2027'!$P$7:$Q$37,2,FALSE)</f>
        <v>Entreprise</v>
      </c>
    </row>
    <row r="1052" spans="1:11">
      <c r="A1052" s="10">
        <f t="shared" si="82"/>
        <v>46395</v>
      </c>
      <c r="B1052" t="str">
        <f t="shared" si="83"/>
        <v>08:00</v>
      </c>
      <c r="C1052" t="str">
        <f t="shared" si="84"/>
        <v>12:00</v>
      </c>
      <c r="D1052" t="str">
        <f t="shared" si="81"/>
        <v>Entreprise</v>
      </c>
      <c r="E1052">
        <f t="shared" si="80"/>
        <v>0</v>
      </c>
      <c r="F1052" t="str">
        <f>IF(A1052&lt;DATE(2026,9,1),'Fiche formation'!$C$25,'Fiche formation'!$D$25)</f>
        <v>mickael.montassier@umontpellier.fr</v>
      </c>
      <c r="G1052">
        <f>Salle!$B$1</f>
        <v>0</v>
      </c>
      <c r="H1052" t="str">
        <f>CONCATENATE('Fiche formation'!$C$14," ",IF(A1052&lt;DATE(2026,9,1),"2A","3A"))</f>
        <v>M ALGO 3A</v>
      </c>
      <c r="K1052" t="str">
        <f>VLOOKUP(A1052,'Calendrier 2026-2027'!$P$7:$Q$37,2,FALSE)</f>
        <v>Entreprise</v>
      </c>
    </row>
    <row r="1053" spans="1:11">
      <c r="A1053" s="10">
        <f t="shared" si="82"/>
        <v>46395</v>
      </c>
      <c r="B1053" t="str">
        <f t="shared" si="83"/>
        <v>14:00</v>
      </c>
      <c r="C1053" t="str">
        <f t="shared" si="84"/>
        <v>17:00</v>
      </c>
      <c r="D1053" t="str">
        <f t="shared" si="81"/>
        <v>Entreprise</v>
      </c>
      <c r="E1053">
        <f t="shared" si="80"/>
        <v>0</v>
      </c>
      <c r="F1053" t="str">
        <f>IF(A1053&lt;DATE(2026,9,1),'Fiche formation'!$C$25,'Fiche formation'!$D$25)</f>
        <v>mickael.montassier@umontpellier.fr</v>
      </c>
      <c r="G1053">
        <f>Salle!$B$1</f>
        <v>0</v>
      </c>
      <c r="H1053" t="str">
        <f>CONCATENATE('Fiche formation'!$C$14," ",IF(A1053&lt;DATE(2026,9,1),"2A","3A"))</f>
        <v>M ALGO 3A</v>
      </c>
      <c r="K1053" t="str">
        <f>VLOOKUP(A1053,'Calendrier 2026-2027'!$P$7:$Q$37,2,FALSE)</f>
        <v>Entreprise</v>
      </c>
    </row>
    <row r="1054" spans="1:11">
      <c r="A1054" s="10">
        <f t="shared" si="82"/>
        <v>46396</v>
      </c>
      <c r="B1054" t="str">
        <f t="shared" si="83"/>
        <v/>
      </c>
      <c r="C1054" t="str">
        <f t="shared" si="84"/>
        <v/>
      </c>
      <c r="D1054">
        <f t="shared" si="81"/>
        <v>0</v>
      </c>
      <c r="E1054" t="str">
        <f t="shared" si="80"/>
        <v/>
      </c>
      <c r="F1054" t="str">
        <f>IF(A1054&lt;DATE(2026,9,1),'Fiche formation'!$C$25,'Fiche formation'!$D$25)</f>
        <v>mickael.montassier@umontpellier.fr</v>
      </c>
      <c r="G1054">
        <f>Salle!$B$1</f>
        <v>0</v>
      </c>
      <c r="H1054" t="str">
        <f>CONCATENATE('Fiche formation'!$C$14," ",IF(A1054&lt;DATE(2026,9,1),"2A","3A"))</f>
        <v>M ALGO 3A</v>
      </c>
      <c r="K1054">
        <f>VLOOKUP(A1054,'Calendrier 2026-2027'!$P$7:$Q$37,2,FALSE)</f>
        <v>0</v>
      </c>
    </row>
    <row r="1055" spans="1:11">
      <c r="A1055" s="10">
        <f t="shared" si="82"/>
        <v>46396</v>
      </c>
      <c r="B1055" t="str">
        <f t="shared" si="83"/>
        <v/>
      </c>
      <c r="C1055" t="str">
        <f t="shared" si="84"/>
        <v/>
      </c>
      <c r="D1055">
        <f t="shared" si="81"/>
        <v>0</v>
      </c>
      <c r="E1055" t="str">
        <f t="shared" si="80"/>
        <v/>
      </c>
      <c r="F1055" t="str">
        <f>IF(A1055&lt;DATE(2026,9,1),'Fiche formation'!$C$25,'Fiche formation'!$D$25)</f>
        <v>mickael.montassier@umontpellier.fr</v>
      </c>
      <c r="G1055">
        <f>Salle!$B$1</f>
        <v>0</v>
      </c>
      <c r="H1055" t="str">
        <f>CONCATENATE('Fiche formation'!$C$14," ",IF(A1055&lt;DATE(2026,9,1),"2A","3A"))</f>
        <v>M ALGO 3A</v>
      </c>
      <c r="K1055">
        <f>VLOOKUP(A1055,'Calendrier 2026-2027'!$P$7:$Q$37,2,FALSE)</f>
        <v>0</v>
      </c>
    </row>
    <row r="1056" spans="1:11">
      <c r="A1056" s="10">
        <f t="shared" si="82"/>
        <v>46397</v>
      </c>
      <c r="B1056" t="str">
        <f t="shared" si="83"/>
        <v/>
      </c>
      <c r="C1056" t="str">
        <f t="shared" si="84"/>
        <v/>
      </c>
      <c r="D1056">
        <f t="shared" si="81"/>
        <v>0</v>
      </c>
      <c r="E1056" t="str">
        <f t="shared" si="80"/>
        <v/>
      </c>
      <c r="F1056" t="str">
        <f>IF(A1056&lt;DATE(2026,9,1),'Fiche formation'!$C$25,'Fiche formation'!$D$25)</f>
        <v>mickael.montassier@umontpellier.fr</v>
      </c>
      <c r="G1056">
        <f>Salle!$B$1</f>
        <v>0</v>
      </c>
      <c r="H1056" t="str">
        <f>CONCATENATE('Fiche formation'!$C$14," ",IF(A1056&lt;DATE(2026,9,1),"2A","3A"))</f>
        <v>M ALGO 3A</v>
      </c>
      <c r="K1056">
        <f>VLOOKUP(A1056,'Calendrier 2026-2027'!$P$7:$Q$37,2,FALSE)</f>
        <v>0</v>
      </c>
    </row>
    <row r="1057" spans="1:11">
      <c r="A1057" s="10">
        <f t="shared" si="82"/>
        <v>46397</v>
      </c>
      <c r="B1057" t="str">
        <f t="shared" si="83"/>
        <v/>
      </c>
      <c r="C1057" t="str">
        <f t="shared" si="84"/>
        <v/>
      </c>
      <c r="D1057">
        <f t="shared" si="81"/>
        <v>0</v>
      </c>
      <c r="E1057" t="str">
        <f t="shared" si="80"/>
        <v/>
      </c>
      <c r="F1057" t="str">
        <f>IF(A1057&lt;DATE(2026,9,1),'Fiche formation'!$C$25,'Fiche formation'!$D$25)</f>
        <v>mickael.montassier@umontpellier.fr</v>
      </c>
      <c r="G1057">
        <f>Salle!$B$1</f>
        <v>0</v>
      </c>
      <c r="H1057" t="str">
        <f>CONCATENATE('Fiche formation'!$C$14," ",IF(A1057&lt;DATE(2026,9,1),"2A","3A"))</f>
        <v>M ALGO 3A</v>
      </c>
      <c r="K1057">
        <f>VLOOKUP(A1057,'Calendrier 2026-2027'!$P$7:$Q$37,2,FALSE)</f>
        <v>0</v>
      </c>
    </row>
    <row r="1058" spans="1:11">
      <c r="A1058" s="10">
        <f t="shared" si="82"/>
        <v>46398</v>
      </c>
      <c r="B1058" t="str">
        <f t="shared" si="83"/>
        <v>08:00</v>
      </c>
      <c r="C1058" t="str">
        <f t="shared" si="84"/>
        <v>12:00</v>
      </c>
      <c r="D1058" t="str">
        <f t="shared" si="81"/>
        <v>Examens</v>
      </c>
      <c r="E1058">
        <f t="shared" si="80"/>
        <v>1</v>
      </c>
      <c r="F1058" t="str">
        <f>IF(A1058&lt;DATE(2026,9,1),'Fiche formation'!$C$25,'Fiche formation'!$D$25)</f>
        <v>mickael.montassier@umontpellier.fr</v>
      </c>
      <c r="G1058">
        <f>Salle!$B$1</f>
        <v>0</v>
      </c>
      <c r="H1058" t="str">
        <f>CONCATENATE('Fiche formation'!$C$14," ",IF(A1058&lt;DATE(2026,9,1),"2A","3A"))</f>
        <v>M ALGO 3A</v>
      </c>
      <c r="K1058" t="str">
        <f>VLOOKUP(A1058,'Calendrier 2026-2027'!$P$7:$Q$37,2,FALSE)</f>
        <v>Examens</v>
      </c>
    </row>
    <row r="1059" spans="1:11">
      <c r="A1059" s="10">
        <f t="shared" si="82"/>
        <v>46398</v>
      </c>
      <c r="B1059" t="str">
        <f t="shared" si="83"/>
        <v>14:00</v>
      </c>
      <c r="C1059" t="str">
        <f t="shared" si="84"/>
        <v>17:00</v>
      </c>
      <c r="D1059" t="str">
        <f t="shared" si="81"/>
        <v>Examens</v>
      </c>
      <c r="E1059">
        <f t="shared" si="80"/>
        <v>1</v>
      </c>
      <c r="F1059" t="str">
        <f>IF(A1059&lt;DATE(2026,9,1),'Fiche formation'!$C$25,'Fiche formation'!$D$25)</f>
        <v>mickael.montassier@umontpellier.fr</v>
      </c>
      <c r="G1059">
        <f>Salle!$B$1</f>
        <v>0</v>
      </c>
      <c r="H1059" t="str">
        <f>CONCATENATE('Fiche formation'!$C$14," ",IF(A1059&lt;DATE(2026,9,1),"2A","3A"))</f>
        <v>M ALGO 3A</v>
      </c>
      <c r="K1059" t="str">
        <f>VLOOKUP(A1059,'Calendrier 2026-2027'!$P$7:$Q$37,2,FALSE)</f>
        <v>Examens</v>
      </c>
    </row>
    <row r="1060" spans="1:11">
      <c r="A1060" s="10">
        <f t="shared" si="82"/>
        <v>46399</v>
      </c>
      <c r="B1060" t="str">
        <f t="shared" si="83"/>
        <v>08:00</v>
      </c>
      <c r="C1060" t="str">
        <f t="shared" si="84"/>
        <v>12:00</v>
      </c>
      <c r="D1060" t="str">
        <f t="shared" si="81"/>
        <v>Examens</v>
      </c>
      <c r="E1060">
        <f t="shared" si="80"/>
        <v>1</v>
      </c>
      <c r="F1060" t="str">
        <f>IF(A1060&lt;DATE(2026,9,1),'Fiche formation'!$C$25,'Fiche formation'!$D$25)</f>
        <v>mickael.montassier@umontpellier.fr</v>
      </c>
      <c r="G1060">
        <f>Salle!$B$1</f>
        <v>0</v>
      </c>
      <c r="H1060" t="str">
        <f>CONCATENATE('Fiche formation'!$C$14," ",IF(A1060&lt;DATE(2026,9,1),"2A","3A"))</f>
        <v>M ALGO 3A</v>
      </c>
      <c r="K1060" t="str">
        <f>VLOOKUP(A1060,'Calendrier 2026-2027'!$P$7:$Q$37,2,FALSE)</f>
        <v>Examens</v>
      </c>
    </row>
    <row r="1061" spans="1:11">
      <c r="A1061" s="10">
        <f t="shared" si="82"/>
        <v>46399</v>
      </c>
      <c r="B1061" t="str">
        <f t="shared" si="83"/>
        <v>14:00</v>
      </c>
      <c r="C1061" t="str">
        <f t="shared" si="84"/>
        <v>17:00</v>
      </c>
      <c r="D1061" t="str">
        <f t="shared" si="81"/>
        <v>Examens</v>
      </c>
      <c r="E1061">
        <f t="shared" si="80"/>
        <v>1</v>
      </c>
      <c r="F1061" t="str">
        <f>IF(A1061&lt;DATE(2026,9,1),'Fiche formation'!$C$25,'Fiche formation'!$D$25)</f>
        <v>mickael.montassier@umontpellier.fr</v>
      </c>
      <c r="G1061">
        <f>Salle!$B$1</f>
        <v>0</v>
      </c>
      <c r="H1061" t="str">
        <f>CONCATENATE('Fiche formation'!$C$14," ",IF(A1061&lt;DATE(2026,9,1),"2A","3A"))</f>
        <v>M ALGO 3A</v>
      </c>
      <c r="K1061" t="str">
        <f>VLOOKUP(A1061,'Calendrier 2026-2027'!$P$7:$Q$37,2,FALSE)</f>
        <v>Examens</v>
      </c>
    </row>
    <row r="1062" spans="1:11">
      <c r="A1062" s="10">
        <f t="shared" si="82"/>
        <v>46400</v>
      </c>
      <c r="B1062" t="str">
        <f t="shared" si="83"/>
        <v>08:00</v>
      </c>
      <c r="C1062" t="str">
        <f t="shared" si="84"/>
        <v>12:00</v>
      </c>
      <c r="D1062" t="str">
        <f t="shared" si="81"/>
        <v>Examens</v>
      </c>
      <c r="E1062">
        <f t="shared" si="80"/>
        <v>1</v>
      </c>
      <c r="F1062" t="str">
        <f>IF(A1062&lt;DATE(2026,9,1),'Fiche formation'!$C$25,'Fiche formation'!$D$25)</f>
        <v>mickael.montassier@umontpellier.fr</v>
      </c>
      <c r="G1062">
        <f>Salle!$B$1</f>
        <v>0</v>
      </c>
      <c r="H1062" t="str">
        <f>CONCATENATE('Fiche formation'!$C$14," ",IF(A1062&lt;DATE(2026,9,1),"2A","3A"))</f>
        <v>M ALGO 3A</v>
      </c>
      <c r="K1062" t="str">
        <f>VLOOKUP(A1062,'Calendrier 2026-2027'!$P$7:$Q$37,2,FALSE)</f>
        <v>Examens</v>
      </c>
    </row>
    <row r="1063" spans="1:11">
      <c r="A1063" s="10">
        <f t="shared" si="82"/>
        <v>46400</v>
      </c>
      <c r="B1063" t="str">
        <f t="shared" si="83"/>
        <v>14:00</v>
      </c>
      <c r="C1063" t="str">
        <f t="shared" si="84"/>
        <v>17:00</v>
      </c>
      <c r="D1063" t="str">
        <f t="shared" si="81"/>
        <v>Examens</v>
      </c>
      <c r="E1063">
        <f t="shared" si="80"/>
        <v>1</v>
      </c>
      <c r="F1063" t="str">
        <f>IF(A1063&lt;DATE(2026,9,1),'Fiche formation'!$C$25,'Fiche formation'!$D$25)</f>
        <v>mickael.montassier@umontpellier.fr</v>
      </c>
      <c r="G1063">
        <f>Salle!$B$1</f>
        <v>0</v>
      </c>
      <c r="H1063" t="str">
        <f>CONCATENATE('Fiche formation'!$C$14," ",IF(A1063&lt;DATE(2026,9,1),"2A","3A"))</f>
        <v>M ALGO 3A</v>
      </c>
      <c r="K1063" t="str">
        <f>VLOOKUP(A1063,'Calendrier 2026-2027'!$P$7:$Q$37,2,FALSE)</f>
        <v>Examens</v>
      </c>
    </row>
    <row r="1064" spans="1:11">
      <c r="A1064" s="10">
        <f t="shared" si="82"/>
        <v>46401</v>
      </c>
      <c r="B1064" t="str">
        <f t="shared" si="83"/>
        <v>08:00</v>
      </c>
      <c r="C1064" t="str">
        <f t="shared" si="84"/>
        <v>12:00</v>
      </c>
      <c r="D1064" t="str">
        <f t="shared" si="81"/>
        <v>Examens</v>
      </c>
      <c r="E1064">
        <f t="shared" si="80"/>
        <v>1</v>
      </c>
      <c r="F1064" t="str">
        <f>IF(A1064&lt;DATE(2026,9,1),'Fiche formation'!$C$25,'Fiche formation'!$D$25)</f>
        <v>mickael.montassier@umontpellier.fr</v>
      </c>
      <c r="G1064">
        <f>Salle!$B$1</f>
        <v>0</v>
      </c>
      <c r="H1064" t="str">
        <f>CONCATENATE('Fiche formation'!$C$14," ",IF(A1064&lt;DATE(2026,9,1),"2A","3A"))</f>
        <v>M ALGO 3A</v>
      </c>
      <c r="K1064" t="str">
        <f>VLOOKUP(A1064,'Calendrier 2026-2027'!$P$7:$Q$37,2,FALSE)</f>
        <v>Examens</v>
      </c>
    </row>
    <row r="1065" spans="1:11">
      <c r="A1065" s="10">
        <f t="shared" si="82"/>
        <v>46401</v>
      </c>
      <c r="B1065" t="str">
        <f t="shared" si="83"/>
        <v>14:00</v>
      </c>
      <c r="C1065" t="str">
        <f t="shared" si="84"/>
        <v>17:00</v>
      </c>
      <c r="D1065" t="str">
        <f t="shared" si="81"/>
        <v>Examens</v>
      </c>
      <c r="E1065">
        <f t="shared" si="80"/>
        <v>1</v>
      </c>
      <c r="F1065" t="str">
        <f>IF(A1065&lt;DATE(2026,9,1),'Fiche formation'!$C$25,'Fiche formation'!$D$25)</f>
        <v>mickael.montassier@umontpellier.fr</v>
      </c>
      <c r="G1065">
        <f>Salle!$B$1</f>
        <v>0</v>
      </c>
      <c r="H1065" t="str">
        <f>CONCATENATE('Fiche formation'!$C$14," ",IF(A1065&lt;DATE(2026,9,1),"2A","3A"))</f>
        <v>M ALGO 3A</v>
      </c>
      <c r="K1065" t="str">
        <f>VLOOKUP(A1065,'Calendrier 2026-2027'!$P$7:$Q$37,2,FALSE)</f>
        <v>Examens</v>
      </c>
    </row>
    <row r="1066" spans="1:11">
      <c r="A1066" s="10">
        <f t="shared" si="82"/>
        <v>46402</v>
      </c>
      <c r="B1066" t="str">
        <f t="shared" si="83"/>
        <v>08:00</v>
      </c>
      <c r="C1066" t="str">
        <f t="shared" si="84"/>
        <v>12:00</v>
      </c>
      <c r="D1066" t="str">
        <f t="shared" si="81"/>
        <v>Examens</v>
      </c>
      <c r="E1066">
        <f t="shared" si="80"/>
        <v>1</v>
      </c>
      <c r="F1066" t="str">
        <f>IF(A1066&lt;DATE(2026,9,1),'Fiche formation'!$C$25,'Fiche formation'!$D$25)</f>
        <v>mickael.montassier@umontpellier.fr</v>
      </c>
      <c r="G1066">
        <f>Salle!$B$1</f>
        <v>0</v>
      </c>
      <c r="H1066" t="str">
        <f>CONCATENATE('Fiche formation'!$C$14," ",IF(A1066&lt;DATE(2026,9,1),"2A","3A"))</f>
        <v>M ALGO 3A</v>
      </c>
      <c r="K1066" t="str">
        <f>VLOOKUP(A1066,'Calendrier 2026-2027'!$P$7:$Q$37,2,FALSE)</f>
        <v>Examens</v>
      </c>
    </row>
    <row r="1067" spans="1:11">
      <c r="A1067" s="10">
        <f t="shared" si="82"/>
        <v>46402</v>
      </c>
      <c r="B1067" t="str">
        <f t="shared" si="83"/>
        <v>14:00</v>
      </c>
      <c r="C1067" t="str">
        <f t="shared" si="84"/>
        <v>17:00</v>
      </c>
      <c r="D1067" t="str">
        <f t="shared" si="81"/>
        <v>Examens</v>
      </c>
      <c r="E1067">
        <f t="shared" si="80"/>
        <v>1</v>
      </c>
      <c r="F1067" t="str">
        <f>IF(A1067&lt;DATE(2026,9,1),'Fiche formation'!$C$25,'Fiche formation'!$D$25)</f>
        <v>mickael.montassier@umontpellier.fr</v>
      </c>
      <c r="G1067">
        <f>Salle!$B$1</f>
        <v>0</v>
      </c>
      <c r="H1067" t="str">
        <f>CONCATENATE('Fiche formation'!$C$14," ",IF(A1067&lt;DATE(2026,9,1),"2A","3A"))</f>
        <v>M ALGO 3A</v>
      </c>
      <c r="K1067" t="str">
        <f>VLOOKUP(A1067,'Calendrier 2026-2027'!$P$7:$Q$37,2,FALSE)</f>
        <v>Examens</v>
      </c>
    </row>
    <row r="1068" spans="1:11">
      <c r="A1068" s="10">
        <f t="shared" si="82"/>
        <v>46403</v>
      </c>
      <c r="B1068" t="str">
        <f t="shared" si="83"/>
        <v/>
      </c>
      <c r="C1068" t="str">
        <f t="shared" si="84"/>
        <v/>
      </c>
      <c r="D1068">
        <f t="shared" si="81"/>
        <v>0</v>
      </c>
      <c r="E1068" t="str">
        <f t="shared" si="80"/>
        <v/>
      </c>
      <c r="F1068" t="str">
        <f>IF(A1068&lt;DATE(2026,9,1),'Fiche formation'!$C$25,'Fiche formation'!$D$25)</f>
        <v>mickael.montassier@umontpellier.fr</v>
      </c>
      <c r="G1068">
        <f>Salle!$B$1</f>
        <v>0</v>
      </c>
      <c r="H1068" t="str">
        <f>CONCATENATE('Fiche formation'!$C$14," ",IF(A1068&lt;DATE(2026,9,1),"2A","3A"))</f>
        <v>M ALGO 3A</v>
      </c>
      <c r="K1068">
        <f>VLOOKUP(A1068,'Calendrier 2026-2027'!$P$7:$Q$37,2,FALSE)</f>
        <v>0</v>
      </c>
    </row>
    <row r="1069" spans="1:11">
      <c r="A1069" s="10">
        <f t="shared" si="82"/>
        <v>46403</v>
      </c>
      <c r="B1069" t="str">
        <f t="shared" si="83"/>
        <v/>
      </c>
      <c r="C1069" t="str">
        <f t="shared" si="84"/>
        <v/>
      </c>
      <c r="D1069">
        <f t="shared" si="81"/>
        <v>0</v>
      </c>
      <c r="E1069" t="str">
        <f t="shared" si="80"/>
        <v/>
      </c>
      <c r="F1069" t="str">
        <f>IF(A1069&lt;DATE(2026,9,1),'Fiche formation'!$C$25,'Fiche formation'!$D$25)</f>
        <v>mickael.montassier@umontpellier.fr</v>
      </c>
      <c r="G1069">
        <f>Salle!$B$1</f>
        <v>0</v>
      </c>
      <c r="H1069" t="str">
        <f>CONCATENATE('Fiche formation'!$C$14," ",IF(A1069&lt;DATE(2026,9,1),"2A","3A"))</f>
        <v>M ALGO 3A</v>
      </c>
      <c r="K1069">
        <f>VLOOKUP(A1069,'Calendrier 2026-2027'!$P$7:$Q$37,2,FALSE)</f>
        <v>0</v>
      </c>
    </row>
    <row r="1070" spans="1:11">
      <c r="A1070" s="10">
        <f t="shared" si="82"/>
        <v>46404</v>
      </c>
      <c r="B1070" t="str">
        <f t="shared" si="83"/>
        <v/>
      </c>
      <c r="C1070" t="str">
        <f t="shared" si="84"/>
        <v/>
      </c>
      <c r="D1070">
        <f t="shared" si="81"/>
        <v>0</v>
      </c>
      <c r="E1070" t="str">
        <f t="shared" si="80"/>
        <v/>
      </c>
      <c r="F1070" t="str">
        <f>IF(A1070&lt;DATE(2026,9,1),'Fiche formation'!$C$25,'Fiche formation'!$D$25)</f>
        <v>mickael.montassier@umontpellier.fr</v>
      </c>
      <c r="G1070">
        <f>Salle!$B$1</f>
        <v>0</v>
      </c>
      <c r="H1070" t="str">
        <f>CONCATENATE('Fiche formation'!$C$14," ",IF(A1070&lt;DATE(2026,9,1),"2A","3A"))</f>
        <v>M ALGO 3A</v>
      </c>
      <c r="K1070">
        <f>VLOOKUP(A1070,'Calendrier 2026-2027'!$P$7:$Q$37,2,FALSE)</f>
        <v>0</v>
      </c>
    </row>
    <row r="1071" spans="1:11">
      <c r="A1071" s="10">
        <f t="shared" si="82"/>
        <v>46404</v>
      </c>
      <c r="B1071" t="str">
        <f t="shared" si="83"/>
        <v/>
      </c>
      <c r="C1071" t="str">
        <f t="shared" si="84"/>
        <v/>
      </c>
      <c r="D1071">
        <f t="shared" si="81"/>
        <v>0</v>
      </c>
      <c r="E1071" t="str">
        <f t="shared" si="80"/>
        <v/>
      </c>
      <c r="F1071" t="str">
        <f>IF(A1071&lt;DATE(2026,9,1),'Fiche formation'!$C$25,'Fiche formation'!$D$25)</f>
        <v>mickael.montassier@umontpellier.fr</v>
      </c>
      <c r="G1071">
        <f>Salle!$B$1</f>
        <v>0</v>
      </c>
      <c r="H1071" t="str">
        <f>CONCATENATE('Fiche formation'!$C$14," ",IF(A1071&lt;DATE(2026,9,1),"2A","3A"))</f>
        <v>M ALGO 3A</v>
      </c>
      <c r="K1071">
        <f>VLOOKUP(A1071,'Calendrier 2026-2027'!$P$7:$Q$37,2,FALSE)</f>
        <v>0</v>
      </c>
    </row>
    <row r="1072" spans="1:11">
      <c r="A1072" s="10">
        <f t="shared" si="82"/>
        <v>46405</v>
      </c>
      <c r="B1072" t="str">
        <f t="shared" si="83"/>
        <v>08:00</v>
      </c>
      <c r="C1072" t="str">
        <f t="shared" si="84"/>
        <v>12:00</v>
      </c>
      <c r="D1072" t="str">
        <f t="shared" si="81"/>
        <v>Entreprise</v>
      </c>
      <c r="E1072">
        <f t="shared" si="80"/>
        <v>0</v>
      </c>
      <c r="F1072" t="str">
        <f>IF(A1072&lt;DATE(2026,9,1),'Fiche formation'!$C$25,'Fiche formation'!$D$25)</f>
        <v>mickael.montassier@umontpellier.fr</v>
      </c>
      <c r="G1072">
        <f>Salle!$B$1</f>
        <v>0</v>
      </c>
      <c r="H1072" t="str">
        <f>CONCATENATE('Fiche formation'!$C$14," ",IF(A1072&lt;DATE(2026,9,1),"2A","3A"))</f>
        <v>M ALGO 3A</v>
      </c>
      <c r="K1072" t="str">
        <f>VLOOKUP(A1072,'Calendrier 2026-2027'!$P$7:$Q$37,2,FALSE)</f>
        <v>Entreprise</v>
      </c>
    </row>
    <row r="1073" spans="1:11">
      <c r="A1073" s="10">
        <f t="shared" si="82"/>
        <v>46405</v>
      </c>
      <c r="B1073" t="str">
        <f t="shared" si="83"/>
        <v>14:00</v>
      </c>
      <c r="C1073" t="str">
        <f t="shared" si="84"/>
        <v>17:00</v>
      </c>
      <c r="D1073" t="str">
        <f t="shared" si="81"/>
        <v>Entreprise</v>
      </c>
      <c r="E1073">
        <f t="shared" si="80"/>
        <v>0</v>
      </c>
      <c r="F1073" t="str">
        <f>IF(A1073&lt;DATE(2026,9,1),'Fiche formation'!$C$25,'Fiche formation'!$D$25)</f>
        <v>mickael.montassier@umontpellier.fr</v>
      </c>
      <c r="G1073">
        <f>Salle!$B$1</f>
        <v>0</v>
      </c>
      <c r="H1073" t="str">
        <f>CONCATENATE('Fiche formation'!$C$14," ",IF(A1073&lt;DATE(2026,9,1),"2A","3A"))</f>
        <v>M ALGO 3A</v>
      </c>
      <c r="K1073" t="str">
        <f>VLOOKUP(A1073,'Calendrier 2026-2027'!$P$7:$Q$37,2,FALSE)</f>
        <v>Entreprise</v>
      </c>
    </row>
    <row r="1074" spans="1:11">
      <c r="A1074" s="10">
        <f t="shared" si="82"/>
        <v>46406</v>
      </c>
      <c r="B1074" t="str">
        <f t="shared" si="83"/>
        <v>08:00</v>
      </c>
      <c r="C1074" t="str">
        <f t="shared" si="84"/>
        <v>12:00</v>
      </c>
      <c r="D1074" t="str">
        <f t="shared" si="81"/>
        <v>Entreprise</v>
      </c>
      <c r="E1074">
        <f t="shared" si="80"/>
        <v>0</v>
      </c>
      <c r="F1074" t="str">
        <f>IF(A1074&lt;DATE(2026,9,1),'Fiche formation'!$C$25,'Fiche formation'!$D$25)</f>
        <v>mickael.montassier@umontpellier.fr</v>
      </c>
      <c r="G1074">
        <f>Salle!$B$1</f>
        <v>0</v>
      </c>
      <c r="H1074" t="str">
        <f>CONCATENATE('Fiche formation'!$C$14," ",IF(A1074&lt;DATE(2026,9,1),"2A","3A"))</f>
        <v>M ALGO 3A</v>
      </c>
      <c r="K1074" t="str">
        <f>VLOOKUP(A1074,'Calendrier 2026-2027'!$P$7:$Q$37,2,FALSE)</f>
        <v>Entreprise</v>
      </c>
    </row>
    <row r="1075" spans="1:11">
      <c r="A1075" s="10">
        <f t="shared" si="82"/>
        <v>46406</v>
      </c>
      <c r="B1075" t="str">
        <f t="shared" si="83"/>
        <v>14:00</v>
      </c>
      <c r="C1075" t="str">
        <f t="shared" si="84"/>
        <v>17:00</v>
      </c>
      <c r="D1075" t="str">
        <f t="shared" si="81"/>
        <v>Entreprise</v>
      </c>
      <c r="E1075">
        <f t="shared" si="80"/>
        <v>0</v>
      </c>
      <c r="F1075" t="str">
        <f>IF(A1075&lt;DATE(2026,9,1),'Fiche formation'!$C$25,'Fiche formation'!$D$25)</f>
        <v>mickael.montassier@umontpellier.fr</v>
      </c>
      <c r="G1075">
        <f>Salle!$B$1</f>
        <v>0</v>
      </c>
      <c r="H1075" t="str">
        <f>CONCATENATE('Fiche formation'!$C$14," ",IF(A1075&lt;DATE(2026,9,1),"2A","3A"))</f>
        <v>M ALGO 3A</v>
      </c>
      <c r="K1075" t="str">
        <f>VLOOKUP(A1075,'Calendrier 2026-2027'!$P$7:$Q$37,2,FALSE)</f>
        <v>Entreprise</v>
      </c>
    </row>
    <row r="1076" spans="1:11">
      <c r="A1076" s="10">
        <f t="shared" si="82"/>
        <v>46407</v>
      </c>
      <c r="B1076" t="str">
        <f t="shared" si="83"/>
        <v>08:00</v>
      </c>
      <c r="C1076" t="str">
        <f t="shared" si="84"/>
        <v>12:00</v>
      </c>
      <c r="D1076" t="str">
        <f t="shared" si="81"/>
        <v>Entreprise</v>
      </c>
      <c r="E1076">
        <f t="shared" si="80"/>
        <v>0</v>
      </c>
      <c r="F1076" t="str">
        <f>IF(A1076&lt;DATE(2026,9,1),'Fiche formation'!$C$25,'Fiche formation'!$D$25)</f>
        <v>mickael.montassier@umontpellier.fr</v>
      </c>
      <c r="G1076">
        <f>Salle!$B$1</f>
        <v>0</v>
      </c>
      <c r="H1076" t="str">
        <f>CONCATENATE('Fiche formation'!$C$14," ",IF(A1076&lt;DATE(2026,9,1),"2A","3A"))</f>
        <v>M ALGO 3A</v>
      </c>
      <c r="K1076" t="str">
        <f>VLOOKUP(A1076,'Calendrier 2026-2027'!$P$7:$Q$37,2,FALSE)</f>
        <v>Entreprise</v>
      </c>
    </row>
    <row r="1077" spans="1:11">
      <c r="A1077" s="10">
        <f t="shared" si="82"/>
        <v>46407</v>
      </c>
      <c r="B1077" t="str">
        <f t="shared" si="83"/>
        <v>14:00</v>
      </c>
      <c r="C1077" t="str">
        <f t="shared" si="84"/>
        <v>17:00</v>
      </c>
      <c r="D1077" t="str">
        <f t="shared" si="81"/>
        <v>Entreprise</v>
      </c>
      <c r="E1077">
        <f t="shared" si="80"/>
        <v>0</v>
      </c>
      <c r="F1077" t="str">
        <f>IF(A1077&lt;DATE(2026,9,1),'Fiche formation'!$C$25,'Fiche formation'!$D$25)</f>
        <v>mickael.montassier@umontpellier.fr</v>
      </c>
      <c r="G1077">
        <f>Salle!$B$1</f>
        <v>0</v>
      </c>
      <c r="H1077" t="str">
        <f>CONCATENATE('Fiche formation'!$C$14," ",IF(A1077&lt;DATE(2026,9,1),"2A","3A"))</f>
        <v>M ALGO 3A</v>
      </c>
      <c r="K1077" t="str">
        <f>VLOOKUP(A1077,'Calendrier 2026-2027'!$P$7:$Q$37,2,FALSE)</f>
        <v>Entreprise</v>
      </c>
    </row>
    <row r="1078" spans="1:11">
      <c r="A1078" s="10">
        <f t="shared" si="82"/>
        <v>46408</v>
      </c>
      <c r="B1078" t="str">
        <f t="shared" si="83"/>
        <v>08:00</v>
      </c>
      <c r="C1078" t="str">
        <f t="shared" si="84"/>
        <v>12:00</v>
      </c>
      <c r="D1078" t="str">
        <f t="shared" si="81"/>
        <v>Entreprise</v>
      </c>
      <c r="E1078">
        <f t="shared" si="80"/>
        <v>0</v>
      </c>
      <c r="F1078" t="str">
        <f>IF(A1078&lt;DATE(2026,9,1),'Fiche formation'!$C$25,'Fiche formation'!$D$25)</f>
        <v>mickael.montassier@umontpellier.fr</v>
      </c>
      <c r="G1078">
        <f>Salle!$B$1</f>
        <v>0</v>
      </c>
      <c r="H1078" t="str">
        <f>CONCATENATE('Fiche formation'!$C$14," ",IF(A1078&lt;DATE(2026,9,1),"2A","3A"))</f>
        <v>M ALGO 3A</v>
      </c>
      <c r="K1078" t="str">
        <f>VLOOKUP(A1078,'Calendrier 2026-2027'!$P$7:$Q$37,2,FALSE)</f>
        <v>Entreprise</v>
      </c>
    </row>
    <row r="1079" spans="1:11">
      <c r="A1079" s="10">
        <f t="shared" si="82"/>
        <v>46408</v>
      </c>
      <c r="B1079" t="str">
        <f t="shared" si="83"/>
        <v>14:00</v>
      </c>
      <c r="C1079" t="str">
        <f t="shared" si="84"/>
        <v>17:00</v>
      </c>
      <c r="D1079" t="str">
        <f t="shared" si="81"/>
        <v>Entreprise</v>
      </c>
      <c r="E1079">
        <f t="shared" si="80"/>
        <v>0</v>
      </c>
      <c r="F1079" t="str">
        <f>IF(A1079&lt;DATE(2026,9,1),'Fiche formation'!$C$25,'Fiche formation'!$D$25)</f>
        <v>mickael.montassier@umontpellier.fr</v>
      </c>
      <c r="G1079">
        <f>Salle!$B$1</f>
        <v>0</v>
      </c>
      <c r="H1079" t="str">
        <f>CONCATENATE('Fiche formation'!$C$14," ",IF(A1079&lt;DATE(2026,9,1),"2A","3A"))</f>
        <v>M ALGO 3A</v>
      </c>
      <c r="K1079" t="str">
        <f>VLOOKUP(A1079,'Calendrier 2026-2027'!$P$7:$Q$37,2,FALSE)</f>
        <v>Entreprise</v>
      </c>
    </row>
    <row r="1080" spans="1:11">
      <c r="A1080" s="10">
        <f t="shared" si="82"/>
        <v>46409</v>
      </c>
      <c r="B1080" t="str">
        <f t="shared" si="83"/>
        <v>08:00</v>
      </c>
      <c r="C1080" t="str">
        <f t="shared" si="84"/>
        <v>12:00</v>
      </c>
      <c r="D1080" t="str">
        <f t="shared" si="81"/>
        <v>Entreprise</v>
      </c>
      <c r="E1080">
        <f t="shared" si="80"/>
        <v>0</v>
      </c>
      <c r="F1080" t="str">
        <f>IF(A1080&lt;DATE(2026,9,1),'Fiche formation'!$C$25,'Fiche formation'!$D$25)</f>
        <v>mickael.montassier@umontpellier.fr</v>
      </c>
      <c r="G1080">
        <f>Salle!$B$1</f>
        <v>0</v>
      </c>
      <c r="H1080" t="str">
        <f>CONCATENATE('Fiche formation'!$C$14," ",IF(A1080&lt;DATE(2026,9,1),"2A","3A"))</f>
        <v>M ALGO 3A</v>
      </c>
      <c r="K1080" t="str">
        <f>VLOOKUP(A1080,'Calendrier 2026-2027'!$P$7:$Q$37,2,FALSE)</f>
        <v>Entreprise</v>
      </c>
    </row>
    <row r="1081" spans="1:11">
      <c r="A1081" s="10">
        <f t="shared" si="82"/>
        <v>46409</v>
      </c>
      <c r="B1081" t="str">
        <f t="shared" si="83"/>
        <v>14:00</v>
      </c>
      <c r="C1081" t="str">
        <f t="shared" si="84"/>
        <v>17:00</v>
      </c>
      <c r="D1081" t="str">
        <f t="shared" si="81"/>
        <v>Entreprise</v>
      </c>
      <c r="E1081">
        <f t="shared" si="80"/>
        <v>0</v>
      </c>
      <c r="F1081" t="str">
        <f>IF(A1081&lt;DATE(2026,9,1),'Fiche formation'!$C$25,'Fiche formation'!$D$25)</f>
        <v>mickael.montassier@umontpellier.fr</v>
      </c>
      <c r="G1081">
        <f>Salle!$B$1</f>
        <v>0</v>
      </c>
      <c r="H1081" t="str">
        <f>CONCATENATE('Fiche formation'!$C$14," ",IF(A1081&lt;DATE(2026,9,1),"2A","3A"))</f>
        <v>M ALGO 3A</v>
      </c>
      <c r="K1081" t="str">
        <f>VLOOKUP(A1081,'Calendrier 2026-2027'!$P$7:$Q$37,2,FALSE)</f>
        <v>Entreprise</v>
      </c>
    </row>
    <row r="1082" spans="1:11">
      <c r="A1082" s="10">
        <f t="shared" si="82"/>
        <v>46410</v>
      </c>
      <c r="B1082" t="str">
        <f t="shared" si="83"/>
        <v/>
      </c>
      <c r="C1082" t="str">
        <f t="shared" si="84"/>
        <v/>
      </c>
      <c r="D1082">
        <f t="shared" si="81"/>
        <v>0</v>
      </c>
      <c r="E1082" t="str">
        <f t="shared" si="80"/>
        <v/>
      </c>
      <c r="F1082" t="str">
        <f>IF(A1082&lt;DATE(2026,9,1),'Fiche formation'!$C$25,'Fiche formation'!$D$25)</f>
        <v>mickael.montassier@umontpellier.fr</v>
      </c>
      <c r="G1082">
        <f>Salle!$B$1</f>
        <v>0</v>
      </c>
      <c r="H1082" t="str">
        <f>CONCATENATE('Fiche formation'!$C$14," ",IF(A1082&lt;DATE(2026,9,1),"2A","3A"))</f>
        <v>M ALGO 3A</v>
      </c>
      <c r="K1082">
        <f>VLOOKUP(A1082,'Calendrier 2026-2027'!$P$7:$Q$37,2,FALSE)</f>
        <v>0</v>
      </c>
    </row>
    <row r="1083" spans="1:11">
      <c r="A1083" s="10">
        <f t="shared" si="82"/>
        <v>46410</v>
      </c>
      <c r="B1083" t="str">
        <f t="shared" si="83"/>
        <v/>
      </c>
      <c r="C1083" t="str">
        <f t="shared" si="84"/>
        <v/>
      </c>
      <c r="D1083">
        <f t="shared" si="81"/>
        <v>0</v>
      </c>
      <c r="E1083" t="str">
        <f t="shared" si="80"/>
        <v/>
      </c>
      <c r="F1083" t="str">
        <f>IF(A1083&lt;DATE(2026,9,1),'Fiche formation'!$C$25,'Fiche formation'!$D$25)</f>
        <v>mickael.montassier@umontpellier.fr</v>
      </c>
      <c r="G1083">
        <f>Salle!$B$1</f>
        <v>0</v>
      </c>
      <c r="H1083" t="str">
        <f>CONCATENATE('Fiche formation'!$C$14," ",IF(A1083&lt;DATE(2026,9,1),"2A","3A"))</f>
        <v>M ALGO 3A</v>
      </c>
      <c r="K1083">
        <f>VLOOKUP(A1083,'Calendrier 2026-2027'!$P$7:$Q$37,2,FALSE)</f>
        <v>0</v>
      </c>
    </row>
    <row r="1084" spans="1:11">
      <c r="A1084" s="10">
        <f t="shared" si="82"/>
        <v>46411</v>
      </c>
      <c r="B1084" t="str">
        <f t="shared" si="83"/>
        <v/>
      </c>
      <c r="C1084" t="str">
        <f t="shared" si="84"/>
        <v/>
      </c>
      <c r="D1084">
        <f t="shared" si="81"/>
        <v>0</v>
      </c>
      <c r="E1084" t="str">
        <f t="shared" si="80"/>
        <v/>
      </c>
      <c r="F1084" t="str">
        <f>IF(A1084&lt;DATE(2026,9,1),'Fiche formation'!$C$25,'Fiche formation'!$D$25)</f>
        <v>mickael.montassier@umontpellier.fr</v>
      </c>
      <c r="G1084">
        <f>Salle!$B$1</f>
        <v>0</v>
      </c>
      <c r="H1084" t="str">
        <f>CONCATENATE('Fiche formation'!$C$14," ",IF(A1084&lt;DATE(2026,9,1),"2A","3A"))</f>
        <v>M ALGO 3A</v>
      </c>
      <c r="K1084">
        <f>VLOOKUP(A1084,'Calendrier 2026-2027'!$P$7:$Q$37,2,FALSE)</f>
        <v>0</v>
      </c>
    </row>
    <row r="1085" spans="1:11">
      <c r="A1085" s="10">
        <f t="shared" si="82"/>
        <v>46411</v>
      </c>
      <c r="B1085" t="str">
        <f t="shared" si="83"/>
        <v/>
      </c>
      <c r="C1085" t="str">
        <f t="shared" si="84"/>
        <v/>
      </c>
      <c r="D1085">
        <f t="shared" si="81"/>
        <v>0</v>
      </c>
      <c r="E1085" t="str">
        <f t="shared" si="80"/>
        <v/>
      </c>
      <c r="F1085" t="str">
        <f>IF(A1085&lt;DATE(2026,9,1),'Fiche formation'!$C$25,'Fiche formation'!$D$25)</f>
        <v>mickael.montassier@umontpellier.fr</v>
      </c>
      <c r="G1085">
        <f>Salle!$B$1</f>
        <v>0</v>
      </c>
      <c r="H1085" t="str">
        <f>CONCATENATE('Fiche formation'!$C$14," ",IF(A1085&lt;DATE(2026,9,1),"2A","3A"))</f>
        <v>M ALGO 3A</v>
      </c>
      <c r="K1085">
        <f>VLOOKUP(A1085,'Calendrier 2026-2027'!$P$7:$Q$37,2,FALSE)</f>
        <v>0</v>
      </c>
    </row>
    <row r="1086" spans="1:11">
      <c r="A1086" s="10">
        <f t="shared" si="82"/>
        <v>46412</v>
      </c>
      <c r="B1086" t="str">
        <f t="shared" si="83"/>
        <v>08:00</v>
      </c>
      <c r="C1086" t="str">
        <f t="shared" si="84"/>
        <v>12:00</v>
      </c>
      <c r="D1086" t="str">
        <f t="shared" si="81"/>
        <v>Entreprise</v>
      </c>
      <c r="E1086">
        <f t="shared" si="80"/>
        <v>0</v>
      </c>
      <c r="F1086" t="str">
        <f>IF(A1086&lt;DATE(2026,9,1),'Fiche formation'!$C$25,'Fiche formation'!$D$25)</f>
        <v>mickael.montassier@umontpellier.fr</v>
      </c>
      <c r="G1086">
        <f>Salle!$B$1</f>
        <v>0</v>
      </c>
      <c r="H1086" t="str">
        <f>CONCATENATE('Fiche formation'!$C$14," ",IF(A1086&lt;DATE(2026,9,1),"2A","3A"))</f>
        <v>M ALGO 3A</v>
      </c>
      <c r="K1086" t="str">
        <f>VLOOKUP(A1086,'Calendrier 2026-2027'!$P$7:$Q$37,2,FALSE)</f>
        <v>Entreprise</v>
      </c>
    </row>
    <row r="1087" spans="1:11">
      <c r="A1087" s="10">
        <f t="shared" si="82"/>
        <v>46412</v>
      </c>
      <c r="B1087" t="str">
        <f t="shared" si="83"/>
        <v>14:00</v>
      </c>
      <c r="C1087" t="str">
        <f t="shared" si="84"/>
        <v>17:00</v>
      </c>
      <c r="D1087" t="str">
        <f t="shared" si="81"/>
        <v>Entreprise</v>
      </c>
      <c r="E1087">
        <f t="shared" ref="E1087:E1150" si="85">IF(K1087=0,"",IF(OR(K1087="Entreprise",K1087="Révisions"),0,1))</f>
        <v>0</v>
      </c>
      <c r="F1087" t="str">
        <f>IF(A1087&lt;DATE(2026,9,1),'Fiche formation'!$C$25,'Fiche formation'!$D$25)</f>
        <v>mickael.montassier@umontpellier.fr</v>
      </c>
      <c r="G1087">
        <f>Salle!$B$1</f>
        <v>0</v>
      </c>
      <c r="H1087" t="str">
        <f>CONCATENATE('Fiche formation'!$C$14," ",IF(A1087&lt;DATE(2026,9,1),"2A","3A"))</f>
        <v>M ALGO 3A</v>
      </c>
      <c r="K1087" t="str">
        <f>VLOOKUP(A1087,'Calendrier 2026-2027'!$P$7:$Q$37,2,FALSE)</f>
        <v>Entreprise</v>
      </c>
    </row>
    <row r="1088" spans="1:11">
      <c r="A1088" s="10">
        <f t="shared" si="82"/>
        <v>46413</v>
      </c>
      <c r="B1088" t="str">
        <f t="shared" si="83"/>
        <v>08:00</v>
      </c>
      <c r="C1088" t="str">
        <f t="shared" si="84"/>
        <v>12:00</v>
      </c>
      <c r="D1088" t="str">
        <f t="shared" ref="D1088:D1151" si="86">K1088</f>
        <v>Entreprise</v>
      </c>
      <c r="E1088">
        <f t="shared" si="85"/>
        <v>0</v>
      </c>
      <c r="F1088" t="str">
        <f>IF(A1088&lt;DATE(2026,9,1),'Fiche formation'!$C$25,'Fiche formation'!$D$25)</f>
        <v>mickael.montassier@umontpellier.fr</v>
      </c>
      <c r="G1088">
        <f>Salle!$B$1</f>
        <v>0</v>
      </c>
      <c r="H1088" t="str">
        <f>CONCATENATE('Fiche formation'!$C$14," ",IF(A1088&lt;DATE(2026,9,1),"2A","3A"))</f>
        <v>M ALGO 3A</v>
      </c>
      <c r="K1088" t="str">
        <f>VLOOKUP(A1088,'Calendrier 2026-2027'!$P$7:$Q$37,2,FALSE)</f>
        <v>Entreprise</v>
      </c>
    </row>
    <row r="1089" spans="1:11">
      <c r="A1089" s="10">
        <f t="shared" ref="A1089:A1152" si="87">IF(A1088=A1087,A1088+1,A1088)</f>
        <v>46413</v>
      </c>
      <c r="B1089" t="str">
        <f t="shared" si="83"/>
        <v>14:00</v>
      </c>
      <c r="C1089" t="str">
        <f t="shared" si="84"/>
        <v>17:00</v>
      </c>
      <c r="D1089" t="str">
        <f t="shared" si="86"/>
        <v>Entreprise</v>
      </c>
      <c r="E1089">
        <f t="shared" si="85"/>
        <v>0</v>
      </c>
      <c r="F1089" t="str">
        <f>IF(A1089&lt;DATE(2026,9,1),'Fiche formation'!$C$25,'Fiche formation'!$D$25)</f>
        <v>mickael.montassier@umontpellier.fr</v>
      </c>
      <c r="G1089">
        <f>Salle!$B$1</f>
        <v>0</v>
      </c>
      <c r="H1089" t="str">
        <f>CONCATENATE('Fiche formation'!$C$14," ",IF(A1089&lt;DATE(2026,9,1),"2A","3A"))</f>
        <v>M ALGO 3A</v>
      </c>
      <c r="K1089" t="str">
        <f>VLOOKUP(A1089,'Calendrier 2026-2027'!$P$7:$Q$37,2,FALSE)</f>
        <v>Entreprise</v>
      </c>
    </row>
    <row r="1090" spans="1:11">
      <c r="A1090" s="10">
        <f t="shared" si="87"/>
        <v>46414</v>
      </c>
      <c r="B1090" t="str">
        <f t="shared" si="83"/>
        <v>08:00</v>
      </c>
      <c r="C1090" t="str">
        <f t="shared" si="84"/>
        <v>12:00</v>
      </c>
      <c r="D1090" t="str">
        <f t="shared" si="86"/>
        <v>Entreprise</v>
      </c>
      <c r="E1090">
        <f t="shared" si="85"/>
        <v>0</v>
      </c>
      <c r="F1090" t="str">
        <f>IF(A1090&lt;DATE(2026,9,1),'Fiche formation'!$C$25,'Fiche formation'!$D$25)</f>
        <v>mickael.montassier@umontpellier.fr</v>
      </c>
      <c r="G1090">
        <f>Salle!$B$1</f>
        <v>0</v>
      </c>
      <c r="H1090" t="str">
        <f>CONCATENATE('Fiche formation'!$C$14," ",IF(A1090&lt;DATE(2026,9,1),"2A","3A"))</f>
        <v>M ALGO 3A</v>
      </c>
      <c r="K1090" t="str">
        <f>VLOOKUP(A1090,'Calendrier 2026-2027'!$P$7:$Q$37,2,FALSE)</f>
        <v>Entreprise</v>
      </c>
    </row>
    <row r="1091" spans="1:11">
      <c r="A1091" s="10">
        <f t="shared" si="87"/>
        <v>46414</v>
      </c>
      <c r="B1091" t="str">
        <f t="shared" ref="B1091:B1154" si="88">IF(K1091=0,"",IF($A1091=$A1090,"14:00","08:00"))</f>
        <v>14:00</v>
      </c>
      <c r="C1091" t="str">
        <f t="shared" ref="C1091:C1154" si="89">IF(K1091=0,"",IF($A1091=$A1090,"17:00","12:00"))</f>
        <v>17:00</v>
      </c>
      <c r="D1091" t="str">
        <f t="shared" si="86"/>
        <v>Entreprise</v>
      </c>
      <c r="E1091">
        <f t="shared" si="85"/>
        <v>0</v>
      </c>
      <c r="F1091" t="str">
        <f>IF(A1091&lt;DATE(2026,9,1),'Fiche formation'!$C$25,'Fiche formation'!$D$25)</f>
        <v>mickael.montassier@umontpellier.fr</v>
      </c>
      <c r="G1091">
        <f>Salle!$B$1</f>
        <v>0</v>
      </c>
      <c r="H1091" t="str">
        <f>CONCATENATE('Fiche formation'!$C$14," ",IF(A1091&lt;DATE(2026,9,1),"2A","3A"))</f>
        <v>M ALGO 3A</v>
      </c>
      <c r="K1091" t="str">
        <f>VLOOKUP(A1091,'Calendrier 2026-2027'!$P$7:$Q$37,2,FALSE)</f>
        <v>Entreprise</v>
      </c>
    </row>
    <row r="1092" spans="1:11">
      <c r="A1092" s="10">
        <f t="shared" si="87"/>
        <v>46415</v>
      </c>
      <c r="B1092" t="str">
        <f t="shared" si="88"/>
        <v>08:00</v>
      </c>
      <c r="C1092" t="str">
        <f t="shared" si="89"/>
        <v>12:00</v>
      </c>
      <c r="D1092" t="str">
        <f t="shared" si="86"/>
        <v>Entreprise</v>
      </c>
      <c r="E1092">
        <f t="shared" si="85"/>
        <v>0</v>
      </c>
      <c r="F1092" t="str">
        <f>IF(A1092&lt;DATE(2026,9,1),'Fiche formation'!$C$25,'Fiche formation'!$D$25)</f>
        <v>mickael.montassier@umontpellier.fr</v>
      </c>
      <c r="G1092">
        <f>Salle!$B$1</f>
        <v>0</v>
      </c>
      <c r="H1092" t="str">
        <f>CONCATENATE('Fiche formation'!$C$14," ",IF(A1092&lt;DATE(2026,9,1),"2A","3A"))</f>
        <v>M ALGO 3A</v>
      </c>
      <c r="K1092" t="str">
        <f>VLOOKUP(A1092,'Calendrier 2026-2027'!$P$7:$Q$37,2,FALSE)</f>
        <v>Entreprise</v>
      </c>
    </row>
    <row r="1093" spans="1:11">
      <c r="A1093" s="10">
        <f t="shared" si="87"/>
        <v>46415</v>
      </c>
      <c r="B1093" t="str">
        <f t="shared" si="88"/>
        <v>14:00</v>
      </c>
      <c r="C1093" t="str">
        <f t="shared" si="89"/>
        <v>17:00</v>
      </c>
      <c r="D1093" t="str">
        <f t="shared" si="86"/>
        <v>Entreprise</v>
      </c>
      <c r="E1093">
        <f t="shared" si="85"/>
        <v>0</v>
      </c>
      <c r="F1093" t="str">
        <f>IF(A1093&lt;DATE(2026,9,1),'Fiche formation'!$C$25,'Fiche formation'!$D$25)</f>
        <v>mickael.montassier@umontpellier.fr</v>
      </c>
      <c r="G1093">
        <f>Salle!$B$1</f>
        <v>0</v>
      </c>
      <c r="H1093" t="str">
        <f>CONCATENATE('Fiche formation'!$C$14," ",IF(A1093&lt;DATE(2026,9,1),"2A","3A"))</f>
        <v>M ALGO 3A</v>
      </c>
      <c r="K1093" t="str">
        <f>VLOOKUP(A1093,'Calendrier 2026-2027'!$P$7:$Q$37,2,FALSE)</f>
        <v>Entreprise</v>
      </c>
    </row>
    <row r="1094" spans="1:11">
      <c r="A1094" s="10">
        <f t="shared" si="87"/>
        <v>46416</v>
      </c>
      <c r="B1094" t="str">
        <f t="shared" si="88"/>
        <v>08:00</v>
      </c>
      <c r="C1094" t="str">
        <f t="shared" si="89"/>
        <v>12:00</v>
      </c>
      <c r="D1094" t="str">
        <f t="shared" si="86"/>
        <v>Entreprise</v>
      </c>
      <c r="E1094">
        <f t="shared" si="85"/>
        <v>0</v>
      </c>
      <c r="F1094" t="str">
        <f>IF(A1094&lt;DATE(2026,9,1),'Fiche formation'!$C$25,'Fiche formation'!$D$25)</f>
        <v>mickael.montassier@umontpellier.fr</v>
      </c>
      <c r="G1094">
        <f>Salle!$B$1</f>
        <v>0</v>
      </c>
      <c r="H1094" t="str">
        <f>CONCATENATE('Fiche formation'!$C$14," ",IF(A1094&lt;DATE(2026,9,1),"2A","3A"))</f>
        <v>M ALGO 3A</v>
      </c>
      <c r="K1094" t="str">
        <f>VLOOKUP(A1094,'Calendrier 2026-2027'!$P$7:$Q$37,2,FALSE)</f>
        <v>Entreprise</v>
      </c>
    </row>
    <row r="1095" spans="1:11">
      <c r="A1095" s="10">
        <f t="shared" si="87"/>
        <v>46416</v>
      </c>
      <c r="B1095" t="str">
        <f t="shared" si="88"/>
        <v>14:00</v>
      </c>
      <c r="C1095" t="str">
        <f t="shared" si="89"/>
        <v>17:00</v>
      </c>
      <c r="D1095" t="str">
        <f t="shared" si="86"/>
        <v>Entreprise</v>
      </c>
      <c r="E1095">
        <f t="shared" si="85"/>
        <v>0</v>
      </c>
      <c r="F1095" t="str">
        <f>IF(A1095&lt;DATE(2026,9,1),'Fiche formation'!$C$25,'Fiche formation'!$D$25)</f>
        <v>mickael.montassier@umontpellier.fr</v>
      </c>
      <c r="G1095">
        <f>Salle!$B$1</f>
        <v>0</v>
      </c>
      <c r="H1095" t="str">
        <f>CONCATENATE('Fiche formation'!$C$14," ",IF(A1095&lt;DATE(2026,9,1),"2A","3A"))</f>
        <v>M ALGO 3A</v>
      </c>
      <c r="K1095" t="str">
        <f>VLOOKUP(A1095,'Calendrier 2026-2027'!$P$7:$Q$37,2,FALSE)</f>
        <v>Entreprise</v>
      </c>
    </row>
    <row r="1096" spans="1:11">
      <c r="A1096" s="10">
        <f t="shared" si="87"/>
        <v>46417</v>
      </c>
      <c r="B1096" t="str">
        <f t="shared" si="88"/>
        <v/>
      </c>
      <c r="C1096" t="str">
        <f t="shared" si="89"/>
        <v/>
      </c>
      <c r="D1096">
        <f t="shared" si="86"/>
        <v>0</v>
      </c>
      <c r="E1096" t="str">
        <f t="shared" si="85"/>
        <v/>
      </c>
      <c r="F1096" t="str">
        <f>IF(A1096&lt;DATE(2026,9,1),'Fiche formation'!$C$25,'Fiche formation'!$D$25)</f>
        <v>mickael.montassier@umontpellier.fr</v>
      </c>
      <c r="G1096">
        <f>Salle!$B$1</f>
        <v>0</v>
      </c>
      <c r="H1096" t="str">
        <f>CONCATENATE('Fiche formation'!$C$14," ",IF(A1096&lt;DATE(2026,9,1),"2A","3A"))</f>
        <v>M ALGO 3A</v>
      </c>
      <c r="K1096">
        <f>VLOOKUP(A1096,'Calendrier 2026-2027'!$P$7:$Q$37,2,FALSE)</f>
        <v>0</v>
      </c>
    </row>
    <row r="1097" spans="1:11">
      <c r="A1097" s="10">
        <f t="shared" si="87"/>
        <v>46417</v>
      </c>
      <c r="B1097" t="str">
        <f t="shared" si="88"/>
        <v/>
      </c>
      <c r="C1097" t="str">
        <f t="shared" si="89"/>
        <v/>
      </c>
      <c r="D1097">
        <f t="shared" si="86"/>
        <v>0</v>
      </c>
      <c r="E1097" t="str">
        <f t="shared" si="85"/>
        <v/>
      </c>
      <c r="F1097" t="str">
        <f>IF(A1097&lt;DATE(2026,9,1),'Fiche formation'!$C$25,'Fiche formation'!$D$25)</f>
        <v>mickael.montassier@umontpellier.fr</v>
      </c>
      <c r="G1097">
        <f>Salle!$B$1</f>
        <v>0</v>
      </c>
      <c r="H1097" t="str">
        <f>CONCATENATE('Fiche formation'!$C$14," ",IF(A1097&lt;DATE(2026,9,1),"2A","3A"))</f>
        <v>M ALGO 3A</v>
      </c>
      <c r="K1097">
        <f>VLOOKUP(A1097,'Calendrier 2026-2027'!$P$7:$Q$37,2,FALSE)</f>
        <v>0</v>
      </c>
    </row>
    <row r="1098" spans="1:11">
      <c r="A1098" s="10">
        <f t="shared" si="87"/>
        <v>46418</v>
      </c>
      <c r="B1098" t="str">
        <f t="shared" si="88"/>
        <v/>
      </c>
      <c r="C1098" t="str">
        <f t="shared" si="89"/>
        <v/>
      </c>
      <c r="D1098">
        <f t="shared" si="86"/>
        <v>0</v>
      </c>
      <c r="E1098" t="str">
        <f t="shared" si="85"/>
        <v/>
      </c>
      <c r="F1098" t="str">
        <f>IF(A1098&lt;DATE(2026,9,1),'Fiche formation'!$C$25,'Fiche formation'!$D$25)</f>
        <v>mickael.montassier@umontpellier.fr</v>
      </c>
      <c r="G1098">
        <f>Salle!$B$1</f>
        <v>0</v>
      </c>
      <c r="H1098" t="str">
        <f>CONCATENATE('Fiche formation'!$C$14," ",IF(A1098&lt;DATE(2026,9,1),"2A","3A"))</f>
        <v>M ALGO 3A</v>
      </c>
      <c r="K1098">
        <f>VLOOKUP(A1098,'Calendrier 2026-2027'!$P$7:$Q$37,2,FALSE)</f>
        <v>0</v>
      </c>
    </row>
    <row r="1099" spans="1:11">
      <c r="A1099" s="10">
        <f t="shared" si="87"/>
        <v>46418</v>
      </c>
      <c r="B1099" t="str">
        <f t="shared" si="88"/>
        <v/>
      </c>
      <c r="C1099" t="str">
        <f t="shared" si="89"/>
        <v/>
      </c>
      <c r="D1099">
        <f t="shared" si="86"/>
        <v>0</v>
      </c>
      <c r="E1099" t="str">
        <f t="shared" si="85"/>
        <v/>
      </c>
      <c r="F1099" t="str">
        <f>IF(A1099&lt;DATE(2026,9,1),'Fiche formation'!$C$25,'Fiche formation'!$D$25)</f>
        <v>mickael.montassier@umontpellier.fr</v>
      </c>
      <c r="G1099">
        <f>Salle!$B$1</f>
        <v>0</v>
      </c>
      <c r="H1099" t="str">
        <f>CONCATENATE('Fiche formation'!$C$14," ",IF(A1099&lt;DATE(2026,9,1),"2A","3A"))</f>
        <v>M ALGO 3A</v>
      </c>
      <c r="K1099">
        <f>VLOOKUP(A1099,'Calendrier 2026-2027'!$P$7:$Q$37,2,FALSE)</f>
        <v>0</v>
      </c>
    </row>
    <row r="1100" spans="1:11">
      <c r="A1100" s="10">
        <f t="shared" si="87"/>
        <v>46419</v>
      </c>
      <c r="B1100" t="str">
        <f t="shared" si="88"/>
        <v>08:00</v>
      </c>
      <c r="C1100" t="str">
        <f t="shared" si="89"/>
        <v>12:00</v>
      </c>
      <c r="D1100" t="str">
        <f t="shared" si="86"/>
        <v>Entreprise</v>
      </c>
      <c r="E1100">
        <f t="shared" si="85"/>
        <v>0</v>
      </c>
      <c r="F1100" t="str">
        <f>IF(A1100&lt;DATE(2026,9,1),'Fiche formation'!$C$25,'Fiche formation'!$D$25)</f>
        <v>mickael.montassier@umontpellier.fr</v>
      </c>
      <c r="G1100">
        <f>Salle!$B$1</f>
        <v>0</v>
      </c>
      <c r="H1100" t="str">
        <f>CONCATENATE('Fiche formation'!$C$14," ",IF(A1100&lt;DATE(2026,9,1),"2A","3A"))</f>
        <v>M ALGO 3A</v>
      </c>
      <c r="K1100" t="str">
        <f>VLOOKUP(A1100,'Calendrier 2026-2027'!$S$7:$T$37,2,FALSE)</f>
        <v>Entreprise</v>
      </c>
    </row>
    <row r="1101" spans="1:11">
      <c r="A1101" s="10">
        <f t="shared" si="87"/>
        <v>46419</v>
      </c>
      <c r="B1101" t="str">
        <f t="shared" si="88"/>
        <v>14:00</v>
      </c>
      <c r="C1101" t="str">
        <f t="shared" si="89"/>
        <v>17:00</v>
      </c>
      <c r="D1101" t="str">
        <f t="shared" si="86"/>
        <v>Entreprise</v>
      </c>
      <c r="E1101">
        <f t="shared" si="85"/>
        <v>0</v>
      </c>
      <c r="F1101" t="str">
        <f>IF(A1101&lt;DATE(2026,9,1),'Fiche formation'!$C$25,'Fiche formation'!$D$25)</f>
        <v>mickael.montassier@umontpellier.fr</v>
      </c>
      <c r="G1101">
        <f>Salle!$B$1</f>
        <v>0</v>
      </c>
      <c r="H1101" t="str">
        <f>CONCATENATE('Fiche formation'!$C$14," ",IF(A1101&lt;DATE(2026,9,1),"2A","3A"))</f>
        <v>M ALGO 3A</v>
      </c>
      <c r="K1101" t="str">
        <f>VLOOKUP(A1101,'Calendrier 2026-2027'!$S$7:$T$37,2,FALSE)</f>
        <v>Entreprise</v>
      </c>
    </row>
    <row r="1102" spans="1:11">
      <c r="A1102" s="10">
        <f t="shared" si="87"/>
        <v>46420</v>
      </c>
      <c r="B1102" t="str">
        <f t="shared" si="88"/>
        <v>08:00</v>
      </c>
      <c r="C1102" t="str">
        <f t="shared" si="89"/>
        <v>12:00</v>
      </c>
      <c r="D1102" t="str">
        <f t="shared" si="86"/>
        <v>Entreprise</v>
      </c>
      <c r="E1102">
        <f t="shared" si="85"/>
        <v>0</v>
      </c>
      <c r="F1102" t="str">
        <f>IF(A1102&lt;DATE(2026,9,1),'Fiche formation'!$C$25,'Fiche formation'!$D$25)</f>
        <v>mickael.montassier@umontpellier.fr</v>
      </c>
      <c r="G1102">
        <f>Salle!$B$1</f>
        <v>0</v>
      </c>
      <c r="H1102" t="str">
        <f>CONCATENATE('Fiche formation'!$C$14," ",IF(A1102&lt;DATE(2026,9,1),"2A","3A"))</f>
        <v>M ALGO 3A</v>
      </c>
      <c r="K1102" t="str">
        <f>VLOOKUP(A1102,'Calendrier 2026-2027'!$S$7:$T$37,2,FALSE)</f>
        <v>Entreprise</v>
      </c>
    </row>
    <row r="1103" spans="1:11">
      <c r="A1103" s="10">
        <f t="shared" si="87"/>
        <v>46420</v>
      </c>
      <c r="B1103" t="str">
        <f t="shared" si="88"/>
        <v>14:00</v>
      </c>
      <c r="C1103" t="str">
        <f t="shared" si="89"/>
        <v>17:00</v>
      </c>
      <c r="D1103" t="str">
        <f t="shared" si="86"/>
        <v>Entreprise</v>
      </c>
      <c r="E1103">
        <f t="shared" si="85"/>
        <v>0</v>
      </c>
      <c r="F1103" t="str">
        <f>IF(A1103&lt;DATE(2026,9,1),'Fiche formation'!$C$25,'Fiche formation'!$D$25)</f>
        <v>mickael.montassier@umontpellier.fr</v>
      </c>
      <c r="G1103">
        <f>Salle!$B$1</f>
        <v>0</v>
      </c>
      <c r="H1103" t="str">
        <f>CONCATENATE('Fiche formation'!$C$14," ",IF(A1103&lt;DATE(2026,9,1),"2A","3A"))</f>
        <v>M ALGO 3A</v>
      </c>
      <c r="K1103" t="str">
        <f>VLOOKUP(A1103,'Calendrier 2026-2027'!$S$7:$T$37,2,FALSE)</f>
        <v>Entreprise</v>
      </c>
    </row>
    <row r="1104" spans="1:11">
      <c r="A1104" s="10">
        <f t="shared" si="87"/>
        <v>46421</v>
      </c>
      <c r="B1104" t="str">
        <f t="shared" si="88"/>
        <v>08:00</v>
      </c>
      <c r="C1104" t="str">
        <f t="shared" si="89"/>
        <v>12:00</v>
      </c>
      <c r="D1104" t="str">
        <f t="shared" si="86"/>
        <v>Entreprise</v>
      </c>
      <c r="E1104">
        <f t="shared" si="85"/>
        <v>0</v>
      </c>
      <c r="F1104" t="str">
        <f>IF(A1104&lt;DATE(2026,9,1),'Fiche formation'!$C$25,'Fiche formation'!$D$25)</f>
        <v>mickael.montassier@umontpellier.fr</v>
      </c>
      <c r="G1104">
        <f>Salle!$B$1</f>
        <v>0</v>
      </c>
      <c r="H1104" t="str">
        <f>CONCATENATE('Fiche formation'!$C$14," ",IF(A1104&lt;DATE(2026,9,1),"2A","3A"))</f>
        <v>M ALGO 3A</v>
      </c>
      <c r="K1104" t="str">
        <f>VLOOKUP(A1104,'Calendrier 2026-2027'!$S$7:$T$37,2,FALSE)</f>
        <v>Entreprise</v>
      </c>
    </row>
    <row r="1105" spans="1:11">
      <c r="A1105" s="10">
        <f t="shared" si="87"/>
        <v>46421</v>
      </c>
      <c r="B1105" t="str">
        <f t="shared" si="88"/>
        <v>14:00</v>
      </c>
      <c r="C1105" t="str">
        <f t="shared" si="89"/>
        <v>17:00</v>
      </c>
      <c r="D1105" t="str">
        <f t="shared" si="86"/>
        <v>Entreprise</v>
      </c>
      <c r="E1105">
        <f t="shared" si="85"/>
        <v>0</v>
      </c>
      <c r="F1105" t="str">
        <f>IF(A1105&lt;DATE(2026,9,1),'Fiche formation'!$C$25,'Fiche formation'!$D$25)</f>
        <v>mickael.montassier@umontpellier.fr</v>
      </c>
      <c r="G1105">
        <f>Salle!$B$1</f>
        <v>0</v>
      </c>
      <c r="H1105" t="str">
        <f>CONCATENATE('Fiche formation'!$C$14," ",IF(A1105&lt;DATE(2026,9,1),"2A","3A"))</f>
        <v>M ALGO 3A</v>
      </c>
      <c r="K1105" t="str">
        <f>VLOOKUP(A1105,'Calendrier 2026-2027'!$S$7:$T$37,2,FALSE)</f>
        <v>Entreprise</v>
      </c>
    </row>
    <row r="1106" spans="1:11">
      <c r="A1106" s="10">
        <f t="shared" si="87"/>
        <v>46422</v>
      </c>
      <c r="B1106" t="str">
        <f t="shared" si="88"/>
        <v>08:00</v>
      </c>
      <c r="C1106" t="str">
        <f t="shared" si="89"/>
        <v>12:00</v>
      </c>
      <c r="D1106" t="str">
        <f t="shared" si="86"/>
        <v>Entreprise</v>
      </c>
      <c r="E1106">
        <f t="shared" si="85"/>
        <v>0</v>
      </c>
      <c r="F1106" t="str">
        <f>IF(A1106&lt;DATE(2026,9,1),'Fiche formation'!$C$25,'Fiche formation'!$D$25)</f>
        <v>mickael.montassier@umontpellier.fr</v>
      </c>
      <c r="G1106">
        <f>Salle!$B$1</f>
        <v>0</v>
      </c>
      <c r="H1106" t="str">
        <f>CONCATENATE('Fiche formation'!$C$14," ",IF(A1106&lt;DATE(2026,9,1),"2A","3A"))</f>
        <v>M ALGO 3A</v>
      </c>
      <c r="K1106" t="str">
        <f>VLOOKUP(A1106,'Calendrier 2026-2027'!$S$7:$T$37,2,FALSE)</f>
        <v>Entreprise</v>
      </c>
    </row>
    <row r="1107" spans="1:11">
      <c r="A1107" s="10">
        <f t="shared" si="87"/>
        <v>46422</v>
      </c>
      <c r="B1107" t="str">
        <f t="shared" si="88"/>
        <v>14:00</v>
      </c>
      <c r="C1107" t="str">
        <f t="shared" si="89"/>
        <v>17:00</v>
      </c>
      <c r="D1107" t="str">
        <f t="shared" si="86"/>
        <v>Entreprise</v>
      </c>
      <c r="E1107">
        <f t="shared" si="85"/>
        <v>0</v>
      </c>
      <c r="F1107" t="str">
        <f>IF(A1107&lt;DATE(2026,9,1),'Fiche formation'!$C$25,'Fiche formation'!$D$25)</f>
        <v>mickael.montassier@umontpellier.fr</v>
      </c>
      <c r="G1107">
        <f>Salle!$B$1</f>
        <v>0</v>
      </c>
      <c r="H1107" t="str">
        <f>CONCATENATE('Fiche formation'!$C$14," ",IF(A1107&lt;DATE(2026,9,1),"2A","3A"))</f>
        <v>M ALGO 3A</v>
      </c>
      <c r="K1107" t="str">
        <f>VLOOKUP(A1107,'Calendrier 2026-2027'!$S$7:$T$37,2,FALSE)</f>
        <v>Entreprise</v>
      </c>
    </row>
    <row r="1108" spans="1:11">
      <c r="A1108" s="10">
        <f t="shared" si="87"/>
        <v>46423</v>
      </c>
      <c r="B1108" t="str">
        <f t="shared" si="88"/>
        <v>08:00</v>
      </c>
      <c r="C1108" t="str">
        <f t="shared" si="89"/>
        <v>12:00</v>
      </c>
      <c r="D1108" t="str">
        <f t="shared" si="86"/>
        <v>Entreprise</v>
      </c>
      <c r="E1108">
        <f t="shared" si="85"/>
        <v>0</v>
      </c>
      <c r="F1108" t="str">
        <f>IF(A1108&lt;DATE(2026,9,1),'Fiche formation'!$C$25,'Fiche formation'!$D$25)</f>
        <v>mickael.montassier@umontpellier.fr</v>
      </c>
      <c r="G1108">
        <f>Salle!$B$1</f>
        <v>0</v>
      </c>
      <c r="H1108" t="str">
        <f>CONCATENATE('Fiche formation'!$C$14," ",IF(A1108&lt;DATE(2026,9,1),"2A","3A"))</f>
        <v>M ALGO 3A</v>
      </c>
      <c r="K1108" t="str">
        <f>VLOOKUP(A1108,'Calendrier 2026-2027'!$S$7:$T$37,2,FALSE)</f>
        <v>Entreprise</v>
      </c>
    </row>
    <row r="1109" spans="1:11">
      <c r="A1109" s="10">
        <f t="shared" si="87"/>
        <v>46423</v>
      </c>
      <c r="B1109" t="str">
        <f t="shared" si="88"/>
        <v>14:00</v>
      </c>
      <c r="C1109" t="str">
        <f t="shared" si="89"/>
        <v>17:00</v>
      </c>
      <c r="D1109" t="str">
        <f t="shared" si="86"/>
        <v>Entreprise</v>
      </c>
      <c r="E1109">
        <f t="shared" si="85"/>
        <v>0</v>
      </c>
      <c r="F1109" t="str">
        <f>IF(A1109&lt;DATE(2026,9,1),'Fiche formation'!$C$25,'Fiche formation'!$D$25)</f>
        <v>mickael.montassier@umontpellier.fr</v>
      </c>
      <c r="G1109">
        <f>Salle!$B$1</f>
        <v>0</v>
      </c>
      <c r="H1109" t="str">
        <f>CONCATENATE('Fiche formation'!$C$14," ",IF(A1109&lt;DATE(2026,9,1),"2A","3A"))</f>
        <v>M ALGO 3A</v>
      </c>
      <c r="K1109" t="str">
        <f>VLOOKUP(A1109,'Calendrier 2026-2027'!$S$7:$T$37,2,FALSE)</f>
        <v>Entreprise</v>
      </c>
    </row>
    <row r="1110" spans="1:11">
      <c r="A1110" s="10">
        <f t="shared" si="87"/>
        <v>46424</v>
      </c>
      <c r="B1110" t="str">
        <f t="shared" si="88"/>
        <v/>
      </c>
      <c r="C1110" t="str">
        <f t="shared" si="89"/>
        <v/>
      </c>
      <c r="D1110">
        <f t="shared" si="86"/>
        <v>0</v>
      </c>
      <c r="E1110" t="str">
        <f t="shared" si="85"/>
        <v/>
      </c>
      <c r="F1110" t="str">
        <f>IF(A1110&lt;DATE(2026,9,1),'Fiche formation'!$C$25,'Fiche formation'!$D$25)</f>
        <v>mickael.montassier@umontpellier.fr</v>
      </c>
      <c r="G1110">
        <f>Salle!$B$1</f>
        <v>0</v>
      </c>
      <c r="H1110" t="str">
        <f>CONCATENATE('Fiche formation'!$C$14," ",IF(A1110&lt;DATE(2026,9,1),"2A","3A"))</f>
        <v>M ALGO 3A</v>
      </c>
      <c r="K1110">
        <f>VLOOKUP(A1110,'Calendrier 2026-2027'!$S$7:$T$37,2,FALSE)</f>
        <v>0</v>
      </c>
    </row>
    <row r="1111" spans="1:11">
      <c r="A1111" s="10">
        <f t="shared" si="87"/>
        <v>46424</v>
      </c>
      <c r="B1111" t="str">
        <f t="shared" si="88"/>
        <v/>
      </c>
      <c r="C1111" t="str">
        <f t="shared" si="89"/>
        <v/>
      </c>
      <c r="D1111">
        <f t="shared" si="86"/>
        <v>0</v>
      </c>
      <c r="E1111" t="str">
        <f t="shared" si="85"/>
        <v/>
      </c>
      <c r="F1111" t="str">
        <f>IF(A1111&lt;DATE(2026,9,1),'Fiche formation'!$C$25,'Fiche formation'!$D$25)</f>
        <v>mickael.montassier@umontpellier.fr</v>
      </c>
      <c r="G1111">
        <f>Salle!$B$1</f>
        <v>0</v>
      </c>
      <c r="H1111" t="str">
        <f>CONCATENATE('Fiche formation'!$C$14," ",IF(A1111&lt;DATE(2026,9,1),"2A","3A"))</f>
        <v>M ALGO 3A</v>
      </c>
      <c r="K1111">
        <f>VLOOKUP(A1111,'Calendrier 2026-2027'!$S$7:$T$37,2,FALSE)</f>
        <v>0</v>
      </c>
    </row>
    <row r="1112" spans="1:11">
      <c r="A1112" s="10">
        <f t="shared" si="87"/>
        <v>46425</v>
      </c>
      <c r="B1112" t="str">
        <f t="shared" si="88"/>
        <v/>
      </c>
      <c r="C1112" t="str">
        <f t="shared" si="89"/>
        <v/>
      </c>
      <c r="D1112">
        <f t="shared" si="86"/>
        <v>0</v>
      </c>
      <c r="E1112" t="str">
        <f t="shared" si="85"/>
        <v/>
      </c>
      <c r="F1112" t="str">
        <f>IF(A1112&lt;DATE(2026,9,1),'Fiche formation'!$C$25,'Fiche formation'!$D$25)</f>
        <v>mickael.montassier@umontpellier.fr</v>
      </c>
      <c r="G1112">
        <f>Salle!$B$1</f>
        <v>0</v>
      </c>
      <c r="H1112" t="str">
        <f>CONCATENATE('Fiche formation'!$C$14," ",IF(A1112&lt;DATE(2026,9,1),"2A","3A"))</f>
        <v>M ALGO 3A</v>
      </c>
      <c r="K1112">
        <f>VLOOKUP(A1112,'Calendrier 2026-2027'!$S$7:$T$37,2,FALSE)</f>
        <v>0</v>
      </c>
    </row>
    <row r="1113" spans="1:11">
      <c r="A1113" s="10">
        <f t="shared" si="87"/>
        <v>46425</v>
      </c>
      <c r="B1113" t="str">
        <f t="shared" si="88"/>
        <v/>
      </c>
      <c r="C1113" t="str">
        <f t="shared" si="89"/>
        <v/>
      </c>
      <c r="D1113">
        <f t="shared" si="86"/>
        <v>0</v>
      </c>
      <c r="E1113" t="str">
        <f t="shared" si="85"/>
        <v/>
      </c>
      <c r="F1113" t="str">
        <f>IF(A1113&lt;DATE(2026,9,1),'Fiche formation'!$C$25,'Fiche formation'!$D$25)</f>
        <v>mickael.montassier@umontpellier.fr</v>
      </c>
      <c r="G1113">
        <f>Salle!$B$1</f>
        <v>0</v>
      </c>
      <c r="H1113" t="str">
        <f>CONCATENATE('Fiche formation'!$C$14," ",IF(A1113&lt;DATE(2026,9,1),"2A","3A"))</f>
        <v>M ALGO 3A</v>
      </c>
      <c r="K1113">
        <f>VLOOKUP(A1113,'Calendrier 2026-2027'!$S$7:$T$37,2,FALSE)</f>
        <v>0</v>
      </c>
    </row>
    <row r="1114" spans="1:11">
      <c r="A1114" s="10">
        <f t="shared" si="87"/>
        <v>46426</v>
      </c>
      <c r="B1114" t="str">
        <f t="shared" si="88"/>
        <v>08:00</v>
      </c>
      <c r="C1114" t="str">
        <f t="shared" si="89"/>
        <v>12:00</v>
      </c>
      <c r="D1114" t="str">
        <f t="shared" si="86"/>
        <v>Entreprise</v>
      </c>
      <c r="E1114">
        <f t="shared" si="85"/>
        <v>0</v>
      </c>
      <c r="F1114" t="str">
        <f>IF(A1114&lt;DATE(2026,9,1),'Fiche formation'!$C$25,'Fiche formation'!$D$25)</f>
        <v>mickael.montassier@umontpellier.fr</v>
      </c>
      <c r="G1114">
        <f>Salle!$B$1</f>
        <v>0</v>
      </c>
      <c r="H1114" t="str">
        <f>CONCATENATE('Fiche formation'!$C$14," ",IF(A1114&lt;DATE(2026,9,1),"2A","3A"))</f>
        <v>M ALGO 3A</v>
      </c>
      <c r="K1114" t="str">
        <f>VLOOKUP(A1114,'Calendrier 2026-2027'!$S$7:$T$37,2,FALSE)</f>
        <v>Entreprise</v>
      </c>
    </row>
    <row r="1115" spans="1:11">
      <c r="A1115" s="10">
        <f t="shared" si="87"/>
        <v>46426</v>
      </c>
      <c r="B1115" t="str">
        <f t="shared" si="88"/>
        <v>14:00</v>
      </c>
      <c r="C1115" t="str">
        <f t="shared" si="89"/>
        <v>17:00</v>
      </c>
      <c r="D1115" t="str">
        <f t="shared" si="86"/>
        <v>Entreprise</v>
      </c>
      <c r="E1115">
        <f t="shared" si="85"/>
        <v>0</v>
      </c>
      <c r="F1115" t="str">
        <f>IF(A1115&lt;DATE(2026,9,1),'Fiche formation'!$C$25,'Fiche formation'!$D$25)</f>
        <v>mickael.montassier@umontpellier.fr</v>
      </c>
      <c r="G1115">
        <f>Salle!$B$1</f>
        <v>0</v>
      </c>
      <c r="H1115" t="str">
        <f>CONCATENATE('Fiche formation'!$C$14," ",IF(A1115&lt;DATE(2026,9,1),"2A","3A"))</f>
        <v>M ALGO 3A</v>
      </c>
      <c r="K1115" t="str">
        <f>VLOOKUP(A1115,'Calendrier 2026-2027'!$S$7:$T$37,2,FALSE)</f>
        <v>Entreprise</v>
      </c>
    </row>
    <row r="1116" spans="1:11">
      <c r="A1116" s="10">
        <f t="shared" si="87"/>
        <v>46427</v>
      </c>
      <c r="B1116" t="str">
        <f t="shared" si="88"/>
        <v>08:00</v>
      </c>
      <c r="C1116" t="str">
        <f t="shared" si="89"/>
        <v>12:00</v>
      </c>
      <c r="D1116" t="str">
        <f t="shared" si="86"/>
        <v>Entreprise</v>
      </c>
      <c r="E1116">
        <f t="shared" si="85"/>
        <v>0</v>
      </c>
      <c r="F1116" t="str">
        <f>IF(A1116&lt;DATE(2026,9,1),'Fiche formation'!$C$25,'Fiche formation'!$D$25)</f>
        <v>mickael.montassier@umontpellier.fr</v>
      </c>
      <c r="G1116">
        <f>Salle!$B$1</f>
        <v>0</v>
      </c>
      <c r="H1116" t="str">
        <f>CONCATENATE('Fiche formation'!$C$14," ",IF(A1116&lt;DATE(2026,9,1),"2A","3A"))</f>
        <v>M ALGO 3A</v>
      </c>
      <c r="K1116" t="str">
        <f>VLOOKUP(A1116,'Calendrier 2026-2027'!$S$7:$T$37,2,FALSE)</f>
        <v>Entreprise</v>
      </c>
    </row>
    <row r="1117" spans="1:11">
      <c r="A1117" s="10">
        <f t="shared" si="87"/>
        <v>46427</v>
      </c>
      <c r="B1117" t="str">
        <f t="shared" si="88"/>
        <v>14:00</v>
      </c>
      <c r="C1117" t="str">
        <f t="shared" si="89"/>
        <v>17:00</v>
      </c>
      <c r="D1117" t="str">
        <f t="shared" si="86"/>
        <v>Entreprise</v>
      </c>
      <c r="E1117">
        <f t="shared" si="85"/>
        <v>0</v>
      </c>
      <c r="F1117" t="str">
        <f>IF(A1117&lt;DATE(2026,9,1),'Fiche formation'!$C$25,'Fiche formation'!$D$25)</f>
        <v>mickael.montassier@umontpellier.fr</v>
      </c>
      <c r="G1117">
        <f>Salle!$B$1</f>
        <v>0</v>
      </c>
      <c r="H1117" t="str">
        <f>CONCATENATE('Fiche formation'!$C$14," ",IF(A1117&lt;DATE(2026,9,1),"2A","3A"))</f>
        <v>M ALGO 3A</v>
      </c>
      <c r="K1117" t="str">
        <f>VLOOKUP(A1117,'Calendrier 2026-2027'!$S$7:$T$37,2,FALSE)</f>
        <v>Entreprise</v>
      </c>
    </row>
    <row r="1118" spans="1:11">
      <c r="A1118" s="10">
        <f t="shared" si="87"/>
        <v>46428</v>
      </c>
      <c r="B1118" t="str">
        <f t="shared" si="88"/>
        <v>08:00</v>
      </c>
      <c r="C1118" t="str">
        <f t="shared" si="89"/>
        <v>12:00</v>
      </c>
      <c r="D1118" t="str">
        <f t="shared" si="86"/>
        <v>Entreprise</v>
      </c>
      <c r="E1118">
        <f t="shared" si="85"/>
        <v>0</v>
      </c>
      <c r="F1118" t="str">
        <f>IF(A1118&lt;DATE(2026,9,1),'Fiche formation'!$C$25,'Fiche formation'!$D$25)</f>
        <v>mickael.montassier@umontpellier.fr</v>
      </c>
      <c r="G1118">
        <f>Salle!$B$1</f>
        <v>0</v>
      </c>
      <c r="H1118" t="str">
        <f>CONCATENATE('Fiche formation'!$C$14," ",IF(A1118&lt;DATE(2026,9,1),"2A","3A"))</f>
        <v>M ALGO 3A</v>
      </c>
      <c r="K1118" t="str">
        <f>VLOOKUP(A1118,'Calendrier 2026-2027'!$S$7:$T$37,2,FALSE)</f>
        <v>Entreprise</v>
      </c>
    </row>
    <row r="1119" spans="1:11">
      <c r="A1119" s="10">
        <f t="shared" si="87"/>
        <v>46428</v>
      </c>
      <c r="B1119" t="str">
        <f t="shared" si="88"/>
        <v>14:00</v>
      </c>
      <c r="C1119" t="str">
        <f t="shared" si="89"/>
        <v>17:00</v>
      </c>
      <c r="D1119" t="str">
        <f t="shared" si="86"/>
        <v>Entreprise</v>
      </c>
      <c r="E1119">
        <f t="shared" si="85"/>
        <v>0</v>
      </c>
      <c r="F1119" t="str">
        <f>IF(A1119&lt;DATE(2026,9,1),'Fiche formation'!$C$25,'Fiche formation'!$D$25)</f>
        <v>mickael.montassier@umontpellier.fr</v>
      </c>
      <c r="G1119">
        <f>Salle!$B$1</f>
        <v>0</v>
      </c>
      <c r="H1119" t="str">
        <f>CONCATENATE('Fiche formation'!$C$14," ",IF(A1119&lt;DATE(2026,9,1),"2A","3A"))</f>
        <v>M ALGO 3A</v>
      </c>
      <c r="K1119" t="str">
        <f>VLOOKUP(A1119,'Calendrier 2026-2027'!$S$7:$T$37,2,FALSE)</f>
        <v>Entreprise</v>
      </c>
    </row>
    <row r="1120" spans="1:11">
      <c r="A1120" s="10">
        <f t="shared" si="87"/>
        <v>46429</v>
      </c>
      <c r="B1120" t="str">
        <f t="shared" si="88"/>
        <v>08:00</v>
      </c>
      <c r="C1120" t="str">
        <f t="shared" si="89"/>
        <v>12:00</v>
      </c>
      <c r="D1120" t="str">
        <f t="shared" si="86"/>
        <v>Entreprise</v>
      </c>
      <c r="E1120">
        <f t="shared" si="85"/>
        <v>0</v>
      </c>
      <c r="F1120" t="str">
        <f>IF(A1120&lt;DATE(2026,9,1),'Fiche formation'!$C$25,'Fiche formation'!$D$25)</f>
        <v>mickael.montassier@umontpellier.fr</v>
      </c>
      <c r="G1120">
        <f>Salle!$B$1</f>
        <v>0</v>
      </c>
      <c r="H1120" t="str">
        <f>CONCATENATE('Fiche formation'!$C$14," ",IF(A1120&lt;DATE(2026,9,1),"2A","3A"))</f>
        <v>M ALGO 3A</v>
      </c>
      <c r="K1120" t="str">
        <f>VLOOKUP(A1120,'Calendrier 2026-2027'!$S$7:$T$37,2,FALSE)</f>
        <v>Entreprise</v>
      </c>
    </row>
    <row r="1121" spans="1:11">
      <c r="A1121" s="10">
        <f t="shared" si="87"/>
        <v>46429</v>
      </c>
      <c r="B1121" t="str">
        <f t="shared" si="88"/>
        <v>14:00</v>
      </c>
      <c r="C1121" t="str">
        <f t="shared" si="89"/>
        <v>17:00</v>
      </c>
      <c r="D1121" t="str">
        <f t="shared" si="86"/>
        <v>Entreprise</v>
      </c>
      <c r="E1121">
        <f t="shared" si="85"/>
        <v>0</v>
      </c>
      <c r="F1121" t="str">
        <f>IF(A1121&lt;DATE(2026,9,1),'Fiche formation'!$C$25,'Fiche formation'!$D$25)</f>
        <v>mickael.montassier@umontpellier.fr</v>
      </c>
      <c r="G1121">
        <f>Salle!$B$1</f>
        <v>0</v>
      </c>
      <c r="H1121" t="str">
        <f>CONCATENATE('Fiche formation'!$C$14," ",IF(A1121&lt;DATE(2026,9,1),"2A","3A"))</f>
        <v>M ALGO 3A</v>
      </c>
      <c r="K1121" t="str">
        <f>VLOOKUP(A1121,'Calendrier 2026-2027'!$S$7:$T$37,2,FALSE)</f>
        <v>Entreprise</v>
      </c>
    </row>
    <row r="1122" spans="1:11">
      <c r="A1122" s="10">
        <f t="shared" si="87"/>
        <v>46430</v>
      </c>
      <c r="B1122" t="str">
        <f t="shared" si="88"/>
        <v>08:00</v>
      </c>
      <c r="C1122" t="str">
        <f t="shared" si="89"/>
        <v>12:00</v>
      </c>
      <c r="D1122" t="str">
        <f t="shared" si="86"/>
        <v>Entreprise</v>
      </c>
      <c r="E1122">
        <f t="shared" si="85"/>
        <v>0</v>
      </c>
      <c r="F1122" t="str">
        <f>IF(A1122&lt;DATE(2026,9,1),'Fiche formation'!$C$25,'Fiche formation'!$D$25)</f>
        <v>mickael.montassier@umontpellier.fr</v>
      </c>
      <c r="G1122">
        <f>Salle!$B$1</f>
        <v>0</v>
      </c>
      <c r="H1122" t="str">
        <f>CONCATENATE('Fiche formation'!$C$14," ",IF(A1122&lt;DATE(2026,9,1),"2A","3A"))</f>
        <v>M ALGO 3A</v>
      </c>
      <c r="K1122" t="str">
        <f>VLOOKUP(A1122,'Calendrier 2026-2027'!$S$7:$T$37,2,FALSE)</f>
        <v>Entreprise</v>
      </c>
    </row>
    <row r="1123" spans="1:11">
      <c r="A1123" s="10">
        <f t="shared" si="87"/>
        <v>46430</v>
      </c>
      <c r="B1123" t="str">
        <f t="shared" si="88"/>
        <v>14:00</v>
      </c>
      <c r="C1123" t="str">
        <f t="shared" si="89"/>
        <v>17:00</v>
      </c>
      <c r="D1123" t="str">
        <f t="shared" si="86"/>
        <v>Entreprise</v>
      </c>
      <c r="E1123">
        <f t="shared" si="85"/>
        <v>0</v>
      </c>
      <c r="F1123" t="str">
        <f>IF(A1123&lt;DATE(2026,9,1),'Fiche formation'!$C$25,'Fiche formation'!$D$25)</f>
        <v>mickael.montassier@umontpellier.fr</v>
      </c>
      <c r="G1123">
        <f>Salle!$B$1</f>
        <v>0</v>
      </c>
      <c r="H1123" t="str">
        <f>CONCATENATE('Fiche formation'!$C$14," ",IF(A1123&lt;DATE(2026,9,1),"2A","3A"))</f>
        <v>M ALGO 3A</v>
      </c>
      <c r="K1123" t="str">
        <f>VLOOKUP(A1123,'Calendrier 2026-2027'!$S$7:$T$37,2,FALSE)</f>
        <v>Entreprise</v>
      </c>
    </row>
    <row r="1124" spans="1:11">
      <c r="A1124" s="10">
        <f t="shared" si="87"/>
        <v>46431</v>
      </c>
      <c r="B1124" t="str">
        <f t="shared" si="88"/>
        <v/>
      </c>
      <c r="C1124" t="str">
        <f t="shared" si="89"/>
        <v/>
      </c>
      <c r="D1124">
        <f t="shared" si="86"/>
        <v>0</v>
      </c>
      <c r="E1124" t="str">
        <f t="shared" si="85"/>
        <v/>
      </c>
      <c r="F1124" t="str">
        <f>IF(A1124&lt;DATE(2026,9,1),'Fiche formation'!$C$25,'Fiche formation'!$D$25)</f>
        <v>mickael.montassier@umontpellier.fr</v>
      </c>
      <c r="G1124">
        <f>Salle!$B$1</f>
        <v>0</v>
      </c>
      <c r="H1124" t="str">
        <f>CONCATENATE('Fiche formation'!$C$14," ",IF(A1124&lt;DATE(2026,9,1),"2A","3A"))</f>
        <v>M ALGO 3A</v>
      </c>
      <c r="K1124">
        <f>VLOOKUP(A1124,'Calendrier 2026-2027'!$S$7:$T$37,2,FALSE)</f>
        <v>0</v>
      </c>
    </row>
    <row r="1125" spans="1:11">
      <c r="A1125" s="10">
        <f t="shared" si="87"/>
        <v>46431</v>
      </c>
      <c r="B1125" t="str">
        <f t="shared" si="88"/>
        <v/>
      </c>
      <c r="C1125" t="str">
        <f t="shared" si="89"/>
        <v/>
      </c>
      <c r="D1125">
        <f t="shared" si="86"/>
        <v>0</v>
      </c>
      <c r="E1125" t="str">
        <f t="shared" si="85"/>
        <v/>
      </c>
      <c r="F1125" t="str">
        <f>IF(A1125&lt;DATE(2026,9,1),'Fiche formation'!$C$25,'Fiche formation'!$D$25)</f>
        <v>mickael.montassier@umontpellier.fr</v>
      </c>
      <c r="G1125">
        <f>Salle!$B$1</f>
        <v>0</v>
      </c>
      <c r="H1125" t="str">
        <f>CONCATENATE('Fiche formation'!$C$14," ",IF(A1125&lt;DATE(2026,9,1),"2A","3A"))</f>
        <v>M ALGO 3A</v>
      </c>
      <c r="K1125">
        <f>VLOOKUP(A1125,'Calendrier 2026-2027'!$S$7:$T$37,2,FALSE)</f>
        <v>0</v>
      </c>
    </row>
    <row r="1126" spans="1:11">
      <c r="A1126" s="10">
        <f t="shared" si="87"/>
        <v>46432</v>
      </c>
      <c r="B1126" t="str">
        <f t="shared" si="88"/>
        <v/>
      </c>
      <c r="C1126" t="str">
        <f t="shared" si="89"/>
        <v/>
      </c>
      <c r="D1126">
        <f t="shared" si="86"/>
        <v>0</v>
      </c>
      <c r="E1126" t="str">
        <f t="shared" si="85"/>
        <v/>
      </c>
      <c r="F1126" t="str">
        <f>IF(A1126&lt;DATE(2026,9,1),'Fiche formation'!$C$25,'Fiche formation'!$D$25)</f>
        <v>mickael.montassier@umontpellier.fr</v>
      </c>
      <c r="G1126">
        <f>Salle!$B$1</f>
        <v>0</v>
      </c>
      <c r="H1126" t="str">
        <f>CONCATENATE('Fiche formation'!$C$14," ",IF(A1126&lt;DATE(2026,9,1),"2A","3A"))</f>
        <v>M ALGO 3A</v>
      </c>
      <c r="K1126">
        <f>VLOOKUP(A1126,'Calendrier 2026-2027'!$S$7:$T$37,2,FALSE)</f>
        <v>0</v>
      </c>
    </row>
    <row r="1127" spans="1:11">
      <c r="A1127" s="10">
        <f t="shared" si="87"/>
        <v>46432</v>
      </c>
      <c r="B1127" t="str">
        <f t="shared" si="88"/>
        <v/>
      </c>
      <c r="C1127" t="str">
        <f t="shared" si="89"/>
        <v/>
      </c>
      <c r="D1127">
        <f t="shared" si="86"/>
        <v>0</v>
      </c>
      <c r="E1127" t="str">
        <f t="shared" si="85"/>
        <v/>
      </c>
      <c r="F1127" t="str">
        <f>IF(A1127&lt;DATE(2026,9,1),'Fiche formation'!$C$25,'Fiche formation'!$D$25)</f>
        <v>mickael.montassier@umontpellier.fr</v>
      </c>
      <c r="G1127">
        <f>Salle!$B$1</f>
        <v>0</v>
      </c>
      <c r="H1127" t="str">
        <f>CONCATENATE('Fiche formation'!$C$14," ",IF(A1127&lt;DATE(2026,9,1),"2A","3A"))</f>
        <v>M ALGO 3A</v>
      </c>
      <c r="K1127">
        <f>VLOOKUP(A1127,'Calendrier 2026-2027'!$S$7:$T$37,2,FALSE)</f>
        <v>0</v>
      </c>
    </row>
    <row r="1128" spans="1:11">
      <c r="A1128" s="10">
        <f t="shared" si="87"/>
        <v>46433</v>
      </c>
      <c r="B1128" t="str">
        <f t="shared" si="88"/>
        <v>08:00</v>
      </c>
      <c r="C1128" t="str">
        <f t="shared" si="89"/>
        <v>12:00</v>
      </c>
      <c r="D1128" t="str">
        <f t="shared" si="86"/>
        <v>Entreprise</v>
      </c>
      <c r="E1128">
        <f t="shared" si="85"/>
        <v>0</v>
      </c>
      <c r="F1128" t="str">
        <f>IF(A1128&lt;DATE(2026,9,1),'Fiche formation'!$C$25,'Fiche formation'!$D$25)</f>
        <v>mickael.montassier@umontpellier.fr</v>
      </c>
      <c r="G1128">
        <f>Salle!$B$1</f>
        <v>0</v>
      </c>
      <c r="H1128" t="str">
        <f>CONCATENATE('Fiche formation'!$C$14," ",IF(A1128&lt;DATE(2026,9,1),"2A","3A"))</f>
        <v>M ALGO 3A</v>
      </c>
      <c r="K1128" t="str">
        <f>VLOOKUP(A1128,'Calendrier 2026-2027'!$S$7:$T$37,2,FALSE)</f>
        <v>Entreprise</v>
      </c>
    </row>
    <row r="1129" spans="1:11">
      <c r="A1129" s="10">
        <f t="shared" si="87"/>
        <v>46433</v>
      </c>
      <c r="B1129" t="str">
        <f t="shared" si="88"/>
        <v>14:00</v>
      </c>
      <c r="C1129" t="str">
        <f t="shared" si="89"/>
        <v>17:00</v>
      </c>
      <c r="D1129" t="str">
        <f t="shared" si="86"/>
        <v>Entreprise</v>
      </c>
      <c r="E1129">
        <f t="shared" si="85"/>
        <v>0</v>
      </c>
      <c r="F1129" t="str">
        <f>IF(A1129&lt;DATE(2026,9,1),'Fiche formation'!$C$25,'Fiche formation'!$D$25)</f>
        <v>mickael.montassier@umontpellier.fr</v>
      </c>
      <c r="G1129">
        <f>Salle!$B$1</f>
        <v>0</v>
      </c>
      <c r="H1129" t="str">
        <f>CONCATENATE('Fiche formation'!$C$14," ",IF(A1129&lt;DATE(2026,9,1),"2A","3A"))</f>
        <v>M ALGO 3A</v>
      </c>
      <c r="K1129" t="str">
        <f>VLOOKUP(A1129,'Calendrier 2026-2027'!$S$7:$T$37,2,FALSE)</f>
        <v>Entreprise</v>
      </c>
    </row>
    <row r="1130" spans="1:11">
      <c r="A1130" s="10">
        <f t="shared" si="87"/>
        <v>46434</v>
      </c>
      <c r="B1130" t="str">
        <f t="shared" si="88"/>
        <v>08:00</v>
      </c>
      <c r="C1130" t="str">
        <f t="shared" si="89"/>
        <v>12:00</v>
      </c>
      <c r="D1130" t="str">
        <f t="shared" si="86"/>
        <v>Entreprise</v>
      </c>
      <c r="E1130">
        <f t="shared" si="85"/>
        <v>0</v>
      </c>
      <c r="F1130" t="str">
        <f>IF(A1130&lt;DATE(2026,9,1),'Fiche formation'!$C$25,'Fiche formation'!$D$25)</f>
        <v>mickael.montassier@umontpellier.fr</v>
      </c>
      <c r="G1130">
        <f>Salle!$B$1</f>
        <v>0</v>
      </c>
      <c r="H1130" t="str">
        <f>CONCATENATE('Fiche formation'!$C$14," ",IF(A1130&lt;DATE(2026,9,1),"2A","3A"))</f>
        <v>M ALGO 3A</v>
      </c>
      <c r="K1130" t="str">
        <f>VLOOKUP(A1130,'Calendrier 2026-2027'!$S$7:$T$37,2,FALSE)</f>
        <v>Entreprise</v>
      </c>
    </row>
    <row r="1131" spans="1:11">
      <c r="A1131" s="10">
        <f t="shared" si="87"/>
        <v>46434</v>
      </c>
      <c r="B1131" t="str">
        <f t="shared" si="88"/>
        <v>14:00</v>
      </c>
      <c r="C1131" t="str">
        <f t="shared" si="89"/>
        <v>17:00</v>
      </c>
      <c r="D1131" t="str">
        <f t="shared" si="86"/>
        <v>Entreprise</v>
      </c>
      <c r="E1131">
        <f t="shared" si="85"/>
        <v>0</v>
      </c>
      <c r="F1131" t="str">
        <f>IF(A1131&lt;DATE(2026,9,1),'Fiche formation'!$C$25,'Fiche formation'!$D$25)</f>
        <v>mickael.montassier@umontpellier.fr</v>
      </c>
      <c r="G1131">
        <f>Salle!$B$1</f>
        <v>0</v>
      </c>
      <c r="H1131" t="str">
        <f>CONCATENATE('Fiche formation'!$C$14," ",IF(A1131&lt;DATE(2026,9,1),"2A","3A"))</f>
        <v>M ALGO 3A</v>
      </c>
      <c r="K1131" t="str">
        <f>VLOOKUP(A1131,'Calendrier 2026-2027'!$S$7:$T$37,2,FALSE)</f>
        <v>Entreprise</v>
      </c>
    </row>
    <row r="1132" spans="1:11">
      <c r="A1132" s="10">
        <f t="shared" si="87"/>
        <v>46435</v>
      </c>
      <c r="B1132" t="str">
        <f t="shared" si="88"/>
        <v>08:00</v>
      </c>
      <c r="C1132" t="str">
        <f t="shared" si="89"/>
        <v>12:00</v>
      </c>
      <c r="D1132" t="str">
        <f t="shared" si="86"/>
        <v>Entreprise</v>
      </c>
      <c r="E1132">
        <f t="shared" si="85"/>
        <v>0</v>
      </c>
      <c r="F1132" t="str">
        <f>IF(A1132&lt;DATE(2026,9,1),'Fiche formation'!$C$25,'Fiche formation'!$D$25)</f>
        <v>mickael.montassier@umontpellier.fr</v>
      </c>
      <c r="G1132">
        <f>Salle!$B$1</f>
        <v>0</v>
      </c>
      <c r="H1132" t="str">
        <f>CONCATENATE('Fiche formation'!$C$14," ",IF(A1132&lt;DATE(2026,9,1),"2A","3A"))</f>
        <v>M ALGO 3A</v>
      </c>
      <c r="K1132" t="str">
        <f>VLOOKUP(A1132,'Calendrier 2026-2027'!$S$7:$T$37,2,FALSE)</f>
        <v>Entreprise</v>
      </c>
    </row>
    <row r="1133" spans="1:11">
      <c r="A1133" s="10">
        <f t="shared" si="87"/>
        <v>46435</v>
      </c>
      <c r="B1133" t="str">
        <f t="shared" si="88"/>
        <v>14:00</v>
      </c>
      <c r="C1133" t="str">
        <f t="shared" si="89"/>
        <v>17:00</v>
      </c>
      <c r="D1133" t="str">
        <f t="shared" si="86"/>
        <v>Entreprise</v>
      </c>
      <c r="E1133">
        <f t="shared" si="85"/>
        <v>0</v>
      </c>
      <c r="F1133" t="str">
        <f>IF(A1133&lt;DATE(2026,9,1),'Fiche formation'!$C$25,'Fiche formation'!$D$25)</f>
        <v>mickael.montassier@umontpellier.fr</v>
      </c>
      <c r="G1133">
        <f>Salle!$B$1</f>
        <v>0</v>
      </c>
      <c r="H1133" t="str">
        <f>CONCATENATE('Fiche formation'!$C$14," ",IF(A1133&lt;DATE(2026,9,1),"2A","3A"))</f>
        <v>M ALGO 3A</v>
      </c>
      <c r="K1133" t="str">
        <f>VLOOKUP(A1133,'Calendrier 2026-2027'!$S$7:$T$37,2,FALSE)</f>
        <v>Entreprise</v>
      </c>
    </row>
    <row r="1134" spans="1:11">
      <c r="A1134" s="10">
        <f t="shared" si="87"/>
        <v>46436</v>
      </c>
      <c r="B1134" t="str">
        <f t="shared" si="88"/>
        <v>08:00</v>
      </c>
      <c r="C1134" t="str">
        <f t="shared" si="89"/>
        <v>12:00</v>
      </c>
      <c r="D1134" t="str">
        <f t="shared" si="86"/>
        <v>Entreprise</v>
      </c>
      <c r="E1134">
        <f t="shared" si="85"/>
        <v>0</v>
      </c>
      <c r="F1134" t="str">
        <f>IF(A1134&lt;DATE(2026,9,1),'Fiche formation'!$C$25,'Fiche formation'!$D$25)</f>
        <v>mickael.montassier@umontpellier.fr</v>
      </c>
      <c r="G1134">
        <f>Salle!$B$1</f>
        <v>0</v>
      </c>
      <c r="H1134" t="str">
        <f>CONCATENATE('Fiche formation'!$C$14," ",IF(A1134&lt;DATE(2026,9,1),"2A","3A"))</f>
        <v>M ALGO 3A</v>
      </c>
      <c r="K1134" t="str">
        <f>VLOOKUP(A1134,'Calendrier 2026-2027'!$S$7:$T$37,2,FALSE)</f>
        <v>Entreprise</v>
      </c>
    </row>
    <row r="1135" spans="1:11">
      <c r="A1135" s="10">
        <f t="shared" si="87"/>
        <v>46436</v>
      </c>
      <c r="B1135" t="str">
        <f t="shared" si="88"/>
        <v>14:00</v>
      </c>
      <c r="C1135" t="str">
        <f t="shared" si="89"/>
        <v>17:00</v>
      </c>
      <c r="D1135" t="str">
        <f t="shared" si="86"/>
        <v>Entreprise</v>
      </c>
      <c r="E1135">
        <f t="shared" si="85"/>
        <v>0</v>
      </c>
      <c r="F1135" t="str">
        <f>IF(A1135&lt;DATE(2026,9,1),'Fiche formation'!$C$25,'Fiche formation'!$D$25)</f>
        <v>mickael.montassier@umontpellier.fr</v>
      </c>
      <c r="G1135">
        <f>Salle!$B$1</f>
        <v>0</v>
      </c>
      <c r="H1135" t="str">
        <f>CONCATENATE('Fiche formation'!$C$14," ",IF(A1135&lt;DATE(2026,9,1),"2A","3A"))</f>
        <v>M ALGO 3A</v>
      </c>
      <c r="K1135" t="str">
        <f>VLOOKUP(A1135,'Calendrier 2026-2027'!$S$7:$T$37,2,FALSE)</f>
        <v>Entreprise</v>
      </c>
    </row>
    <row r="1136" spans="1:11">
      <c r="A1136" s="10">
        <f t="shared" si="87"/>
        <v>46437</v>
      </c>
      <c r="B1136" t="str">
        <f t="shared" si="88"/>
        <v>08:00</v>
      </c>
      <c r="C1136" t="str">
        <f t="shared" si="89"/>
        <v>12:00</v>
      </c>
      <c r="D1136" t="str">
        <f t="shared" si="86"/>
        <v>Entreprise</v>
      </c>
      <c r="E1136">
        <f t="shared" si="85"/>
        <v>0</v>
      </c>
      <c r="F1136" t="str">
        <f>IF(A1136&lt;DATE(2026,9,1),'Fiche formation'!$C$25,'Fiche formation'!$D$25)</f>
        <v>mickael.montassier@umontpellier.fr</v>
      </c>
      <c r="G1136">
        <f>Salle!$B$1</f>
        <v>0</v>
      </c>
      <c r="H1136" t="str">
        <f>CONCATENATE('Fiche formation'!$C$14," ",IF(A1136&lt;DATE(2026,9,1),"2A","3A"))</f>
        <v>M ALGO 3A</v>
      </c>
      <c r="K1136" t="str">
        <f>VLOOKUP(A1136,'Calendrier 2026-2027'!$S$7:$T$37,2,FALSE)</f>
        <v>Entreprise</v>
      </c>
    </row>
    <row r="1137" spans="1:11">
      <c r="A1137" s="10">
        <f t="shared" si="87"/>
        <v>46437</v>
      </c>
      <c r="B1137" t="str">
        <f t="shared" si="88"/>
        <v>14:00</v>
      </c>
      <c r="C1137" t="str">
        <f t="shared" si="89"/>
        <v>17:00</v>
      </c>
      <c r="D1137" t="str">
        <f t="shared" si="86"/>
        <v>Entreprise</v>
      </c>
      <c r="E1137">
        <f t="shared" si="85"/>
        <v>0</v>
      </c>
      <c r="F1137" t="str">
        <f>IF(A1137&lt;DATE(2026,9,1),'Fiche formation'!$C$25,'Fiche formation'!$D$25)</f>
        <v>mickael.montassier@umontpellier.fr</v>
      </c>
      <c r="G1137">
        <f>Salle!$B$1</f>
        <v>0</v>
      </c>
      <c r="H1137" t="str">
        <f>CONCATENATE('Fiche formation'!$C$14," ",IF(A1137&lt;DATE(2026,9,1),"2A","3A"))</f>
        <v>M ALGO 3A</v>
      </c>
      <c r="K1137" t="str">
        <f>VLOOKUP(A1137,'Calendrier 2026-2027'!$S$7:$T$37,2,FALSE)</f>
        <v>Entreprise</v>
      </c>
    </row>
    <row r="1138" spans="1:11">
      <c r="A1138" s="10">
        <f t="shared" si="87"/>
        <v>46438</v>
      </c>
      <c r="B1138" t="str">
        <f t="shared" si="88"/>
        <v/>
      </c>
      <c r="C1138" t="str">
        <f t="shared" si="89"/>
        <v/>
      </c>
      <c r="D1138">
        <f t="shared" si="86"/>
        <v>0</v>
      </c>
      <c r="E1138" t="str">
        <f t="shared" si="85"/>
        <v/>
      </c>
      <c r="F1138" t="str">
        <f>IF(A1138&lt;DATE(2026,9,1),'Fiche formation'!$C$25,'Fiche formation'!$D$25)</f>
        <v>mickael.montassier@umontpellier.fr</v>
      </c>
      <c r="G1138">
        <f>Salle!$B$1</f>
        <v>0</v>
      </c>
      <c r="H1138" t="str">
        <f>CONCATENATE('Fiche formation'!$C$14," ",IF(A1138&lt;DATE(2026,9,1),"2A","3A"))</f>
        <v>M ALGO 3A</v>
      </c>
      <c r="K1138">
        <f>VLOOKUP(A1138,'Calendrier 2026-2027'!$S$7:$T$37,2,FALSE)</f>
        <v>0</v>
      </c>
    </row>
    <row r="1139" spans="1:11">
      <c r="A1139" s="10">
        <f t="shared" si="87"/>
        <v>46438</v>
      </c>
      <c r="B1139" t="str">
        <f t="shared" si="88"/>
        <v/>
      </c>
      <c r="C1139" t="str">
        <f t="shared" si="89"/>
        <v/>
      </c>
      <c r="D1139">
        <f t="shared" si="86"/>
        <v>0</v>
      </c>
      <c r="E1139" t="str">
        <f t="shared" si="85"/>
        <v/>
      </c>
      <c r="F1139" t="str">
        <f>IF(A1139&lt;DATE(2026,9,1),'Fiche formation'!$C$25,'Fiche formation'!$D$25)</f>
        <v>mickael.montassier@umontpellier.fr</v>
      </c>
      <c r="G1139">
        <f>Salle!$B$1</f>
        <v>0</v>
      </c>
      <c r="H1139" t="str">
        <f>CONCATENATE('Fiche formation'!$C$14," ",IF(A1139&lt;DATE(2026,9,1),"2A","3A"))</f>
        <v>M ALGO 3A</v>
      </c>
      <c r="K1139">
        <f>VLOOKUP(A1139,'Calendrier 2026-2027'!$S$7:$T$37,2,FALSE)</f>
        <v>0</v>
      </c>
    </row>
    <row r="1140" spans="1:11">
      <c r="A1140" s="10">
        <f t="shared" si="87"/>
        <v>46439</v>
      </c>
      <c r="B1140" t="str">
        <f t="shared" si="88"/>
        <v/>
      </c>
      <c r="C1140" t="str">
        <f t="shared" si="89"/>
        <v/>
      </c>
      <c r="D1140">
        <f t="shared" si="86"/>
        <v>0</v>
      </c>
      <c r="E1140" t="str">
        <f t="shared" si="85"/>
        <v/>
      </c>
      <c r="F1140" t="str">
        <f>IF(A1140&lt;DATE(2026,9,1),'Fiche formation'!$C$25,'Fiche formation'!$D$25)</f>
        <v>mickael.montassier@umontpellier.fr</v>
      </c>
      <c r="G1140">
        <f>Salle!$B$1</f>
        <v>0</v>
      </c>
      <c r="H1140" t="str">
        <f>CONCATENATE('Fiche formation'!$C$14," ",IF(A1140&lt;DATE(2026,9,1),"2A","3A"))</f>
        <v>M ALGO 3A</v>
      </c>
      <c r="K1140">
        <f>VLOOKUP(A1140,'Calendrier 2026-2027'!$S$7:$T$37,2,FALSE)</f>
        <v>0</v>
      </c>
    </row>
    <row r="1141" spans="1:11">
      <c r="A1141" s="10">
        <f t="shared" si="87"/>
        <v>46439</v>
      </c>
      <c r="B1141" t="str">
        <f t="shared" si="88"/>
        <v/>
      </c>
      <c r="C1141" t="str">
        <f t="shared" si="89"/>
        <v/>
      </c>
      <c r="D1141">
        <f t="shared" si="86"/>
        <v>0</v>
      </c>
      <c r="E1141" t="str">
        <f t="shared" si="85"/>
        <v/>
      </c>
      <c r="F1141" t="str">
        <f>IF(A1141&lt;DATE(2026,9,1),'Fiche formation'!$C$25,'Fiche formation'!$D$25)</f>
        <v>mickael.montassier@umontpellier.fr</v>
      </c>
      <c r="G1141">
        <f>Salle!$B$1</f>
        <v>0</v>
      </c>
      <c r="H1141" t="str">
        <f>CONCATENATE('Fiche formation'!$C$14," ",IF(A1141&lt;DATE(2026,9,1),"2A","3A"))</f>
        <v>M ALGO 3A</v>
      </c>
      <c r="K1141">
        <f>VLOOKUP(A1141,'Calendrier 2026-2027'!$S$7:$T$37,2,FALSE)</f>
        <v>0</v>
      </c>
    </row>
    <row r="1142" spans="1:11">
      <c r="A1142" s="10">
        <f t="shared" si="87"/>
        <v>46440</v>
      </c>
      <c r="B1142" t="str">
        <f t="shared" si="88"/>
        <v>08:00</v>
      </c>
      <c r="C1142" t="str">
        <f t="shared" si="89"/>
        <v>12:00</v>
      </c>
      <c r="D1142" t="str">
        <f t="shared" si="86"/>
        <v>Entreprise</v>
      </c>
      <c r="E1142">
        <f t="shared" si="85"/>
        <v>0</v>
      </c>
      <c r="F1142" t="str">
        <f>IF(A1142&lt;DATE(2026,9,1),'Fiche formation'!$C$25,'Fiche formation'!$D$25)</f>
        <v>mickael.montassier@umontpellier.fr</v>
      </c>
      <c r="G1142">
        <f>Salle!$B$1</f>
        <v>0</v>
      </c>
      <c r="H1142" t="str">
        <f>CONCATENATE('Fiche formation'!$C$14," ",IF(A1142&lt;DATE(2026,9,1),"2A","3A"))</f>
        <v>M ALGO 3A</v>
      </c>
      <c r="K1142" t="str">
        <f>VLOOKUP(A1142,'Calendrier 2026-2027'!$S$7:$T$37,2,FALSE)</f>
        <v>Entreprise</v>
      </c>
    </row>
    <row r="1143" spans="1:11">
      <c r="A1143" s="10">
        <f t="shared" si="87"/>
        <v>46440</v>
      </c>
      <c r="B1143" t="str">
        <f t="shared" si="88"/>
        <v>14:00</v>
      </c>
      <c r="C1143" t="str">
        <f t="shared" si="89"/>
        <v>17:00</v>
      </c>
      <c r="D1143" t="str">
        <f t="shared" si="86"/>
        <v>Entreprise</v>
      </c>
      <c r="E1143">
        <f t="shared" si="85"/>
        <v>0</v>
      </c>
      <c r="F1143" t="str">
        <f>IF(A1143&lt;DATE(2026,9,1),'Fiche formation'!$C$25,'Fiche formation'!$D$25)</f>
        <v>mickael.montassier@umontpellier.fr</v>
      </c>
      <c r="G1143">
        <f>Salle!$B$1</f>
        <v>0</v>
      </c>
      <c r="H1143" t="str">
        <f>CONCATENATE('Fiche formation'!$C$14," ",IF(A1143&lt;DATE(2026,9,1),"2A","3A"))</f>
        <v>M ALGO 3A</v>
      </c>
      <c r="K1143" t="str">
        <f>VLOOKUP(A1143,'Calendrier 2026-2027'!$S$7:$T$37,2,FALSE)</f>
        <v>Entreprise</v>
      </c>
    </row>
    <row r="1144" spans="1:11">
      <c r="A1144" s="10">
        <f t="shared" si="87"/>
        <v>46441</v>
      </c>
      <c r="B1144" t="str">
        <f t="shared" si="88"/>
        <v>08:00</v>
      </c>
      <c r="C1144" t="str">
        <f t="shared" si="89"/>
        <v>12:00</v>
      </c>
      <c r="D1144" t="str">
        <f t="shared" si="86"/>
        <v>Entreprise</v>
      </c>
      <c r="E1144">
        <f t="shared" si="85"/>
        <v>0</v>
      </c>
      <c r="F1144" t="str">
        <f>IF(A1144&lt;DATE(2026,9,1),'Fiche formation'!$C$25,'Fiche formation'!$D$25)</f>
        <v>mickael.montassier@umontpellier.fr</v>
      </c>
      <c r="G1144">
        <f>Salle!$B$1</f>
        <v>0</v>
      </c>
      <c r="H1144" t="str">
        <f>CONCATENATE('Fiche formation'!$C$14," ",IF(A1144&lt;DATE(2026,9,1),"2A","3A"))</f>
        <v>M ALGO 3A</v>
      </c>
      <c r="K1144" t="str">
        <f>VLOOKUP(A1144,'Calendrier 2026-2027'!$S$7:$T$37,2,FALSE)</f>
        <v>Entreprise</v>
      </c>
    </row>
    <row r="1145" spans="1:11">
      <c r="A1145" s="10">
        <f t="shared" si="87"/>
        <v>46441</v>
      </c>
      <c r="B1145" t="str">
        <f t="shared" si="88"/>
        <v>14:00</v>
      </c>
      <c r="C1145" t="str">
        <f t="shared" si="89"/>
        <v>17:00</v>
      </c>
      <c r="D1145" t="str">
        <f t="shared" si="86"/>
        <v>Entreprise</v>
      </c>
      <c r="E1145">
        <f t="shared" si="85"/>
        <v>0</v>
      </c>
      <c r="F1145" t="str">
        <f>IF(A1145&lt;DATE(2026,9,1),'Fiche formation'!$C$25,'Fiche formation'!$D$25)</f>
        <v>mickael.montassier@umontpellier.fr</v>
      </c>
      <c r="G1145">
        <f>Salle!$B$1</f>
        <v>0</v>
      </c>
      <c r="H1145" t="str">
        <f>CONCATENATE('Fiche formation'!$C$14," ",IF(A1145&lt;DATE(2026,9,1),"2A","3A"))</f>
        <v>M ALGO 3A</v>
      </c>
      <c r="K1145" t="str">
        <f>VLOOKUP(A1145,'Calendrier 2026-2027'!$S$7:$T$37,2,FALSE)</f>
        <v>Entreprise</v>
      </c>
    </row>
    <row r="1146" spans="1:11">
      <c r="A1146" s="10">
        <f t="shared" si="87"/>
        <v>46442</v>
      </c>
      <c r="B1146" t="str">
        <f t="shared" si="88"/>
        <v>08:00</v>
      </c>
      <c r="C1146" t="str">
        <f t="shared" si="89"/>
        <v>12:00</v>
      </c>
      <c r="D1146" t="str">
        <f t="shared" si="86"/>
        <v>Entreprise</v>
      </c>
      <c r="E1146">
        <f t="shared" si="85"/>
        <v>0</v>
      </c>
      <c r="F1146" t="str">
        <f>IF(A1146&lt;DATE(2026,9,1),'Fiche formation'!$C$25,'Fiche formation'!$D$25)</f>
        <v>mickael.montassier@umontpellier.fr</v>
      </c>
      <c r="G1146">
        <f>Salle!$B$1</f>
        <v>0</v>
      </c>
      <c r="H1146" t="str">
        <f>CONCATENATE('Fiche formation'!$C$14," ",IF(A1146&lt;DATE(2026,9,1),"2A","3A"))</f>
        <v>M ALGO 3A</v>
      </c>
      <c r="K1146" t="str">
        <f>VLOOKUP(A1146,'Calendrier 2026-2027'!$S$7:$T$37,2,FALSE)</f>
        <v>Entreprise</v>
      </c>
    </row>
    <row r="1147" spans="1:11">
      <c r="A1147" s="10">
        <f t="shared" si="87"/>
        <v>46442</v>
      </c>
      <c r="B1147" t="str">
        <f t="shared" si="88"/>
        <v>14:00</v>
      </c>
      <c r="C1147" t="str">
        <f t="shared" si="89"/>
        <v>17:00</v>
      </c>
      <c r="D1147" t="str">
        <f t="shared" si="86"/>
        <v>Entreprise</v>
      </c>
      <c r="E1147">
        <f t="shared" si="85"/>
        <v>0</v>
      </c>
      <c r="F1147" t="str">
        <f>IF(A1147&lt;DATE(2026,9,1),'Fiche formation'!$C$25,'Fiche formation'!$D$25)</f>
        <v>mickael.montassier@umontpellier.fr</v>
      </c>
      <c r="G1147">
        <f>Salle!$B$1</f>
        <v>0</v>
      </c>
      <c r="H1147" t="str">
        <f>CONCATENATE('Fiche formation'!$C$14," ",IF(A1147&lt;DATE(2026,9,1),"2A","3A"))</f>
        <v>M ALGO 3A</v>
      </c>
      <c r="K1147" t="str">
        <f>VLOOKUP(A1147,'Calendrier 2026-2027'!$S$7:$T$37,2,FALSE)</f>
        <v>Entreprise</v>
      </c>
    </row>
    <row r="1148" spans="1:11">
      <c r="A1148" s="10">
        <f t="shared" si="87"/>
        <v>46443</v>
      </c>
      <c r="B1148" t="str">
        <f t="shared" si="88"/>
        <v>08:00</v>
      </c>
      <c r="C1148" t="str">
        <f t="shared" si="89"/>
        <v>12:00</v>
      </c>
      <c r="D1148" t="str">
        <f t="shared" si="86"/>
        <v>Entreprise</v>
      </c>
      <c r="E1148">
        <f t="shared" si="85"/>
        <v>0</v>
      </c>
      <c r="F1148" t="str">
        <f>IF(A1148&lt;DATE(2026,9,1),'Fiche formation'!$C$25,'Fiche formation'!$D$25)</f>
        <v>mickael.montassier@umontpellier.fr</v>
      </c>
      <c r="G1148">
        <f>Salle!$B$1</f>
        <v>0</v>
      </c>
      <c r="H1148" t="str">
        <f>CONCATENATE('Fiche formation'!$C$14," ",IF(A1148&lt;DATE(2026,9,1),"2A","3A"))</f>
        <v>M ALGO 3A</v>
      </c>
      <c r="K1148" t="str">
        <f>VLOOKUP(A1148,'Calendrier 2026-2027'!$S$7:$T$37,2,FALSE)</f>
        <v>Entreprise</v>
      </c>
    </row>
    <row r="1149" spans="1:11">
      <c r="A1149" s="10">
        <f t="shared" si="87"/>
        <v>46443</v>
      </c>
      <c r="B1149" t="str">
        <f t="shared" si="88"/>
        <v>14:00</v>
      </c>
      <c r="C1149" t="str">
        <f t="shared" si="89"/>
        <v>17:00</v>
      </c>
      <c r="D1149" t="str">
        <f t="shared" si="86"/>
        <v>Entreprise</v>
      </c>
      <c r="E1149">
        <f t="shared" si="85"/>
        <v>0</v>
      </c>
      <c r="F1149" t="str">
        <f>IF(A1149&lt;DATE(2026,9,1),'Fiche formation'!$C$25,'Fiche formation'!$D$25)</f>
        <v>mickael.montassier@umontpellier.fr</v>
      </c>
      <c r="G1149">
        <f>Salle!$B$1</f>
        <v>0</v>
      </c>
      <c r="H1149" t="str">
        <f>CONCATENATE('Fiche formation'!$C$14," ",IF(A1149&lt;DATE(2026,9,1),"2A","3A"))</f>
        <v>M ALGO 3A</v>
      </c>
      <c r="K1149" t="str">
        <f>VLOOKUP(A1149,'Calendrier 2026-2027'!$S$7:$T$37,2,FALSE)</f>
        <v>Entreprise</v>
      </c>
    </row>
    <row r="1150" spans="1:11">
      <c r="A1150" s="10">
        <f t="shared" si="87"/>
        <v>46444</v>
      </c>
      <c r="B1150" t="str">
        <f t="shared" si="88"/>
        <v>08:00</v>
      </c>
      <c r="C1150" t="str">
        <f t="shared" si="89"/>
        <v>12:00</v>
      </c>
      <c r="D1150" t="str">
        <f t="shared" si="86"/>
        <v>Entreprise</v>
      </c>
      <c r="E1150">
        <f t="shared" si="85"/>
        <v>0</v>
      </c>
      <c r="F1150" t="str">
        <f>IF(A1150&lt;DATE(2026,9,1),'Fiche formation'!$C$25,'Fiche formation'!$D$25)</f>
        <v>mickael.montassier@umontpellier.fr</v>
      </c>
      <c r="G1150">
        <f>Salle!$B$1</f>
        <v>0</v>
      </c>
      <c r="H1150" t="str">
        <f>CONCATENATE('Fiche formation'!$C$14," ",IF(A1150&lt;DATE(2026,9,1),"2A","3A"))</f>
        <v>M ALGO 3A</v>
      </c>
      <c r="K1150" t="str">
        <f>VLOOKUP(A1150,'Calendrier 2026-2027'!$S$7:$T$37,2,FALSE)</f>
        <v>Entreprise</v>
      </c>
    </row>
    <row r="1151" spans="1:11">
      <c r="A1151" s="10">
        <f t="shared" si="87"/>
        <v>46444</v>
      </c>
      <c r="B1151" t="str">
        <f t="shared" si="88"/>
        <v>14:00</v>
      </c>
      <c r="C1151" t="str">
        <f t="shared" si="89"/>
        <v>17:00</v>
      </c>
      <c r="D1151" t="str">
        <f t="shared" si="86"/>
        <v>Entreprise</v>
      </c>
      <c r="E1151">
        <f t="shared" ref="E1151:E1214" si="90">IF(K1151=0,"",IF(OR(K1151="Entreprise",K1151="Révisions"),0,1))</f>
        <v>0</v>
      </c>
      <c r="F1151" t="str">
        <f>IF(A1151&lt;DATE(2026,9,1),'Fiche formation'!$C$25,'Fiche formation'!$D$25)</f>
        <v>mickael.montassier@umontpellier.fr</v>
      </c>
      <c r="G1151">
        <f>Salle!$B$1</f>
        <v>0</v>
      </c>
      <c r="H1151" t="str">
        <f>CONCATENATE('Fiche formation'!$C$14," ",IF(A1151&lt;DATE(2026,9,1),"2A","3A"))</f>
        <v>M ALGO 3A</v>
      </c>
      <c r="K1151" t="str">
        <f>VLOOKUP(A1151,'Calendrier 2026-2027'!$S$7:$T$37,2,FALSE)</f>
        <v>Entreprise</v>
      </c>
    </row>
    <row r="1152" spans="1:11">
      <c r="A1152" s="10">
        <f t="shared" si="87"/>
        <v>46445</v>
      </c>
      <c r="B1152" t="str">
        <f t="shared" si="88"/>
        <v/>
      </c>
      <c r="C1152" t="str">
        <f t="shared" si="89"/>
        <v/>
      </c>
      <c r="D1152">
        <f t="shared" ref="D1152:D1215" si="91">K1152</f>
        <v>0</v>
      </c>
      <c r="E1152" t="str">
        <f t="shared" si="90"/>
        <v/>
      </c>
      <c r="F1152" t="str">
        <f>IF(A1152&lt;DATE(2026,9,1),'Fiche formation'!$C$25,'Fiche formation'!$D$25)</f>
        <v>mickael.montassier@umontpellier.fr</v>
      </c>
      <c r="G1152">
        <f>Salle!$B$1</f>
        <v>0</v>
      </c>
      <c r="H1152" t="str">
        <f>CONCATENATE('Fiche formation'!$C$14," ",IF(A1152&lt;DATE(2026,9,1),"2A","3A"))</f>
        <v>M ALGO 3A</v>
      </c>
      <c r="K1152">
        <f>VLOOKUP(A1152,'Calendrier 2026-2027'!$S$7:$T$37,2,FALSE)</f>
        <v>0</v>
      </c>
    </row>
    <row r="1153" spans="1:11">
      <c r="A1153" s="10">
        <f t="shared" ref="A1153:A1216" si="92">IF(A1152=A1151,A1152+1,A1152)</f>
        <v>46445</v>
      </c>
      <c r="B1153" t="str">
        <f t="shared" si="88"/>
        <v/>
      </c>
      <c r="C1153" t="str">
        <f t="shared" si="89"/>
        <v/>
      </c>
      <c r="D1153">
        <f t="shared" si="91"/>
        <v>0</v>
      </c>
      <c r="E1153" t="str">
        <f t="shared" si="90"/>
        <v/>
      </c>
      <c r="F1153" t="str">
        <f>IF(A1153&lt;DATE(2026,9,1),'Fiche formation'!$C$25,'Fiche formation'!$D$25)</f>
        <v>mickael.montassier@umontpellier.fr</v>
      </c>
      <c r="G1153">
        <f>Salle!$B$1</f>
        <v>0</v>
      </c>
      <c r="H1153" t="str">
        <f>CONCATENATE('Fiche formation'!$C$14," ",IF(A1153&lt;DATE(2026,9,1),"2A","3A"))</f>
        <v>M ALGO 3A</v>
      </c>
      <c r="K1153">
        <f>VLOOKUP(A1153,'Calendrier 2026-2027'!$S$7:$T$37,2,FALSE)</f>
        <v>0</v>
      </c>
    </row>
    <row r="1154" spans="1:11">
      <c r="A1154" s="10">
        <f t="shared" si="92"/>
        <v>46446</v>
      </c>
      <c r="B1154" t="str">
        <f t="shared" si="88"/>
        <v/>
      </c>
      <c r="C1154" t="str">
        <f t="shared" si="89"/>
        <v/>
      </c>
      <c r="D1154">
        <f t="shared" si="91"/>
        <v>0</v>
      </c>
      <c r="E1154" t="str">
        <f t="shared" si="90"/>
        <v/>
      </c>
      <c r="F1154" t="str">
        <f>IF(A1154&lt;DATE(2026,9,1),'Fiche formation'!$C$25,'Fiche formation'!$D$25)</f>
        <v>mickael.montassier@umontpellier.fr</v>
      </c>
      <c r="G1154">
        <f>Salle!$B$1</f>
        <v>0</v>
      </c>
      <c r="H1154" t="str">
        <f>CONCATENATE('Fiche formation'!$C$14," ",IF(A1154&lt;DATE(2026,9,1),"2A","3A"))</f>
        <v>M ALGO 3A</v>
      </c>
      <c r="K1154">
        <f>VLOOKUP(A1154,'Calendrier 2026-2027'!$S$7:$T$37,2,FALSE)</f>
        <v>0</v>
      </c>
    </row>
    <row r="1155" spans="1:11">
      <c r="A1155" s="10">
        <f t="shared" si="92"/>
        <v>46446</v>
      </c>
      <c r="B1155" t="str">
        <f t="shared" ref="B1155:B1218" si="93">IF(K1155=0,"",IF($A1155=$A1154,"14:00","08:00"))</f>
        <v/>
      </c>
      <c r="C1155" t="str">
        <f t="shared" ref="C1155:C1218" si="94">IF(K1155=0,"",IF($A1155=$A1154,"17:00","12:00"))</f>
        <v/>
      </c>
      <c r="D1155">
        <f t="shared" si="91"/>
        <v>0</v>
      </c>
      <c r="E1155" t="str">
        <f t="shared" si="90"/>
        <v/>
      </c>
      <c r="F1155" t="str">
        <f>IF(A1155&lt;DATE(2026,9,1),'Fiche formation'!$C$25,'Fiche formation'!$D$25)</f>
        <v>mickael.montassier@umontpellier.fr</v>
      </c>
      <c r="G1155">
        <f>Salle!$B$1</f>
        <v>0</v>
      </c>
      <c r="H1155" t="str">
        <f>CONCATENATE('Fiche formation'!$C$14," ",IF(A1155&lt;DATE(2026,9,1),"2A","3A"))</f>
        <v>M ALGO 3A</v>
      </c>
      <c r="K1155">
        <f>VLOOKUP(A1155,'Calendrier 2026-2027'!$S$7:$T$37,2,FALSE)</f>
        <v>0</v>
      </c>
    </row>
    <row r="1156" spans="1:11">
      <c r="A1156" s="10">
        <f t="shared" si="92"/>
        <v>46447</v>
      </c>
      <c r="B1156" t="str">
        <f t="shared" si="93"/>
        <v>08:00</v>
      </c>
      <c r="C1156" t="str">
        <f t="shared" si="94"/>
        <v>12:00</v>
      </c>
      <c r="D1156" t="str">
        <f t="shared" si="91"/>
        <v>Entreprise</v>
      </c>
      <c r="E1156">
        <f t="shared" si="90"/>
        <v>0</v>
      </c>
      <c r="F1156" t="str">
        <f>IF(A1156&lt;DATE(2026,9,1),'Fiche formation'!$C$25,'Fiche formation'!$D$25)</f>
        <v>mickael.montassier@umontpellier.fr</v>
      </c>
      <c r="G1156">
        <f>Salle!$B$1</f>
        <v>0</v>
      </c>
      <c r="H1156" t="str">
        <f>CONCATENATE('Fiche formation'!$C$14," ",IF(A1156&lt;DATE(2026,9,1),"2A","3A"))</f>
        <v>M ALGO 3A</v>
      </c>
      <c r="K1156" t="str">
        <f>VLOOKUP(A1156,'Calendrier 2026-2027'!$V$7:$W$37,2,FALSE)</f>
        <v>Entreprise</v>
      </c>
    </row>
    <row r="1157" spans="1:11">
      <c r="A1157" s="10">
        <f t="shared" si="92"/>
        <v>46447</v>
      </c>
      <c r="B1157" t="str">
        <f t="shared" si="93"/>
        <v>14:00</v>
      </c>
      <c r="C1157" t="str">
        <f t="shared" si="94"/>
        <v>17:00</v>
      </c>
      <c r="D1157" t="str">
        <f t="shared" si="91"/>
        <v>Entreprise</v>
      </c>
      <c r="E1157">
        <f t="shared" si="90"/>
        <v>0</v>
      </c>
      <c r="F1157" t="str">
        <f>IF(A1157&lt;DATE(2026,9,1),'Fiche formation'!$C$25,'Fiche formation'!$D$25)</f>
        <v>mickael.montassier@umontpellier.fr</v>
      </c>
      <c r="G1157">
        <f>Salle!$B$1</f>
        <v>0</v>
      </c>
      <c r="H1157" t="str">
        <f>CONCATENATE('Fiche formation'!$C$14," ",IF(A1157&lt;DATE(2026,9,1),"2A","3A"))</f>
        <v>M ALGO 3A</v>
      </c>
      <c r="K1157" t="str">
        <f>VLOOKUP(A1157,'Calendrier 2026-2027'!$V$7:$W$37,2,FALSE)</f>
        <v>Entreprise</v>
      </c>
    </row>
    <row r="1158" spans="1:11">
      <c r="A1158" s="10">
        <f t="shared" si="92"/>
        <v>46448</v>
      </c>
      <c r="B1158" t="str">
        <f t="shared" si="93"/>
        <v>08:00</v>
      </c>
      <c r="C1158" t="str">
        <f t="shared" si="94"/>
        <v>12:00</v>
      </c>
      <c r="D1158" t="str">
        <f t="shared" si="91"/>
        <v>Entreprise</v>
      </c>
      <c r="E1158">
        <f t="shared" si="90"/>
        <v>0</v>
      </c>
      <c r="F1158" t="str">
        <f>IF(A1158&lt;DATE(2026,9,1),'Fiche formation'!$C$25,'Fiche formation'!$D$25)</f>
        <v>mickael.montassier@umontpellier.fr</v>
      </c>
      <c r="G1158">
        <f>Salle!$B$1</f>
        <v>0</v>
      </c>
      <c r="H1158" t="str">
        <f>CONCATENATE('Fiche formation'!$C$14," ",IF(A1158&lt;DATE(2026,9,1),"2A","3A"))</f>
        <v>M ALGO 3A</v>
      </c>
      <c r="K1158" t="str">
        <f>VLOOKUP(A1158,'Calendrier 2026-2027'!$V$7:$W$37,2,FALSE)</f>
        <v>Entreprise</v>
      </c>
    </row>
    <row r="1159" spans="1:11">
      <c r="A1159" s="10">
        <f t="shared" si="92"/>
        <v>46448</v>
      </c>
      <c r="B1159" t="str">
        <f t="shared" si="93"/>
        <v>14:00</v>
      </c>
      <c r="C1159" t="str">
        <f t="shared" si="94"/>
        <v>17:00</v>
      </c>
      <c r="D1159" t="str">
        <f t="shared" si="91"/>
        <v>Entreprise</v>
      </c>
      <c r="E1159">
        <f t="shared" si="90"/>
        <v>0</v>
      </c>
      <c r="F1159" t="str">
        <f>IF(A1159&lt;DATE(2026,9,1),'Fiche formation'!$C$25,'Fiche formation'!$D$25)</f>
        <v>mickael.montassier@umontpellier.fr</v>
      </c>
      <c r="G1159">
        <f>Salle!$B$1</f>
        <v>0</v>
      </c>
      <c r="H1159" t="str">
        <f>CONCATENATE('Fiche formation'!$C$14," ",IF(A1159&lt;DATE(2026,9,1),"2A","3A"))</f>
        <v>M ALGO 3A</v>
      </c>
      <c r="K1159" t="str">
        <f>VLOOKUP(A1159,'Calendrier 2026-2027'!$V$7:$W$37,2,FALSE)</f>
        <v>Entreprise</v>
      </c>
    </row>
    <row r="1160" spans="1:11">
      <c r="A1160" s="10">
        <f t="shared" si="92"/>
        <v>46449</v>
      </c>
      <c r="B1160" t="str">
        <f t="shared" si="93"/>
        <v>08:00</v>
      </c>
      <c r="C1160" t="str">
        <f t="shared" si="94"/>
        <v>12:00</v>
      </c>
      <c r="D1160" t="str">
        <f t="shared" si="91"/>
        <v>Entreprise</v>
      </c>
      <c r="E1160">
        <f t="shared" si="90"/>
        <v>0</v>
      </c>
      <c r="F1160" t="str">
        <f>IF(A1160&lt;DATE(2026,9,1),'Fiche formation'!$C$25,'Fiche formation'!$D$25)</f>
        <v>mickael.montassier@umontpellier.fr</v>
      </c>
      <c r="G1160">
        <f>Salle!$B$1</f>
        <v>0</v>
      </c>
      <c r="H1160" t="str">
        <f>CONCATENATE('Fiche formation'!$C$14," ",IF(A1160&lt;DATE(2026,9,1),"2A","3A"))</f>
        <v>M ALGO 3A</v>
      </c>
      <c r="K1160" t="str">
        <f>VLOOKUP(A1160,'Calendrier 2026-2027'!$V$7:$W$37,2,FALSE)</f>
        <v>Entreprise</v>
      </c>
    </row>
    <row r="1161" spans="1:11">
      <c r="A1161" s="10">
        <f t="shared" si="92"/>
        <v>46449</v>
      </c>
      <c r="B1161" t="str">
        <f t="shared" si="93"/>
        <v>14:00</v>
      </c>
      <c r="C1161" t="str">
        <f t="shared" si="94"/>
        <v>17:00</v>
      </c>
      <c r="D1161" t="str">
        <f t="shared" si="91"/>
        <v>Entreprise</v>
      </c>
      <c r="E1161">
        <f t="shared" si="90"/>
        <v>0</v>
      </c>
      <c r="F1161" t="str">
        <f>IF(A1161&lt;DATE(2026,9,1),'Fiche formation'!$C$25,'Fiche formation'!$D$25)</f>
        <v>mickael.montassier@umontpellier.fr</v>
      </c>
      <c r="G1161">
        <f>Salle!$B$1</f>
        <v>0</v>
      </c>
      <c r="H1161" t="str">
        <f>CONCATENATE('Fiche formation'!$C$14," ",IF(A1161&lt;DATE(2026,9,1),"2A","3A"))</f>
        <v>M ALGO 3A</v>
      </c>
      <c r="K1161" t="str">
        <f>VLOOKUP(A1161,'Calendrier 2026-2027'!$V$7:$W$37,2,FALSE)</f>
        <v>Entreprise</v>
      </c>
    </row>
    <row r="1162" spans="1:11">
      <c r="A1162" s="10">
        <f t="shared" si="92"/>
        <v>46450</v>
      </c>
      <c r="B1162" t="str">
        <f t="shared" si="93"/>
        <v>08:00</v>
      </c>
      <c r="C1162" t="str">
        <f t="shared" si="94"/>
        <v>12:00</v>
      </c>
      <c r="D1162" t="str">
        <f t="shared" si="91"/>
        <v>Entreprise</v>
      </c>
      <c r="E1162">
        <f t="shared" si="90"/>
        <v>0</v>
      </c>
      <c r="F1162" t="str">
        <f>IF(A1162&lt;DATE(2026,9,1),'Fiche formation'!$C$25,'Fiche formation'!$D$25)</f>
        <v>mickael.montassier@umontpellier.fr</v>
      </c>
      <c r="G1162">
        <f>Salle!$B$1</f>
        <v>0</v>
      </c>
      <c r="H1162" t="str">
        <f>CONCATENATE('Fiche formation'!$C$14," ",IF(A1162&lt;DATE(2026,9,1),"2A","3A"))</f>
        <v>M ALGO 3A</v>
      </c>
      <c r="K1162" t="str">
        <f>VLOOKUP(A1162,'Calendrier 2026-2027'!$V$7:$W$37,2,FALSE)</f>
        <v>Entreprise</v>
      </c>
    </row>
    <row r="1163" spans="1:11">
      <c r="A1163" s="10">
        <f t="shared" si="92"/>
        <v>46450</v>
      </c>
      <c r="B1163" t="str">
        <f t="shared" si="93"/>
        <v>14:00</v>
      </c>
      <c r="C1163" t="str">
        <f t="shared" si="94"/>
        <v>17:00</v>
      </c>
      <c r="D1163" t="str">
        <f t="shared" si="91"/>
        <v>Entreprise</v>
      </c>
      <c r="E1163">
        <f t="shared" si="90"/>
        <v>0</v>
      </c>
      <c r="F1163" t="str">
        <f>IF(A1163&lt;DATE(2026,9,1),'Fiche formation'!$C$25,'Fiche formation'!$D$25)</f>
        <v>mickael.montassier@umontpellier.fr</v>
      </c>
      <c r="G1163">
        <f>Salle!$B$1</f>
        <v>0</v>
      </c>
      <c r="H1163" t="str">
        <f>CONCATENATE('Fiche formation'!$C$14," ",IF(A1163&lt;DATE(2026,9,1),"2A","3A"))</f>
        <v>M ALGO 3A</v>
      </c>
      <c r="K1163" t="str">
        <f>VLOOKUP(A1163,'Calendrier 2026-2027'!$V$7:$W$37,2,FALSE)</f>
        <v>Entreprise</v>
      </c>
    </row>
    <row r="1164" spans="1:11">
      <c r="A1164" s="10">
        <f t="shared" si="92"/>
        <v>46451</v>
      </c>
      <c r="B1164" t="str">
        <f t="shared" si="93"/>
        <v>08:00</v>
      </c>
      <c r="C1164" t="str">
        <f t="shared" si="94"/>
        <v>12:00</v>
      </c>
      <c r="D1164" t="str">
        <f t="shared" si="91"/>
        <v>Entreprise</v>
      </c>
      <c r="E1164">
        <f t="shared" si="90"/>
        <v>0</v>
      </c>
      <c r="F1164" t="str">
        <f>IF(A1164&lt;DATE(2026,9,1),'Fiche formation'!$C$25,'Fiche formation'!$D$25)</f>
        <v>mickael.montassier@umontpellier.fr</v>
      </c>
      <c r="G1164">
        <f>Salle!$B$1</f>
        <v>0</v>
      </c>
      <c r="H1164" t="str">
        <f>CONCATENATE('Fiche formation'!$C$14," ",IF(A1164&lt;DATE(2026,9,1),"2A","3A"))</f>
        <v>M ALGO 3A</v>
      </c>
      <c r="K1164" t="str">
        <f>VLOOKUP(A1164,'Calendrier 2026-2027'!$V$7:$W$37,2,FALSE)</f>
        <v>Entreprise</v>
      </c>
    </row>
    <row r="1165" spans="1:11">
      <c r="A1165" s="10">
        <f t="shared" si="92"/>
        <v>46451</v>
      </c>
      <c r="B1165" t="str">
        <f t="shared" si="93"/>
        <v>14:00</v>
      </c>
      <c r="C1165" t="str">
        <f t="shared" si="94"/>
        <v>17:00</v>
      </c>
      <c r="D1165" t="str">
        <f t="shared" si="91"/>
        <v>Entreprise</v>
      </c>
      <c r="E1165">
        <f t="shared" si="90"/>
        <v>0</v>
      </c>
      <c r="F1165" t="str">
        <f>IF(A1165&lt;DATE(2026,9,1),'Fiche formation'!$C$25,'Fiche formation'!$D$25)</f>
        <v>mickael.montassier@umontpellier.fr</v>
      </c>
      <c r="G1165">
        <f>Salle!$B$1</f>
        <v>0</v>
      </c>
      <c r="H1165" t="str">
        <f>CONCATENATE('Fiche formation'!$C$14," ",IF(A1165&lt;DATE(2026,9,1),"2A","3A"))</f>
        <v>M ALGO 3A</v>
      </c>
      <c r="K1165" t="str">
        <f>VLOOKUP(A1165,'Calendrier 2026-2027'!$V$7:$W$37,2,FALSE)</f>
        <v>Entreprise</v>
      </c>
    </row>
    <row r="1166" spans="1:11">
      <c r="A1166" s="10">
        <f t="shared" si="92"/>
        <v>46452</v>
      </c>
      <c r="B1166" t="str">
        <f t="shared" si="93"/>
        <v/>
      </c>
      <c r="C1166" t="str">
        <f t="shared" si="94"/>
        <v/>
      </c>
      <c r="D1166">
        <f t="shared" si="91"/>
        <v>0</v>
      </c>
      <c r="E1166" t="str">
        <f t="shared" si="90"/>
        <v/>
      </c>
      <c r="F1166" t="str">
        <f>IF(A1166&lt;DATE(2026,9,1),'Fiche formation'!$C$25,'Fiche formation'!$D$25)</f>
        <v>mickael.montassier@umontpellier.fr</v>
      </c>
      <c r="G1166">
        <f>Salle!$B$1</f>
        <v>0</v>
      </c>
      <c r="H1166" t="str">
        <f>CONCATENATE('Fiche formation'!$C$14," ",IF(A1166&lt;DATE(2026,9,1),"2A","3A"))</f>
        <v>M ALGO 3A</v>
      </c>
      <c r="K1166">
        <f>VLOOKUP(A1166,'Calendrier 2026-2027'!$V$7:$W$37,2,FALSE)</f>
        <v>0</v>
      </c>
    </row>
    <row r="1167" spans="1:11">
      <c r="A1167" s="10">
        <f t="shared" si="92"/>
        <v>46452</v>
      </c>
      <c r="B1167" t="str">
        <f t="shared" si="93"/>
        <v/>
      </c>
      <c r="C1167" t="str">
        <f t="shared" si="94"/>
        <v/>
      </c>
      <c r="D1167">
        <f t="shared" si="91"/>
        <v>0</v>
      </c>
      <c r="E1167" t="str">
        <f t="shared" si="90"/>
        <v/>
      </c>
      <c r="F1167" t="str">
        <f>IF(A1167&lt;DATE(2026,9,1),'Fiche formation'!$C$25,'Fiche formation'!$D$25)</f>
        <v>mickael.montassier@umontpellier.fr</v>
      </c>
      <c r="G1167">
        <f>Salle!$B$1</f>
        <v>0</v>
      </c>
      <c r="H1167" t="str">
        <f>CONCATENATE('Fiche formation'!$C$14," ",IF(A1167&lt;DATE(2026,9,1),"2A","3A"))</f>
        <v>M ALGO 3A</v>
      </c>
      <c r="K1167">
        <f>VLOOKUP(A1167,'Calendrier 2026-2027'!$V$7:$W$37,2,FALSE)</f>
        <v>0</v>
      </c>
    </row>
    <row r="1168" spans="1:11">
      <c r="A1168" s="10">
        <f t="shared" si="92"/>
        <v>46453</v>
      </c>
      <c r="B1168" t="str">
        <f t="shared" si="93"/>
        <v/>
      </c>
      <c r="C1168" t="str">
        <f t="shared" si="94"/>
        <v/>
      </c>
      <c r="D1168">
        <f t="shared" si="91"/>
        <v>0</v>
      </c>
      <c r="E1168" t="str">
        <f t="shared" si="90"/>
        <v/>
      </c>
      <c r="F1168" t="str">
        <f>IF(A1168&lt;DATE(2026,9,1),'Fiche formation'!$C$25,'Fiche formation'!$D$25)</f>
        <v>mickael.montassier@umontpellier.fr</v>
      </c>
      <c r="G1168">
        <f>Salle!$B$1</f>
        <v>0</v>
      </c>
      <c r="H1168" t="str">
        <f>CONCATENATE('Fiche formation'!$C$14," ",IF(A1168&lt;DATE(2026,9,1),"2A","3A"))</f>
        <v>M ALGO 3A</v>
      </c>
      <c r="K1168">
        <f>VLOOKUP(A1168,'Calendrier 2026-2027'!$V$7:$W$37,2,FALSE)</f>
        <v>0</v>
      </c>
    </row>
    <row r="1169" spans="1:11">
      <c r="A1169" s="10">
        <f t="shared" si="92"/>
        <v>46453</v>
      </c>
      <c r="B1169" t="str">
        <f t="shared" si="93"/>
        <v/>
      </c>
      <c r="C1169" t="str">
        <f t="shared" si="94"/>
        <v/>
      </c>
      <c r="D1169">
        <f t="shared" si="91"/>
        <v>0</v>
      </c>
      <c r="E1169" t="str">
        <f t="shared" si="90"/>
        <v/>
      </c>
      <c r="F1169" t="str">
        <f>IF(A1169&lt;DATE(2026,9,1),'Fiche formation'!$C$25,'Fiche formation'!$D$25)</f>
        <v>mickael.montassier@umontpellier.fr</v>
      </c>
      <c r="G1169">
        <f>Salle!$B$1</f>
        <v>0</v>
      </c>
      <c r="H1169" t="str">
        <f>CONCATENATE('Fiche formation'!$C$14," ",IF(A1169&lt;DATE(2026,9,1),"2A","3A"))</f>
        <v>M ALGO 3A</v>
      </c>
      <c r="K1169">
        <f>VLOOKUP(A1169,'Calendrier 2026-2027'!$V$7:$W$37,2,FALSE)</f>
        <v>0</v>
      </c>
    </row>
    <row r="1170" spans="1:11">
      <c r="A1170" s="10">
        <f t="shared" si="92"/>
        <v>46454</v>
      </c>
      <c r="B1170" t="str">
        <f t="shared" si="93"/>
        <v>08:00</v>
      </c>
      <c r="C1170" t="str">
        <f t="shared" si="94"/>
        <v>12:00</v>
      </c>
      <c r="D1170" t="str">
        <f t="shared" si="91"/>
        <v>Entreprise</v>
      </c>
      <c r="E1170">
        <f t="shared" si="90"/>
        <v>0</v>
      </c>
      <c r="F1170" t="str">
        <f>IF(A1170&lt;DATE(2026,9,1),'Fiche formation'!$C$25,'Fiche formation'!$D$25)</f>
        <v>mickael.montassier@umontpellier.fr</v>
      </c>
      <c r="G1170">
        <f>Salle!$B$1</f>
        <v>0</v>
      </c>
      <c r="H1170" t="str">
        <f>CONCATENATE('Fiche formation'!$C$14," ",IF(A1170&lt;DATE(2026,9,1),"2A","3A"))</f>
        <v>M ALGO 3A</v>
      </c>
      <c r="K1170" t="str">
        <f>VLOOKUP(A1170,'Calendrier 2026-2027'!$V$7:$W$37,2,FALSE)</f>
        <v>Entreprise</v>
      </c>
    </row>
    <row r="1171" spans="1:11">
      <c r="A1171" s="10">
        <f t="shared" si="92"/>
        <v>46454</v>
      </c>
      <c r="B1171" t="str">
        <f t="shared" si="93"/>
        <v>14:00</v>
      </c>
      <c r="C1171" t="str">
        <f t="shared" si="94"/>
        <v>17:00</v>
      </c>
      <c r="D1171" t="str">
        <f t="shared" si="91"/>
        <v>Entreprise</v>
      </c>
      <c r="E1171">
        <f t="shared" si="90"/>
        <v>0</v>
      </c>
      <c r="F1171" t="str">
        <f>IF(A1171&lt;DATE(2026,9,1),'Fiche formation'!$C$25,'Fiche formation'!$D$25)</f>
        <v>mickael.montassier@umontpellier.fr</v>
      </c>
      <c r="G1171">
        <f>Salle!$B$1</f>
        <v>0</v>
      </c>
      <c r="H1171" t="str">
        <f>CONCATENATE('Fiche formation'!$C$14," ",IF(A1171&lt;DATE(2026,9,1),"2A","3A"))</f>
        <v>M ALGO 3A</v>
      </c>
      <c r="K1171" t="str">
        <f>VLOOKUP(A1171,'Calendrier 2026-2027'!$V$7:$W$37,2,FALSE)</f>
        <v>Entreprise</v>
      </c>
    </row>
    <row r="1172" spans="1:11">
      <c r="A1172" s="10">
        <f t="shared" si="92"/>
        <v>46455</v>
      </c>
      <c r="B1172" t="str">
        <f t="shared" si="93"/>
        <v>08:00</v>
      </c>
      <c r="C1172" t="str">
        <f t="shared" si="94"/>
        <v>12:00</v>
      </c>
      <c r="D1172" t="str">
        <f t="shared" si="91"/>
        <v>Entreprise</v>
      </c>
      <c r="E1172">
        <f t="shared" si="90"/>
        <v>0</v>
      </c>
      <c r="F1172" t="str">
        <f>IF(A1172&lt;DATE(2026,9,1),'Fiche formation'!$C$25,'Fiche formation'!$D$25)</f>
        <v>mickael.montassier@umontpellier.fr</v>
      </c>
      <c r="G1172">
        <f>Salle!$B$1</f>
        <v>0</v>
      </c>
      <c r="H1172" t="str">
        <f>CONCATENATE('Fiche formation'!$C$14," ",IF(A1172&lt;DATE(2026,9,1),"2A","3A"))</f>
        <v>M ALGO 3A</v>
      </c>
      <c r="K1172" t="str">
        <f>VLOOKUP(A1172,'Calendrier 2026-2027'!$V$7:$W$37,2,FALSE)</f>
        <v>Entreprise</v>
      </c>
    </row>
    <row r="1173" spans="1:11">
      <c r="A1173" s="10">
        <f t="shared" si="92"/>
        <v>46455</v>
      </c>
      <c r="B1173" t="str">
        <f t="shared" si="93"/>
        <v>14:00</v>
      </c>
      <c r="C1173" t="str">
        <f t="shared" si="94"/>
        <v>17:00</v>
      </c>
      <c r="D1173" t="str">
        <f t="shared" si="91"/>
        <v>Entreprise</v>
      </c>
      <c r="E1173">
        <f t="shared" si="90"/>
        <v>0</v>
      </c>
      <c r="F1173" t="str">
        <f>IF(A1173&lt;DATE(2026,9,1),'Fiche formation'!$C$25,'Fiche formation'!$D$25)</f>
        <v>mickael.montassier@umontpellier.fr</v>
      </c>
      <c r="G1173">
        <f>Salle!$B$1</f>
        <v>0</v>
      </c>
      <c r="H1173" t="str">
        <f>CONCATENATE('Fiche formation'!$C$14," ",IF(A1173&lt;DATE(2026,9,1),"2A","3A"))</f>
        <v>M ALGO 3A</v>
      </c>
      <c r="K1173" t="str">
        <f>VLOOKUP(A1173,'Calendrier 2026-2027'!$V$7:$W$37,2,FALSE)</f>
        <v>Entreprise</v>
      </c>
    </row>
    <row r="1174" spans="1:11">
      <c r="A1174" s="10">
        <f t="shared" si="92"/>
        <v>46456</v>
      </c>
      <c r="B1174" t="str">
        <f t="shared" si="93"/>
        <v>08:00</v>
      </c>
      <c r="C1174" t="str">
        <f t="shared" si="94"/>
        <v>12:00</v>
      </c>
      <c r="D1174" t="str">
        <f t="shared" si="91"/>
        <v>Entreprise</v>
      </c>
      <c r="E1174">
        <f t="shared" si="90"/>
        <v>0</v>
      </c>
      <c r="F1174" t="str">
        <f>IF(A1174&lt;DATE(2026,9,1),'Fiche formation'!$C$25,'Fiche formation'!$D$25)</f>
        <v>mickael.montassier@umontpellier.fr</v>
      </c>
      <c r="G1174">
        <f>Salle!$B$1</f>
        <v>0</v>
      </c>
      <c r="H1174" t="str">
        <f>CONCATENATE('Fiche formation'!$C$14," ",IF(A1174&lt;DATE(2026,9,1),"2A","3A"))</f>
        <v>M ALGO 3A</v>
      </c>
      <c r="K1174" t="str">
        <f>VLOOKUP(A1174,'Calendrier 2026-2027'!$V$7:$W$37,2,FALSE)</f>
        <v>Entreprise</v>
      </c>
    </row>
    <row r="1175" spans="1:11">
      <c r="A1175" s="10">
        <f t="shared" si="92"/>
        <v>46456</v>
      </c>
      <c r="B1175" t="str">
        <f t="shared" si="93"/>
        <v>14:00</v>
      </c>
      <c r="C1175" t="str">
        <f t="shared" si="94"/>
        <v>17:00</v>
      </c>
      <c r="D1175" t="str">
        <f t="shared" si="91"/>
        <v>Entreprise</v>
      </c>
      <c r="E1175">
        <f t="shared" si="90"/>
        <v>0</v>
      </c>
      <c r="F1175" t="str">
        <f>IF(A1175&lt;DATE(2026,9,1),'Fiche formation'!$C$25,'Fiche formation'!$D$25)</f>
        <v>mickael.montassier@umontpellier.fr</v>
      </c>
      <c r="G1175">
        <f>Salle!$B$1</f>
        <v>0</v>
      </c>
      <c r="H1175" t="str">
        <f>CONCATENATE('Fiche formation'!$C$14," ",IF(A1175&lt;DATE(2026,9,1),"2A","3A"))</f>
        <v>M ALGO 3A</v>
      </c>
      <c r="K1175" t="str">
        <f>VLOOKUP(A1175,'Calendrier 2026-2027'!$V$7:$W$37,2,FALSE)</f>
        <v>Entreprise</v>
      </c>
    </row>
    <row r="1176" spans="1:11">
      <c r="A1176" s="10">
        <f t="shared" si="92"/>
        <v>46457</v>
      </c>
      <c r="B1176" t="str">
        <f t="shared" si="93"/>
        <v>08:00</v>
      </c>
      <c r="C1176" t="str">
        <f t="shared" si="94"/>
        <v>12:00</v>
      </c>
      <c r="D1176" t="str">
        <f t="shared" si="91"/>
        <v>Entreprise</v>
      </c>
      <c r="E1176">
        <f t="shared" si="90"/>
        <v>0</v>
      </c>
      <c r="F1176" t="str">
        <f>IF(A1176&lt;DATE(2026,9,1),'Fiche formation'!$C$25,'Fiche formation'!$D$25)</f>
        <v>mickael.montassier@umontpellier.fr</v>
      </c>
      <c r="G1176">
        <f>Salle!$B$1</f>
        <v>0</v>
      </c>
      <c r="H1176" t="str">
        <f>CONCATENATE('Fiche formation'!$C$14," ",IF(A1176&lt;DATE(2026,9,1),"2A","3A"))</f>
        <v>M ALGO 3A</v>
      </c>
      <c r="K1176" t="str">
        <f>VLOOKUP(A1176,'Calendrier 2026-2027'!$V$7:$W$37,2,FALSE)</f>
        <v>Entreprise</v>
      </c>
    </row>
    <row r="1177" spans="1:11">
      <c r="A1177" s="10">
        <f t="shared" si="92"/>
        <v>46457</v>
      </c>
      <c r="B1177" t="str">
        <f t="shared" si="93"/>
        <v>14:00</v>
      </c>
      <c r="C1177" t="str">
        <f t="shared" si="94"/>
        <v>17:00</v>
      </c>
      <c r="D1177" t="str">
        <f t="shared" si="91"/>
        <v>Entreprise</v>
      </c>
      <c r="E1177">
        <f t="shared" si="90"/>
        <v>0</v>
      </c>
      <c r="F1177" t="str">
        <f>IF(A1177&lt;DATE(2026,9,1),'Fiche formation'!$C$25,'Fiche formation'!$D$25)</f>
        <v>mickael.montassier@umontpellier.fr</v>
      </c>
      <c r="G1177">
        <f>Salle!$B$1</f>
        <v>0</v>
      </c>
      <c r="H1177" t="str">
        <f>CONCATENATE('Fiche formation'!$C$14," ",IF(A1177&lt;DATE(2026,9,1),"2A","3A"))</f>
        <v>M ALGO 3A</v>
      </c>
      <c r="K1177" t="str">
        <f>VLOOKUP(A1177,'Calendrier 2026-2027'!$V$7:$W$37,2,FALSE)</f>
        <v>Entreprise</v>
      </c>
    </row>
    <row r="1178" spans="1:11">
      <c r="A1178" s="10">
        <f t="shared" si="92"/>
        <v>46458</v>
      </c>
      <c r="B1178" t="str">
        <f t="shared" si="93"/>
        <v>08:00</v>
      </c>
      <c r="C1178" t="str">
        <f t="shared" si="94"/>
        <v>12:00</v>
      </c>
      <c r="D1178" t="str">
        <f t="shared" si="91"/>
        <v>Entreprise</v>
      </c>
      <c r="E1178">
        <f t="shared" si="90"/>
        <v>0</v>
      </c>
      <c r="F1178" t="str">
        <f>IF(A1178&lt;DATE(2026,9,1),'Fiche formation'!$C$25,'Fiche formation'!$D$25)</f>
        <v>mickael.montassier@umontpellier.fr</v>
      </c>
      <c r="G1178">
        <f>Salle!$B$1</f>
        <v>0</v>
      </c>
      <c r="H1178" t="str">
        <f>CONCATENATE('Fiche formation'!$C$14," ",IF(A1178&lt;DATE(2026,9,1),"2A","3A"))</f>
        <v>M ALGO 3A</v>
      </c>
      <c r="K1178" t="str">
        <f>VLOOKUP(A1178,'Calendrier 2026-2027'!$V$7:$W$37,2,FALSE)</f>
        <v>Entreprise</v>
      </c>
    </row>
    <row r="1179" spans="1:11">
      <c r="A1179" s="10">
        <f t="shared" si="92"/>
        <v>46458</v>
      </c>
      <c r="B1179" t="str">
        <f t="shared" si="93"/>
        <v>14:00</v>
      </c>
      <c r="C1179" t="str">
        <f t="shared" si="94"/>
        <v>17:00</v>
      </c>
      <c r="D1179" t="str">
        <f t="shared" si="91"/>
        <v>Entreprise</v>
      </c>
      <c r="E1179">
        <f t="shared" si="90"/>
        <v>0</v>
      </c>
      <c r="F1179" t="str">
        <f>IF(A1179&lt;DATE(2026,9,1),'Fiche formation'!$C$25,'Fiche formation'!$D$25)</f>
        <v>mickael.montassier@umontpellier.fr</v>
      </c>
      <c r="G1179">
        <f>Salle!$B$1</f>
        <v>0</v>
      </c>
      <c r="H1179" t="str">
        <f>CONCATENATE('Fiche formation'!$C$14," ",IF(A1179&lt;DATE(2026,9,1),"2A","3A"))</f>
        <v>M ALGO 3A</v>
      </c>
      <c r="K1179" t="str">
        <f>VLOOKUP(A1179,'Calendrier 2026-2027'!$V$7:$W$37,2,FALSE)</f>
        <v>Entreprise</v>
      </c>
    </row>
    <row r="1180" spans="1:11">
      <c r="A1180" s="10">
        <f t="shared" si="92"/>
        <v>46459</v>
      </c>
      <c r="B1180" t="str">
        <f t="shared" si="93"/>
        <v/>
      </c>
      <c r="C1180" t="str">
        <f t="shared" si="94"/>
        <v/>
      </c>
      <c r="D1180">
        <f t="shared" si="91"/>
        <v>0</v>
      </c>
      <c r="E1180" t="str">
        <f t="shared" si="90"/>
        <v/>
      </c>
      <c r="F1180" t="str">
        <f>IF(A1180&lt;DATE(2026,9,1),'Fiche formation'!$C$25,'Fiche formation'!$D$25)</f>
        <v>mickael.montassier@umontpellier.fr</v>
      </c>
      <c r="G1180">
        <f>Salle!$B$1</f>
        <v>0</v>
      </c>
      <c r="H1180" t="str">
        <f>CONCATENATE('Fiche formation'!$C$14," ",IF(A1180&lt;DATE(2026,9,1),"2A","3A"))</f>
        <v>M ALGO 3A</v>
      </c>
      <c r="K1180">
        <f>VLOOKUP(A1180,'Calendrier 2026-2027'!$V$7:$W$37,2,FALSE)</f>
        <v>0</v>
      </c>
    </row>
    <row r="1181" spans="1:11">
      <c r="A1181" s="10">
        <f t="shared" si="92"/>
        <v>46459</v>
      </c>
      <c r="B1181" t="str">
        <f t="shared" si="93"/>
        <v/>
      </c>
      <c r="C1181" t="str">
        <f t="shared" si="94"/>
        <v/>
      </c>
      <c r="D1181">
        <f t="shared" si="91"/>
        <v>0</v>
      </c>
      <c r="E1181" t="str">
        <f t="shared" si="90"/>
        <v/>
      </c>
      <c r="F1181" t="str">
        <f>IF(A1181&lt;DATE(2026,9,1),'Fiche formation'!$C$25,'Fiche formation'!$D$25)</f>
        <v>mickael.montassier@umontpellier.fr</v>
      </c>
      <c r="G1181">
        <f>Salle!$B$1</f>
        <v>0</v>
      </c>
      <c r="H1181" t="str">
        <f>CONCATENATE('Fiche formation'!$C$14," ",IF(A1181&lt;DATE(2026,9,1),"2A","3A"))</f>
        <v>M ALGO 3A</v>
      </c>
      <c r="K1181">
        <f>VLOOKUP(A1181,'Calendrier 2026-2027'!$V$7:$W$37,2,FALSE)</f>
        <v>0</v>
      </c>
    </row>
    <row r="1182" spans="1:11">
      <c r="A1182" s="10">
        <f t="shared" si="92"/>
        <v>46460</v>
      </c>
      <c r="B1182" t="str">
        <f t="shared" si="93"/>
        <v/>
      </c>
      <c r="C1182" t="str">
        <f t="shared" si="94"/>
        <v/>
      </c>
      <c r="D1182">
        <f t="shared" si="91"/>
        <v>0</v>
      </c>
      <c r="E1182" t="str">
        <f t="shared" si="90"/>
        <v/>
      </c>
      <c r="F1182" t="str">
        <f>IF(A1182&lt;DATE(2026,9,1),'Fiche formation'!$C$25,'Fiche formation'!$D$25)</f>
        <v>mickael.montassier@umontpellier.fr</v>
      </c>
      <c r="G1182">
        <f>Salle!$B$1</f>
        <v>0</v>
      </c>
      <c r="H1182" t="str">
        <f>CONCATENATE('Fiche formation'!$C$14," ",IF(A1182&lt;DATE(2026,9,1),"2A","3A"))</f>
        <v>M ALGO 3A</v>
      </c>
      <c r="K1182">
        <f>VLOOKUP(A1182,'Calendrier 2026-2027'!$V$7:$W$37,2,FALSE)</f>
        <v>0</v>
      </c>
    </row>
    <row r="1183" spans="1:11">
      <c r="A1183" s="10">
        <f t="shared" si="92"/>
        <v>46460</v>
      </c>
      <c r="B1183" t="str">
        <f t="shared" si="93"/>
        <v/>
      </c>
      <c r="C1183" t="str">
        <f t="shared" si="94"/>
        <v/>
      </c>
      <c r="D1183">
        <f t="shared" si="91"/>
        <v>0</v>
      </c>
      <c r="E1183" t="str">
        <f t="shared" si="90"/>
        <v/>
      </c>
      <c r="F1183" t="str">
        <f>IF(A1183&lt;DATE(2026,9,1),'Fiche formation'!$C$25,'Fiche formation'!$D$25)</f>
        <v>mickael.montassier@umontpellier.fr</v>
      </c>
      <c r="G1183">
        <f>Salle!$B$1</f>
        <v>0</v>
      </c>
      <c r="H1183" t="str">
        <f>CONCATENATE('Fiche formation'!$C$14," ",IF(A1183&lt;DATE(2026,9,1),"2A","3A"))</f>
        <v>M ALGO 3A</v>
      </c>
      <c r="K1183">
        <f>VLOOKUP(A1183,'Calendrier 2026-2027'!$V$7:$W$37,2,FALSE)</f>
        <v>0</v>
      </c>
    </row>
    <row r="1184" spans="1:11">
      <c r="A1184" s="10">
        <f t="shared" si="92"/>
        <v>46461</v>
      </c>
      <c r="B1184" t="str">
        <f t="shared" si="93"/>
        <v>08:00</v>
      </c>
      <c r="C1184" t="str">
        <f t="shared" si="94"/>
        <v>12:00</v>
      </c>
      <c r="D1184" t="str">
        <f t="shared" si="91"/>
        <v>Entreprise</v>
      </c>
      <c r="E1184">
        <f t="shared" si="90"/>
        <v>0</v>
      </c>
      <c r="F1184" t="str">
        <f>IF(A1184&lt;DATE(2026,9,1),'Fiche formation'!$C$25,'Fiche formation'!$D$25)</f>
        <v>mickael.montassier@umontpellier.fr</v>
      </c>
      <c r="G1184">
        <f>Salle!$B$1</f>
        <v>0</v>
      </c>
      <c r="H1184" t="str">
        <f>CONCATENATE('Fiche formation'!$C$14," ",IF(A1184&lt;DATE(2026,9,1),"2A","3A"))</f>
        <v>M ALGO 3A</v>
      </c>
      <c r="K1184" t="str">
        <f>VLOOKUP(A1184,'Calendrier 2026-2027'!$V$7:$W$37,2,FALSE)</f>
        <v>Entreprise</v>
      </c>
    </row>
    <row r="1185" spans="1:11">
      <c r="A1185" s="10">
        <f t="shared" si="92"/>
        <v>46461</v>
      </c>
      <c r="B1185" t="str">
        <f t="shared" si="93"/>
        <v>14:00</v>
      </c>
      <c r="C1185" t="str">
        <f t="shared" si="94"/>
        <v>17:00</v>
      </c>
      <c r="D1185" t="str">
        <f t="shared" si="91"/>
        <v>Entreprise</v>
      </c>
      <c r="E1185">
        <f t="shared" si="90"/>
        <v>0</v>
      </c>
      <c r="F1185" t="str">
        <f>IF(A1185&lt;DATE(2026,9,1),'Fiche formation'!$C$25,'Fiche formation'!$D$25)</f>
        <v>mickael.montassier@umontpellier.fr</v>
      </c>
      <c r="G1185">
        <f>Salle!$B$1</f>
        <v>0</v>
      </c>
      <c r="H1185" t="str">
        <f>CONCATENATE('Fiche formation'!$C$14," ",IF(A1185&lt;DATE(2026,9,1),"2A","3A"))</f>
        <v>M ALGO 3A</v>
      </c>
      <c r="K1185" t="str">
        <f>VLOOKUP(A1185,'Calendrier 2026-2027'!$V$7:$W$37,2,FALSE)</f>
        <v>Entreprise</v>
      </c>
    </row>
    <row r="1186" spans="1:11">
      <c r="A1186" s="10">
        <f t="shared" si="92"/>
        <v>46462</v>
      </c>
      <c r="B1186" t="str">
        <f t="shared" si="93"/>
        <v>08:00</v>
      </c>
      <c r="C1186" t="str">
        <f t="shared" si="94"/>
        <v>12:00</v>
      </c>
      <c r="D1186" t="str">
        <f t="shared" si="91"/>
        <v>Entreprise</v>
      </c>
      <c r="E1186">
        <f t="shared" si="90"/>
        <v>0</v>
      </c>
      <c r="F1186" t="str">
        <f>IF(A1186&lt;DATE(2026,9,1),'Fiche formation'!$C$25,'Fiche formation'!$D$25)</f>
        <v>mickael.montassier@umontpellier.fr</v>
      </c>
      <c r="G1186">
        <f>Salle!$B$1</f>
        <v>0</v>
      </c>
      <c r="H1186" t="str">
        <f>CONCATENATE('Fiche formation'!$C$14," ",IF(A1186&lt;DATE(2026,9,1),"2A","3A"))</f>
        <v>M ALGO 3A</v>
      </c>
      <c r="K1186" t="str">
        <f>VLOOKUP(A1186,'Calendrier 2026-2027'!$V$7:$W$37,2,FALSE)</f>
        <v>Entreprise</v>
      </c>
    </row>
    <row r="1187" spans="1:11">
      <c r="A1187" s="10">
        <f t="shared" si="92"/>
        <v>46462</v>
      </c>
      <c r="B1187" t="str">
        <f t="shared" si="93"/>
        <v>14:00</v>
      </c>
      <c r="C1187" t="str">
        <f t="shared" si="94"/>
        <v>17:00</v>
      </c>
      <c r="D1187" t="str">
        <f t="shared" si="91"/>
        <v>Entreprise</v>
      </c>
      <c r="E1187">
        <f t="shared" si="90"/>
        <v>0</v>
      </c>
      <c r="F1187" t="str">
        <f>IF(A1187&lt;DATE(2026,9,1),'Fiche formation'!$C$25,'Fiche formation'!$D$25)</f>
        <v>mickael.montassier@umontpellier.fr</v>
      </c>
      <c r="G1187">
        <f>Salle!$B$1</f>
        <v>0</v>
      </c>
      <c r="H1187" t="str">
        <f>CONCATENATE('Fiche formation'!$C$14," ",IF(A1187&lt;DATE(2026,9,1),"2A","3A"))</f>
        <v>M ALGO 3A</v>
      </c>
      <c r="K1187" t="str">
        <f>VLOOKUP(A1187,'Calendrier 2026-2027'!$V$7:$W$37,2,FALSE)</f>
        <v>Entreprise</v>
      </c>
    </row>
    <row r="1188" spans="1:11">
      <c r="A1188" s="10">
        <f t="shared" si="92"/>
        <v>46463</v>
      </c>
      <c r="B1188" t="str">
        <f t="shared" si="93"/>
        <v>08:00</v>
      </c>
      <c r="C1188" t="str">
        <f t="shared" si="94"/>
        <v>12:00</v>
      </c>
      <c r="D1188" t="str">
        <f t="shared" si="91"/>
        <v>Entreprise</v>
      </c>
      <c r="E1188">
        <f t="shared" si="90"/>
        <v>0</v>
      </c>
      <c r="F1188" t="str">
        <f>IF(A1188&lt;DATE(2026,9,1),'Fiche formation'!$C$25,'Fiche formation'!$D$25)</f>
        <v>mickael.montassier@umontpellier.fr</v>
      </c>
      <c r="G1188">
        <f>Salle!$B$1</f>
        <v>0</v>
      </c>
      <c r="H1188" t="str">
        <f>CONCATENATE('Fiche formation'!$C$14," ",IF(A1188&lt;DATE(2026,9,1),"2A","3A"))</f>
        <v>M ALGO 3A</v>
      </c>
      <c r="K1188" t="str">
        <f>VLOOKUP(A1188,'Calendrier 2026-2027'!$V$7:$W$37,2,FALSE)</f>
        <v>Entreprise</v>
      </c>
    </row>
    <row r="1189" spans="1:11">
      <c r="A1189" s="10">
        <f t="shared" si="92"/>
        <v>46463</v>
      </c>
      <c r="B1189" t="str">
        <f t="shared" si="93"/>
        <v>14:00</v>
      </c>
      <c r="C1189" t="str">
        <f t="shared" si="94"/>
        <v>17:00</v>
      </c>
      <c r="D1189" t="str">
        <f t="shared" si="91"/>
        <v>Entreprise</v>
      </c>
      <c r="E1189">
        <f t="shared" si="90"/>
        <v>0</v>
      </c>
      <c r="F1189" t="str">
        <f>IF(A1189&lt;DATE(2026,9,1),'Fiche formation'!$C$25,'Fiche formation'!$D$25)</f>
        <v>mickael.montassier@umontpellier.fr</v>
      </c>
      <c r="G1189">
        <f>Salle!$B$1</f>
        <v>0</v>
      </c>
      <c r="H1189" t="str">
        <f>CONCATENATE('Fiche formation'!$C$14," ",IF(A1189&lt;DATE(2026,9,1),"2A","3A"))</f>
        <v>M ALGO 3A</v>
      </c>
      <c r="K1189" t="str">
        <f>VLOOKUP(A1189,'Calendrier 2026-2027'!$V$7:$W$37,2,FALSE)</f>
        <v>Entreprise</v>
      </c>
    </row>
    <row r="1190" spans="1:11">
      <c r="A1190" s="10">
        <f t="shared" si="92"/>
        <v>46464</v>
      </c>
      <c r="B1190" t="str">
        <f t="shared" si="93"/>
        <v>08:00</v>
      </c>
      <c r="C1190" t="str">
        <f t="shared" si="94"/>
        <v>12:00</v>
      </c>
      <c r="D1190" t="str">
        <f t="shared" si="91"/>
        <v>Entreprise</v>
      </c>
      <c r="E1190">
        <f t="shared" si="90"/>
        <v>0</v>
      </c>
      <c r="F1190" t="str">
        <f>IF(A1190&lt;DATE(2026,9,1),'Fiche formation'!$C$25,'Fiche formation'!$D$25)</f>
        <v>mickael.montassier@umontpellier.fr</v>
      </c>
      <c r="G1190">
        <f>Salle!$B$1</f>
        <v>0</v>
      </c>
      <c r="H1190" t="str">
        <f>CONCATENATE('Fiche formation'!$C$14," ",IF(A1190&lt;DATE(2026,9,1),"2A","3A"))</f>
        <v>M ALGO 3A</v>
      </c>
      <c r="K1190" t="str">
        <f>VLOOKUP(A1190,'Calendrier 2026-2027'!$V$7:$W$37,2,FALSE)</f>
        <v>Entreprise</v>
      </c>
    </row>
    <row r="1191" spans="1:11">
      <c r="A1191" s="10">
        <f t="shared" si="92"/>
        <v>46464</v>
      </c>
      <c r="B1191" t="str">
        <f t="shared" si="93"/>
        <v>14:00</v>
      </c>
      <c r="C1191" t="str">
        <f t="shared" si="94"/>
        <v>17:00</v>
      </c>
      <c r="D1191" t="str">
        <f t="shared" si="91"/>
        <v>Entreprise</v>
      </c>
      <c r="E1191">
        <f t="shared" si="90"/>
        <v>0</v>
      </c>
      <c r="F1191" t="str">
        <f>IF(A1191&lt;DATE(2026,9,1),'Fiche formation'!$C$25,'Fiche formation'!$D$25)</f>
        <v>mickael.montassier@umontpellier.fr</v>
      </c>
      <c r="G1191">
        <f>Salle!$B$1</f>
        <v>0</v>
      </c>
      <c r="H1191" t="str">
        <f>CONCATENATE('Fiche formation'!$C$14," ",IF(A1191&lt;DATE(2026,9,1),"2A","3A"))</f>
        <v>M ALGO 3A</v>
      </c>
      <c r="K1191" t="str">
        <f>VLOOKUP(A1191,'Calendrier 2026-2027'!$V$7:$W$37,2,FALSE)</f>
        <v>Entreprise</v>
      </c>
    </row>
    <row r="1192" spans="1:11">
      <c r="A1192" s="10">
        <f t="shared" si="92"/>
        <v>46465</v>
      </c>
      <c r="B1192" t="str">
        <f t="shared" si="93"/>
        <v>08:00</v>
      </c>
      <c r="C1192" t="str">
        <f t="shared" si="94"/>
        <v>12:00</v>
      </c>
      <c r="D1192" t="str">
        <f t="shared" si="91"/>
        <v>Entreprise</v>
      </c>
      <c r="E1192">
        <f t="shared" si="90"/>
        <v>0</v>
      </c>
      <c r="F1192" t="str">
        <f>IF(A1192&lt;DATE(2026,9,1),'Fiche formation'!$C$25,'Fiche formation'!$D$25)</f>
        <v>mickael.montassier@umontpellier.fr</v>
      </c>
      <c r="G1192">
        <f>Salle!$B$1</f>
        <v>0</v>
      </c>
      <c r="H1192" t="str">
        <f>CONCATENATE('Fiche formation'!$C$14," ",IF(A1192&lt;DATE(2026,9,1),"2A","3A"))</f>
        <v>M ALGO 3A</v>
      </c>
      <c r="K1192" t="str">
        <f>VLOOKUP(A1192,'Calendrier 2026-2027'!$V$7:$W$37,2,FALSE)</f>
        <v>Entreprise</v>
      </c>
    </row>
    <row r="1193" spans="1:11">
      <c r="A1193" s="10">
        <f t="shared" si="92"/>
        <v>46465</v>
      </c>
      <c r="B1193" t="str">
        <f t="shared" si="93"/>
        <v>14:00</v>
      </c>
      <c r="C1193" t="str">
        <f t="shared" si="94"/>
        <v>17:00</v>
      </c>
      <c r="D1193" t="str">
        <f t="shared" si="91"/>
        <v>Entreprise</v>
      </c>
      <c r="E1193">
        <f t="shared" si="90"/>
        <v>0</v>
      </c>
      <c r="F1193" t="str">
        <f>IF(A1193&lt;DATE(2026,9,1),'Fiche formation'!$C$25,'Fiche formation'!$D$25)</f>
        <v>mickael.montassier@umontpellier.fr</v>
      </c>
      <c r="G1193">
        <f>Salle!$B$1</f>
        <v>0</v>
      </c>
      <c r="H1193" t="str">
        <f>CONCATENATE('Fiche formation'!$C$14," ",IF(A1193&lt;DATE(2026,9,1),"2A","3A"))</f>
        <v>M ALGO 3A</v>
      </c>
      <c r="K1193" t="str">
        <f>VLOOKUP(A1193,'Calendrier 2026-2027'!$V$7:$W$37,2,FALSE)</f>
        <v>Entreprise</v>
      </c>
    </row>
    <row r="1194" spans="1:11">
      <c r="A1194" s="10">
        <f t="shared" si="92"/>
        <v>46466</v>
      </c>
      <c r="B1194" t="str">
        <f t="shared" si="93"/>
        <v/>
      </c>
      <c r="C1194" t="str">
        <f t="shared" si="94"/>
        <v/>
      </c>
      <c r="D1194">
        <f t="shared" si="91"/>
        <v>0</v>
      </c>
      <c r="E1194" t="str">
        <f t="shared" si="90"/>
        <v/>
      </c>
      <c r="F1194" t="str">
        <f>IF(A1194&lt;DATE(2026,9,1),'Fiche formation'!$C$25,'Fiche formation'!$D$25)</f>
        <v>mickael.montassier@umontpellier.fr</v>
      </c>
      <c r="G1194">
        <f>Salle!$B$1</f>
        <v>0</v>
      </c>
      <c r="H1194" t="str">
        <f>CONCATENATE('Fiche formation'!$C$14," ",IF(A1194&lt;DATE(2026,9,1),"2A","3A"))</f>
        <v>M ALGO 3A</v>
      </c>
      <c r="K1194">
        <f>VLOOKUP(A1194,'Calendrier 2026-2027'!$V$7:$W$37,2,FALSE)</f>
        <v>0</v>
      </c>
    </row>
    <row r="1195" spans="1:11">
      <c r="A1195" s="10">
        <f t="shared" si="92"/>
        <v>46466</v>
      </c>
      <c r="B1195" t="str">
        <f t="shared" si="93"/>
        <v/>
      </c>
      <c r="C1195" t="str">
        <f t="shared" si="94"/>
        <v/>
      </c>
      <c r="D1195">
        <f t="shared" si="91"/>
        <v>0</v>
      </c>
      <c r="E1195" t="str">
        <f t="shared" si="90"/>
        <v/>
      </c>
      <c r="F1195" t="str">
        <f>IF(A1195&lt;DATE(2026,9,1),'Fiche formation'!$C$25,'Fiche formation'!$D$25)</f>
        <v>mickael.montassier@umontpellier.fr</v>
      </c>
      <c r="G1195">
        <f>Salle!$B$1</f>
        <v>0</v>
      </c>
      <c r="H1195" t="str">
        <f>CONCATENATE('Fiche formation'!$C$14," ",IF(A1195&lt;DATE(2026,9,1),"2A","3A"))</f>
        <v>M ALGO 3A</v>
      </c>
      <c r="K1195">
        <f>VLOOKUP(A1195,'Calendrier 2026-2027'!$V$7:$W$37,2,FALSE)</f>
        <v>0</v>
      </c>
    </row>
    <row r="1196" spans="1:11">
      <c r="A1196" s="10">
        <f t="shared" si="92"/>
        <v>46467</v>
      </c>
      <c r="B1196" t="str">
        <f t="shared" si="93"/>
        <v/>
      </c>
      <c r="C1196" t="str">
        <f t="shared" si="94"/>
        <v/>
      </c>
      <c r="D1196">
        <f t="shared" si="91"/>
        <v>0</v>
      </c>
      <c r="E1196" t="str">
        <f t="shared" si="90"/>
        <v/>
      </c>
      <c r="F1196" t="str">
        <f>IF(A1196&lt;DATE(2026,9,1),'Fiche formation'!$C$25,'Fiche formation'!$D$25)</f>
        <v>mickael.montassier@umontpellier.fr</v>
      </c>
      <c r="G1196">
        <f>Salle!$B$1</f>
        <v>0</v>
      </c>
      <c r="H1196" t="str">
        <f>CONCATENATE('Fiche formation'!$C$14," ",IF(A1196&lt;DATE(2026,9,1),"2A","3A"))</f>
        <v>M ALGO 3A</v>
      </c>
      <c r="K1196">
        <f>VLOOKUP(A1196,'Calendrier 2026-2027'!$V$7:$W$37,2,FALSE)</f>
        <v>0</v>
      </c>
    </row>
    <row r="1197" spans="1:11">
      <c r="A1197" s="10">
        <f t="shared" si="92"/>
        <v>46467</v>
      </c>
      <c r="B1197" t="str">
        <f t="shared" si="93"/>
        <v/>
      </c>
      <c r="C1197" t="str">
        <f t="shared" si="94"/>
        <v/>
      </c>
      <c r="D1197">
        <f t="shared" si="91"/>
        <v>0</v>
      </c>
      <c r="E1197" t="str">
        <f t="shared" si="90"/>
        <v/>
      </c>
      <c r="F1197" t="str">
        <f>IF(A1197&lt;DATE(2026,9,1),'Fiche formation'!$C$25,'Fiche formation'!$D$25)</f>
        <v>mickael.montassier@umontpellier.fr</v>
      </c>
      <c r="G1197">
        <f>Salle!$B$1</f>
        <v>0</v>
      </c>
      <c r="H1197" t="str">
        <f>CONCATENATE('Fiche formation'!$C$14," ",IF(A1197&lt;DATE(2026,9,1),"2A","3A"))</f>
        <v>M ALGO 3A</v>
      </c>
      <c r="K1197">
        <f>VLOOKUP(A1197,'Calendrier 2026-2027'!$V$7:$W$37,2,FALSE)</f>
        <v>0</v>
      </c>
    </row>
    <row r="1198" spans="1:11">
      <c r="A1198" s="10">
        <f t="shared" si="92"/>
        <v>46468</v>
      </c>
      <c r="B1198" t="str">
        <f t="shared" si="93"/>
        <v>08:00</v>
      </c>
      <c r="C1198" t="str">
        <f t="shared" si="94"/>
        <v>12:00</v>
      </c>
      <c r="D1198" t="str">
        <f t="shared" si="91"/>
        <v>Entreprise</v>
      </c>
      <c r="E1198">
        <f t="shared" si="90"/>
        <v>0</v>
      </c>
      <c r="F1198" t="str">
        <f>IF(A1198&lt;DATE(2026,9,1),'Fiche formation'!$C$25,'Fiche formation'!$D$25)</f>
        <v>mickael.montassier@umontpellier.fr</v>
      </c>
      <c r="G1198">
        <f>Salle!$B$1</f>
        <v>0</v>
      </c>
      <c r="H1198" t="str">
        <f>CONCATENATE('Fiche formation'!$C$14," ",IF(A1198&lt;DATE(2026,9,1),"2A","3A"))</f>
        <v>M ALGO 3A</v>
      </c>
      <c r="K1198" t="str">
        <f>VLOOKUP(A1198,'Calendrier 2026-2027'!$V$7:$W$37,2,FALSE)</f>
        <v>Entreprise</v>
      </c>
    </row>
    <row r="1199" spans="1:11">
      <c r="A1199" s="10">
        <f t="shared" si="92"/>
        <v>46468</v>
      </c>
      <c r="B1199" t="str">
        <f t="shared" si="93"/>
        <v>14:00</v>
      </c>
      <c r="C1199" t="str">
        <f t="shared" si="94"/>
        <v>17:00</v>
      </c>
      <c r="D1199" t="str">
        <f t="shared" si="91"/>
        <v>Entreprise</v>
      </c>
      <c r="E1199">
        <f t="shared" si="90"/>
        <v>0</v>
      </c>
      <c r="F1199" t="str">
        <f>IF(A1199&lt;DATE(2026,9,1),'Fiche formation'!$C$25,'Fiche formation'!$D$25)</f>
        <v>mickael.montassier@umontpellier.fr</v>
      </c>
      <c r="G1199">
        <f>Salle!$B$1</f>
        <v>0</v>
      </c>
      <c r="H1199" t="str">
        <f>CONCATENATE('Fiche formation'!$C$14," ",IF(A1199&lt;DATE(2026,9,1),"2A","3A"))</f>
        <v>M ALGO 3A</v>
      </c>
      <c r="K1199" t="str">
        <f>VLOOKUP(A1199,'Calendrier 2026-2027'!$V$7:$W$37,2,FALSE)</f>
        <v>Entreprise</v>
      </c>
    </row>
    <row r="1200" spans="1:11">
      <c r="A1200" s="10">
        <f t="shared" si="92"/>
        <v>46469</v>
      </c>
      <c r="B1200" t="str">
        <f t="shared" si="93"/>
        <v>08:00</v>
      </c>
      <c r="C1200" t="str">
        <f t="shared" si="94"/>
        <v>12:00</v>
      </c>
      <c r="D1200" t="str">
        <f t="shared" si="91"/>
        <v>Entreprise</v>
      </c>
      <c r="E1200">
        <f t="shared" si="90"/>
        <v>0</v>
      </c>
      <c r="F1200" t="str">
        <f>IF(A1200&lt;DATE(2026,9,1),'Fiche formation'!$C$25,'Fiche formation'!$D$25)</f>
        <v>mickael.montassier@umontpellier.fr</v>
      </c>
      <c r="G1200">
        <f>Salle!$B$1</f>
        <v>0</v>
      </c>
      <c r="H1200" t="str">
        <f>CONCATENATE('Fiche formation'!$C$14," ",IF(A1200&lt;DATE(2026,9,1),"2A","3A"))</f>
        <v>M ALGO 3A</v>
      </c>
      <c r="K1200" t="str">
        <f>VLOOKUP(A1200,'Calendrier 2026-2027'!$V$7:$W$37,2,FALSE)</f>
        <v>Entreprise</v>
      </c>
    </row>
    <row r="1201" spans="1:11">
      <c r="A1201" s="10">
        <f t="shared" si="92"/>
        <v>46469</v>
      </c>
      <c r="B1201" t="str">
        <f t="shared" si="93"/>
        <v>14:00</v>
      </c>
      <c r="C1201" t="str">
        <f t="shared" si="94"/>
        <v>17:00</v>
      </c>
      <c r="D1201" t="str">
        <f t="shared" si="91"/>
        <v>Entreprise</v>
      </c>
      <c r="E1201">
        <f t="shared" si="90"/>
        <v>0</v>
      </c>
      <c r="F1201" t="str">
        <f>IF(A1201&lt;DATE(2026,9,1),'Fiche formation'!$C$25,'Fiche formation'!$D$25)</f>
        <v>mickael.montassier@umontpellier.fr</v>
      </c>
      <c r="G1201">
        <f>Salle!$B$1</f>
        <v>0</v>
      </c>
      <c r="H1201" t="str">
        <f>CONCATENATE('Fiche formation'!$C$14," ",IF(A1201&lt;DATE(2026,9,1),"2A","3A"))</f>
        <v>M ALGO 3A</v>
      </c>
      <c r="K1201" t="str">
        <f>VLOOKUP(A1201,'Calendrier 2026-2027'!$V$7:$W$37,2,FALSE)</f>
        <v>Entreprise</v>
      </c>
    </row>
    <row r="1202" spans="1:11">
      <c r="A1202" s="10">
        <f t="shared" si="92"/>
        <v>46470</v>
      </c>
      <c r="B1202" t="str">
        <f t="shared" si="93"/>
        <v>08:00</v>
      </c>
      <c r="C1202" t="str">
        <f t="shared" si="94"/>
        <v>12:00</v>
      </c>
      <c r="D1202" t="str">
        <f t="shared" si="91"/>
        <v>Entreprise</v>
      </c>
      <c r="E1202">
        <f t="shared" si="90"/>
        <v>0</v>
      </c>
      <c r="F1202" t="str">
        <f>IF(A1202&lt;DATE(2026,9,1),'Fiche formation'!$C$25,'Fiche formation'!$D$25)</f>
        <v>mickael.montassier@umontpellier.fr</v>
      </c>
      <c r="G1202">
        <f>Salle!$B$1</f>
        <v>0</v>
      </c>
      <c r="H1202" t="str">
        <f>CONCATENATE('Fiche formation'!$C$14," ",IF(A1202&lt;DATE(2026,9,1),"2A","3A"))</f>
        <v>M ALGO 3A</v>
      </c>
      <c r="K1202" t="str">
        <f>VLOOKUP(A1202,'Calendrier 2026-2027'!$V$7:$W$37,2,FALSE)</f>
        <v>Entreprise</v>
      </c>
    </row>
    <row r="1203" spans="1:11">
      <c r="A1203" s="10">
        <f t="shared" si="92"/>
        <v>46470</v>
      </c>
      <c r="B1203" t="str">
        <f t="shared" si="93"/>
        <v>14:00</v>
      </c>
      <c r="C1203" t="str">
        <f t="shared" si="94"/>
        <v>17:00</v>
      </c>
      <c r="D1203" t="str">
        <f t="shared" si="91"/>
        <v>Entreprise</v>
      </c>
      <c r="E1203">
        <f t="shared" si="90"/>
        <v>0</v>
      </c>
      <c r="F1203" t="str">
        <f>IF(A1203&lt;DATE(2026,9,1),'Fiche formation'!$C$25,'Fiche formation'!$D$25)</f>
        <v>mickael.montassier@umontpellier.fr</v>
      </c>
      <c r="G1203">
        <f>Salle!$B$1</f>
        <v>0</v>
      </c>
      <c r="H1203" t="str">
        <f>CONCATENATE('Fiche formation'!$C$14," ",IF(A1203&lt;DATE(2026,9,1),"2A","3A"))</f>
        <v>M ALGO 3A</v>
      </c>
      <c r="K1203" t="str">
        <f>VLOOKUP(A1203,'Calendrier 2026-2027'!$V$7:$W$37,2,FALSE)</f>
        <v>Entreprise</v>
      </c>
    </row>
    <row r="1204" spans="1:11">
      <c r="A1204" s="10">
        <f t="shared" si="92"/>
        <v>46471</v>
      </c>
      <c r="B1204" t="str">
        <f t="shared" si="93"/>
        <v>08:00</v>
      </c>
      <c r="C1204" t="str">
        <f t="shared" si="94"/>
        <v>12:00</v>
      </c>
      <c r="D1204" t="str">
        <f t="shared" si="91"/>
        <v>Entreprise</v>
      </c>
      <c r="E1204">
        <f t="shared" si="90"/>
        <v>0</v>
      </c>
      <c r="F1204" t="str">
        <f>IF(A1204&lt;DATE(2026,9,1),'Fiche formation'!$C$25,'Fiche formation'!$D$25)</f>
        <v>mickael.montassier@umontpellier.fr</v>
      </c>
      <c r="G1204">
        <f>Salle!$B$1</f>
        <v>0</v>
      </c>
      <c r="H1204" t="str">
        <f>CONCATENATE('Fiche formation'!$C$14," ",IF(A1204&lt;DATE(2026,9,1),"2A","3A"))</f>
        <v>M ALGO 3A</v>
      </c>
      <c r="K1204" t="str">
        <f>VLOOKUP(A1204,'Calendrier 2026-2027'!$V$7:$W$37,2,FALSE)</f>
        <v>Entreprise</v>
      </c>
    </row>
    <row r="1205" spans="1:11">
      <c r="A1205" s="10">
        <f t="shared" si="92"/>
        <v>46471</v>
      </c>
      <c r="B1205" t="str">
        <f t="shared" si="93"/>
        <v>14:00</v>
      </c>
      <c r="C1205" t="str">
        <f t="shared" si="94"/>
        <v>17:00</v>
      </c>
      <c r="D1205" t="str">
        <f t="shared" si="91"/>
        <v>Entreprise</v>
      </c>
      <c r="E1205">
        <f t="shared" si="90"/>
        <v>0</v>
      </c>
      <c r="F1205" t="str">
        <f>IF(A1205&lt;DATE(2026,9,1),'Fiche formation'!$C$25,'Fiche formation'!$D$25)</f>
        <v>mickael.montassier@umontpellier.fr</v>
      </c>
      <c r="G1205">
        <f>Salle!$B$1</f>
        <v>0</v>
      </c>
      <c r="H1205" t="str">
        <f>CONCATENATE('Fiche formation'!$C$14," ",IF(A1205&lt;DATE(2026,9,1),"2A","3A"))</f>
        <v>M ALGO 3A</v>
      </c>
      <c r="K1205" t="str">
        <f>VLOOKUP(A1205,'Calendrier 2026-2027'!$V$7:$W$37,2,FALSE)</f>
        <v>Entreprise</v>
      </c>
    </row>
    <row r="1206" spans="1:11">
      <c r="A1206" s="10">
        <f t="shared" si="92"/>
        <v>46472</v>
      </c>
      <c r="B1206" t="str">
        <f t="shared" si="93"/>
        <v>08:00</v>
      </c>
      <c r="C1206" t="str">
        <f t="shared" si="94"/>
        <v>12:00</v>
      </c>
      <c r="D1206" t="str">
        <f t="shared" si="91"/>
        <v>Entreprise</v>
      </c>
      <c r="E1206">
        <f t="shared" si="90"/>
        <v>0</v>
      </c>
      <c r="F1206" t="str">
        <f>IF(A1206&lt;DATE(2026,9,1),'Fiche formation'!$C$25,'Fiche formation'!$D$25)</f>
        <v>mickael.montassier@umontpellier.fr</v>
      </c>
      <c r="G1206">
        <f>Salle!$B$1</f>
        <v>0</v>
      </c>
      <c r="H1206" t="str">
        <f>CONCATENATE('Fiche formation'!$C$14," ",IF(A1206&lt;DATE(2026,9,1),"2A","3A"))</f>
        <v>M ALGO 3A</v>
      </c>
      <c r="K1206" t="str">
        <f>VLOOKUP(A1206,'Calendrier 2026-2027'!$V$7:$W$37,2,FALSE)</f>
        <v>Entreprise</v>
      </c>
    </row>
    <row r="1207" spans="1:11">
      <c r="A1207" s="10">
        <f t="shared" si="92"/>
        <v>46472</v>
      </c>
      <c r="B1207" t="str">
        <f t="shared" si="93"/>
        <v>14:00</v>
      </c>
      <c r="C1207" t="str">
        <f t="shared" si="94"/>
        <v>17:00</v>
      </c>
      <c r="D1207" t="str">
        <f t="shared" si="91"/>
        <v>Entreprise</v>
      </c>
      <c r="E1207">
        <f t="shared" si="90"/>
        <v>0</v>
      </c>
      <c r="F1207" t="str">
        <f>IF(A1207&lt;DATE(2026,9,1),'Fiche formation'!$C$25,'Fiche formation'!$D$25)</f>
        <v>mickael.montassier@umontpellier.fr</v>
      </c>
      <c r="G1207">
        <f>Salle!$B$1</f>
        <v>0</v>
      </c>
      <c r="H1207" t="str">
        <f>CONCATENATE('Fiche formation'!$C$14," ",IF(A1207&lt;DATE(2026,9,1),"2A","3A"))</f>
        <v>M ALGO 3A</v>
      </c>
      <c r="K1207" t="str">
        <f>VLOOKUP(A1207,'Calendrier 2026-2027'!$V$7:$W$37,2,FALSE)</f>
        <v>Entreprise</v>
      </c>
    </row>
    <row r="1208" spans="1:11">
      <c r="A1208" s="10">
        <f t="shared" si="92"/>
        <v>46473</v>
      </c>
      <c r="B1208" t="str">
        <f t="shared" si="93"/>
        <v/>
      </c>
      <c r="C1208" t="str">
        <f t="shared" si="94"/>
        <v/>
      </c>
      <c r="D1208">
        <f t="shared" si="91"/>
        <v>0</v>
      </c>
      <c r="E1208" t="str">
        <f t="shared" si="90"/>
        <v/>
      </c>
      <c r="F1208" t="str">
        <f>IF(A1208&lt;DATE(2026,9,1),'Fiche formation'!$C$25,'Fiche formation'!$D$25)</f>
        <v>mickael.montassier@umontpellier.fr</v>
      </c>
      <c r="G1208">
        <f>Salle!$B$1</f>
        <v>0</v>
      </c>
      <c r="H1208" t="str">
        <f>CONCATENATE('Fiche formation'!$C$14," ",IF(A1208&lt;DATE(2026,9,1),"2A","3A"))</f>
        <v>M ALGO 3A</v>
      </c>
      <c r="K1208">
        <f>VLOOKUP(A1208,'Calendrier 2026-2027'!$V$7:$W$37,2,FALSE)</f>
        <v>0</v>
      </c>
    </row>
    <row r="1209" spans="1:11">
      <c r="A1209" s="10">
        <f t="shared" si="92"/>
        <v>46473</v>
      </c>
      <c r="B1209" t="str">
        <f t="shared" si="93"/>
        <v/>
      </c>
      <c r="C1209" t="str">
        <f t="shared" si="94"/>
        <v/>
      </c>
      <c r="D1209">
        <f t="shared" si="91"/>
        <v>0</v>
      </c>
      <c r="E1209" t="str">
        <f t="shared" si="90"/>
        <v/>
      </c>
      <c r="F1209" t="str">
        <f>IF(A1209&lt;DATE(2026,9,1),'Fiche formation'!$C$25,'Fiche formation'!$D$25)</f>
        <v>mickael.montassier@umontpellier.fr</v>
      </c>
      <c r="G1209">
        <f>Salle!$B$1</f>
        <v>0</v>
      </c>
      <c r="H1209" t="str">
        <f>CONCATENATE('Fiche formation'!$C$14," ",IF(A1209&lt;DATE(2026,9,1),"2A","3A"))</f>
        <v>M ALGO 3A</v>
      </c>
      <c r="K1209">
        <f>VLOOKUP(A1209,'Calendrier 2026-2027'!$V$7:$W$37,2,FALSE)</f>
        <v>0</v>
      </c>
    </row>
    <row r="1210" spans="1:11">
      <c r="A1210" s="10">
        <f t="shared" si="92"/>
        <v>46474</v>
      </c>
      <c r="B1210" t="str">
        <f t="shared" si="93"/>
        <v/>
      </c>
      <c r="C1210" t="str">
        <f t="shared" si="94"/>
        <v/>
      </c>
      <c r="D1210">
        <f t="shared" si="91"/>
        <v>0</v>
      </c>
      <c r="E1210" t="str">
        <f t="shared" si="90"/>
        <v/>
      </c>
      <c r="F1210" t="str">
        <f>IF(A1210&lt;DATE(2026,9,1),'Fiche formation'!$C$25,'Fiche formation'!$D$25)</f>
        <v>mickael.montassier@umontpellier.fr</v>
      </c>
      <c r="G1210">
        <f>Salle!$B$1</f>
        <v>0</v>
      </c>
      <c r="H1210" t="str">
        <f>CONCATENATE('Fiche formation'!$C$14," ",IF(A1210&lt;DATE(2026,9,1),"2A","3A"))</f>
        <v>M ALGO 3A</v>
      </c>
      <c r="K1210">
        <f>VLOOKUP(A1210,'Calendrier 2026-2027'!$V$7:$W$37,2,FALSE)</f>
        <v>0</v>
      </c>
    </row>
    <row r="1211" spans="1:11">
      <c r="A1211" s="10">
        <f t="shared" si="92"/>
        <v>46474</v>
      </c>
      <c r="B1211" t="str">
        <f t="shared" si="93"/>
        <v/>
      </c>
      <c r="C1211" t="str">
        <f t="shared" si="94"/>
        <v/>
      </c>
      <c r="D1211">
        <f t="shared" si="91"/>
        <v>0</v>
      </c>
      <c r="E1211" t="str">
        <f t="shared" si="90"/>
        <v/>
      </c>
      <c r="F1211" t="str">
        <f>IF(A1211&lt;DATE(2026,9,1),'Fiche formation'!$C$25,'Fiche formation'!$D$25)</f>
        <v>mickael.montassier@umontpellier.fr</v>
      </c>
      <c r="G1211">
        <f>Salle!$B$1</f>
        <v>0</v>
      </c>
      <c r="H1211" t="str">
        <f>CONCATENATE('Fiche formation'!$C$14," ",IF(A1211&lt;DATE(2026,9,1),"2A","3A"))</f>
        <v>M ALGO 3A</v>
      </c>
      <c r="K1211">
        <f>VLOOKUP(A1211,'Calendrier 2026-2027'!$V$7:$W$37,2,FALSE)</f>
        <v>0</v>
      </c>
    </row>
    <row r="1212" spans="1:11">
      <c r="A1212" s="10">
        <f t="shared" si="92"/>
        <v>46475</v>
      </c>
      <c r="B1212" t="str">
        <f t="shared" si="93"/>
        <v/>
      </c>
      <c r="C1212" t="str">
        <f t="shared" si="94"/>
        <v/>
      </c>
      <c r="D1212">
        <f t="shared" si="91"/>
        <v>0</v>
      </c>
      <c r="E1212" t="str">
        <f t="shared" si="90"/>
        <v/>
      </c>
      <c r="F1212" t="str">
        <f>IF(A1212&lt;DATE(2026,9,1),'Fiche formation'!$C$25,'Fiche formation'!$D$25)</f>
        <v>mickael.montassier@umontpellier.fr</v>
      </c>
      <c r="G1212">
        <f>Salle!$B$1</f>
        <v>0</v>
      </c>
      <c r="H1212" t="str">
        <f>CONCATENATE('Fiche formation'!$C$14," ",IF(A1212&lt;DATE(2026,9,1),"2A","3A"))</f>
        <v>M ALGO 3A</v>
      </c>
      <c r="K1212">
        <f>VLOOKUP(A1212,'Calendrier 2026-2027'!$V$7:$W$37,2,FALSE)</f>
        <v>0</v>
      </c>
    </row>
    <row r="1213" spans="1:11">
      <c r="A1213" s="10">
        <f t="shared" si="92"/>
        <v>46475</v>
      </c>
      <c r="B1213" t="str">
        <f t="shared" si="93"/>
        <v/>
      </c>
      <c r="C1213" t="str">
        <f t="shared" si="94"/>
        <v/>
      </c>
      <c r="D1213">
        <f t="shared" si="91"/>
        <v>0</v>
      </c>
      <c r="E1213" t="str">
        <f t="shared" si="90"/>
        <v/>
      </c>
      <c r="F1213" t="str">
        <f>IF(A1213&lt;DATE(2026,9,1),'Fiche formation'!$C$25,'Fiche formation'!$D$25)</f>
        <v>mickael.montassier@umontpellier.fr</v>
      </c>
      <c r="G1213">
        <f>Salle!$B$1</f>
        <v>0</v>
      </c>
      <c r="H1213" t="str">
        <f>CONCATENATE('Fiche formation'!$C$14," ",IF(A1213&lt;DATE(2026,9,1),"2A","3A"))</f>
        <v>M ALGO 3A</v>
      </c>
      <c r="K1213">
        <f>VLOOKUP(A1213,'Calendrier 2026-2027'!$V$7:$W$37,2,FALSE)</f>
        <v>0</v>
      </c>
    </row>
    <row r="1214" spans="1:11">
      <c r="A1214" s="10">
        <f t="shared" si="92"/>
        <v>46476</v>
      </c>
      <c r="B1214" t="str">
        <f t="shared" si="93"/>
        <v>08:00</v>
      </c>
      <c r="C1214" t="str">
        <f t="shared" si="94"/>
        <v>12:00</v>
      </c>
      <c r="D1214" t="str">
        <f t="shared" si="91"/>
        <v>Entreprise</v>
      </c>
      <c r="E1214">
        <f t="shared" si="90"/>
        <v>0</v>
      </c>
      <c r="F1214" t="str">
        <f>IF(A1214&lt;DATE(2026,9,1),'Fiche formation'!$C$25,'Fiche formation'!$D$25)</f>
        <v>mickael.montassier@umontpellier.fr</v>
      </c>
      <c r="G1214">
        <f>Salle!$B$1</f>
        <v>0</v>
      </c>
      <c r="H1214" t="str">
        <f>CONCATENATE('Fiche formation'!$C$14," ",IF(A1214&lt;DATE(2026,9,1),"2A","3A"))</f>
        <v>M ALGO 3A</v>
      </c>
      <c r="K1214" t="str">
        <f>VLOOKUP(A1214,'Calendrier 2026-2027'!$V$7:$W$37,2,FALSE)</f>
        <v>Entreprise</v>
      </c>
    </row>
    <row r="1215" spans="1:11">
      <c r="A1215" s="10">
        <f t="shared" si="92"/>
        <v>46476</v>
      </c>
      <c r="B1215" t="str">
        <f t="shared" si="93"/>
        <v>14:00</v>
      </c>
      <c r="C1215" t="str">
        <f t="shared" si="94"/>
        <v>17:00</v>
      </c>
      <c r="D1215" t="str">
        <f t="shared" si="91"/>
        <v>Entreprise</v>
      </c>
      <c r="E1215">
        <f t="shared" ref="E1215:E1278" si="95">IF(K1215=0,"",IF(OR(K1215="Entreprise",K1215="Révisions"),0,1))</f>
        <v>0</v>
      </c>
      <c r="F1215" t="str">
        <f>IF(A1215&lt;DATE(2026,9,1),'Fiche formation'!$C$25,'Fiche formation'!$D$25)</f>
        <v>mickael.montassier@umontpellier.fr</v>
      </c>
      <c r="G1215">
        <f>Salle!$B$1</f>
        <v>0</v>
      </c>
      <c r="H1215" t="str">
        <f>CONCATENATE('Fiche formation'!$C$14," ",IF(A1215&lt;DATE(2026,9,1),"2A","3A"))</f>
        <v>M ALGO 3A</v>
      </c>
      <c r="K1215" t="str">
        <f>VLOOKUP(A1215,'Calendrier 2026-2027'!$V$7:$W$37,2,FALSE)</f>
        <v>Entreprise</v>
      </c>
    </row>
    <row r="1216" spans="1:11">
      <c r="A1216" s="10">
        <f t="shared" si="92"/>
        <v>46477</v>
      </c>
      <c r="B1216" t="str">
        <f t="shared" si="93"/>
        <v>08:00</v>
      </c>
      <c r="C1216" t="str">
        <f t="shared" si="94"/>
        <v>12:00</v>
      </c>
      <c r="D1216" t="str">
        <f t="shared" ref="D1216:D1279" si="96">K1216</f>
        <v>Entreprise</v>
      </c>
      <c r="E1216">
        <f t="shared" si="95"/>
        <v>0</v>
      </c>
      <c r="F1216" t="str">
        <f>IF(A1216&lt;DATE(2026,9,1),'Fiche formation'!$C$25,'Fiche formation'!$D$25)</f>
        <v>mickael.montassier@umontpellier.fr</v>
      </c>
      <c r="G1216">
        <f>Salle!$B$1</f>
        <v>0</v>
      </c>
      <c r="H1216" t="str">
        <f>CONCATENATE('Fiche formation'!$C$14," ",IF(A1216&lt;DATE(2026,9,1),"2A","3A"))</f>
        <v>M ALGO 3A</v>
      </c>
      <c r="K1216" t="str">
        <f>VLOOKUP(A1216,'Calendrier 2026-2027'!$V$7:$W$37,2,FALSE)</f>
        <v>Entreprise</v>
      </c>
    </row>
    <row r="1217" spans="1:11">
      <c r="A1217" s="10">
        <f t="shared" ref="A1217:A1280" si="97">IF(A1216=A1215,A1216+1,A1216)</f>
        <v>46477</v>
      </c>
      <c r="B1217" t="str">
        <f t="shared" si="93"/>
        <v>14:00</v>
      </c>
      <c r="C1217" t="str">
        <f t="shared" si="94"/>
        <v>17:00</v>
      </c>
      <c r="D1217" t="str">
        <f t="shared" si="96"/>
        <v>Entreprise</v>
      </c>
      <c r="E1217">
        <f t="shared" si="95"/>
        <v>0</v>
      </c>
      <c r="F1217" t="str">
        <f>IF(A1217&lt;DATE(2026,9,1),'Fiche formation'!$C$25,'Fiche formation'!$D$25)</f>
        <v>mickael.montassier@umontpellier.fr</v>
      </c>
      <c r="G1217">
        <f>Salle!$B$1</f>
        <v>0</v>
      </c>
      <c r="H1217" t="str">
        <f>CONCATENATE('Fiche formation'!$C$14," ",IF(A1217&lt;DATE(2026,9,1),"2A","3A"))</f>
        <v>M ALGO 3A</v>
      </c>
      <c r="K1217" t="str">
        <f>VLOOKUP(A1217,'Calendrier 2026-2027'!$V$7:$W$37,2,FALSE)</f>
        <v>Entreprise</v>
      </c>
    </row>
    <row r="1218" spans="1:11">
      <c r="A1218" s="10">
        <f t="shared" si="97"/>
        <v>46478</v>
      </c>
      <c r="B1218" t="str">
        <f t="shared" si="93"/>
        <v>08:00</v>
      </c>
      <c r="C1218" t="str">
        <f t="shared" si="94"/>
        <v>12:00</v>
      </c>
      <c r="D1218" t="str">
        <f t="shared" si="96"/>
        <v>Entreprise</v>
      </c>
      <c r="E1218">
        <f t="shared" si="95"/>
        <v>0</v>
      </c>
      <c r="F1218" t="str">
        <f>IF(A1218&lt;DATE(2026,9,1),'Fiche formation'!$C$25,'Fiche formation'!$D$25)</f>
        <v>mickael.montassier@umontpellier.fr</v>
      </c>
      <c r="G1218">
        <f>Salle!$B$1</f>
        <v>0</v>
      </c>
      <c r="H1218" t="str">
        <f>CONCATENATE('Fiche formation'!$C$14," ",IF(A1218&lt;DATE(2026,9,1),"2A","3A"))</f>
        <v>M ALGO 3A</v>
      </c>
      <c r="K1218" t="str">
        <f>VLOOKUP(A1218,'Calendrier 2026-2027'!$Y$7:$Z$37,2,FALSE)</f>
        <v>Entreprise</v>
      </c>
    </row>
    <row r="1219" spans="1:11">
      <c r="A1219" s="10">
        <f t="shared" si="97"/>
        <v>46478</v>
      </c>
      <c r="B1219" t="str">
        <f t="shared" ref="B1219:B1282" si="98">IF(K1219=0,"",IF($A1219=$A1218,"14:00","08:00"))</f>
        <v>14:00</v>
      </c>
      <c r="C1219" t="str">
        <f t="shared" ref="C1219:C1282" si="99">IF(K1219=0,"",IF($A1219=$A1218,"17:00","12:00"))</f>
        <v>17:00</v>
      </c>
      <c r="D1219" t="str">
        <f t="shared" si="96"/>
        <v>Entreprise</v>
      </c>
      <c r="E1219">
        <f t="shared" si="95"/>
        <v>0</v>
      </c>
      <c r="F1219" t="str">
        <f>IF(A1219&lt;DATE(2026,9,1),'Fiche formation'!$C$25,'Fiche formation'!$D$25)</f>
        <v>mickael.montassier@umontpellier.fr</v>
      </c>
      <c r="G1219">
        <f>Salle!$B$1</f>
        <v>0</v>
      </c>
      <c r="H1219" t="str">
        <f>CONCATENATE('Fiche formation'!$C$14," ",IF(A1219&lt;DATE(2026,9,1),"2A","3A"))</f>
        <v>M ALGO 3A</v>
      </c>
      <c r="K1219" t="str">
        <f>VLOOKUP(A1219,'Calendrier 2026-2027'!$Y$7:$Z$37,2,FALSE)</f>
        <v>Entreprise</v>
      </c>
    </row>
    <row r="1220" spans="1:11">
      <c r="A1220" s="10">
        <f t="shared" si="97"/>
        <v>46479</v>
      </c>
      <c r="B1220" t="str">
        <f t="shared" si="98"/>
        <v>08:00</v>
      </c>
      <c r="C1220" t="str">
        <f t="shared" si="99"/>
        <v>12:00</v>
      </c>
      <c r="D1220" t="str">
        <f t="shared" si="96"/>
        <v>Entreprise</v>
      </c>
      <c r="E1220">
        <f t="shared" si="95"/>
        <v>0</v>
      </c>
      <c r="F1220" t="str">
        <f>IF(A1220&lt;DATE(2026,9,1),'Fiche formation'!$C$25,'Fiche formation'!$D$25)</f>
        <v>mickael.montassier@umontpellier.fr</v>
      </c>
      <c r="G1220">
        <f>Salle!$B$1</f>
        <v>0</v>
      </c>
      <c r="H1220" t="str">
        <f>CONCATENATE('Fiche formation'!$C$14," ",IF(A1220&lt;DATE(2026,9,1),"2A","3A"))</f>
        <v>M ALGO 3A</v>
      </c>
      <c r="K1220" t="str">
        <f>VLOOKUP(A1220,'Calendrier 2026-2027'!$Y$7:$Z$37,2,FALSE)</f>
        <v>Entreprise</v>
      </c>
    </row>
    <row r="1221" spans="1:11">
      <c r="A1221" s="10">
        <f t="shared" si="97"/>
        <v>46479</v>
      </c>
      <c r="B1221" t="str">
        <f t="shared" si="98"/>
        <v>14:00</v>
      </c>
      <c r="C1221" t="str">
        <f t="shared" si="99"/>
        <v>17:00</v>
      </c>
      <c r="D1221" t="str">
        <f t="shared" si="96"/>
        <v>Entreprise</v>
      </c>
      <c r="E1221">
        <f t="shared" si="95"/>
        <v>0</v>
      </c>
      <c r="F1221" t="str">
        <f>IF(A1221&lt;DATE(2026,9,1),'Fiche formation'!$C$25,'Fiche formation'!$D$25)</f>
        <v>mickael.montassier@umontpellier.fr</v>
      </c>
      <c r="G1221">
        <f>Salle!$B$1</f>
        <v>0</v>
      </c>
      <c r="H1221" t="str">
        <f>CONCATENATE('Fiche formation'!$C$14," ",IF(A1221&lt;DATE(2026,9,1),"2A","3A"))</f>
        <v>M ALGO 3A</v>
      </c>
      <c r="K1221" t="str">
        <f>VLOOKUP(A1221,'Calendrier 2026-2027'!$Y$7:$Z$37,2,FALSE)</f>
        <v>Entreprise</v>
      </c>
    </row>
    <row r="1222" spans="1:11">
      <c r="A1222" s="10">
        <f t="shared" si="97"/>
        <v>46480</v>
      </c>
      <c r="B1222" t="str">
        <f t="shared" si="98"/>
        <v/>
      </c>
      <c r="C1222" t="str">
        <f t="shared" si="99"/>
        <v/>
      </c>
      <c r="D1222">
        <f t="shared" si="96"/>
        <v>0</v>
      </c>
      <c r="E1222" t="str">
        <f t="shared" si="95"/>
        <v/>
      </c>
      <c r="F1222" t="str">
        <f>IF(A1222&lt;DATE(2026,9,1),'Fiche formation'!$C$25,'Fiche formation'!$D$25)</f>
        <v>mickael.montassier@umontpellier.fr</v>
      </c>
      <c r="G1222">
        <f>Salle!$B$1</f>
        <v>0</v>
      </c>
      <c r="H1222" t="str">
        <f>CONCATENATE('Fiche formation'!$C$14," ",IF(A1222&lt;DATE(2026,9,1),"2A","3A"))</f>
        <v>M ALGO 3A</v>
      </c>
      <c r="K1222">
        <f>VLOOKUP(A1222,'Calendrier 2026-2027'!$Y$7:$Z$37,2,FALSE)</f>
        <v>0</v>
      </c>
    </row>
    <row r="1223" spans="1:11">
      <c r="A1223" s="10">
        <f t="shared" si="97"/>
        <v>46480</v>
      </c>
      <c r="B1223" t="str">
        <f t="shared" si="98"/>
        <v/>
      </c>
      <c r="C1223" t="str">
        <f t="shared" si="99"/>
        <v/>
      </c>
      <c r="D1223">
        <f t="shared" si="96"/>
        <v>0</v>
      </c>
      <c r="E1223" t="str">
        <f t="shared" si="95"/>
        <v/>
      </c>
      <c r="F1223" t="str">
        <f>IF(A1223&lt;DATE(2026,9,1),'Fiche formation'!$C$25,'Fiche formation'!$D$25)</f>
        <v>mickael.montassier@umontpellier.fr</v>
      </c>
      <c r="G1223">
        <f>Salle!$B$1</f>
        <v>0</v>
      </c>
      <c r="H1223" t="str">
        <f>CONCATENATE('Fiche formation'!$C$14," ",IF(A1223&lt;DATE(2026,9,1),"2A","3A"))</f>
        <v>M ALGO 3A</v>
      </c>
      <c r="K1223">
        <f>VLOOKUP(A1223,'Calendrier 2026-2027'!$Y$7:$Z$37,2,FALSE)</f>
        <v>0</v>
      </c>
    </row>
    <row r="1224" spans="1:11">
      <c r="A1224" s="10">
        <f t="shared" si="97"/>
        <v>46481</v>
      </c>
      <c r="B1224" t="str">
        <f t="shared" si="98"/>
        <v/>
      </c>
      <c r="C1224" t="str">
        <f t="shared" si="99"/>
        <v/>
      </c>
      <c r="D1224">
        <f t="shared" si="96"/>
        <v>0</v>
      </c>
      <c r="E1224" t="str">
        <f t="shared" si="95"/>
        <v/>
      </c>
      <c r="F1224" t="str">
        <f>IF(A1224&lt;DATE(2026,9,1),'Fiche formation'!$C$25,'Fiche formation'!$D$25)</f>
        <v>mickael.montassier@umontpellier.fr</v>
      </c>
      <c r="G1224">
        <f>Salle!$B$1</f>
        <v>0</v>
      </c>
      <c r="H1224" t="str">
        <f>CONCATENATE('Fiche formation'!$C$14," ",IF(A1224&lt;DATE(2026,9,1),"2A","3A"))</f>
        <v>M ALGO 3A</v>
      </c>
      <c r="K1224">
        <f>VLOOKUP(A1224,'Calendrier 2026-2027'!$Y$7:$Z$37,2,FALSE)</f>
        <v>0</v>
      </c>
    </row>
    <row r="1225" spans="1:11">
      <c r="A1225" s="10">
        <f t="shared" si="97"/>
        <v>46481</v>
      </c>
      <c r="B1225" t="str">
        <f t="shared" si="98"/>
        <v/>
      </c>
      <c r="C1225" t="str">
        <f t="shared" si="99"/>
        <v/>
      </c>
      <c r="D1225">
        <f t="shared" si="96"/>
        <v>0</v>
      </c>
      <c r="E1225" t="str">
        <f t="shared" si="95"/>
        <v/>
      </c>
      <c r="F1225" t="str">
        <f>IF(A1225&lt;DATE(2026,9,1),'Fiche formation'!$C$25,'Fiche formation'!$D$25)</f>
        <v>mickael.montassier@umontpellier.fr</v>
      </c>
      <c r="G1225">
        <f>Salle!$B$1</f>
        <v>0</v>
      </c>
      <c r="H1225" t="str">
        <f>CONCATENATE('Fiche formation'!$C$14," ",IF(A1225&lt;DATE(2026,9,1),"2A","3A"))</f>
        <v>M ALGO 3A</v>
      </c>
      <c r="K1225">
        <f>VLOOKUP(A1225,'Calendrier 2026-2027'!$Y$7:$Z$37,2,FALSE)</f>
        <v>0</v>
      </c>
    </row>
    <row r="1226" spans="1:11">
      <c r="A1226" s="10">
        <f t="shared" si="97"/>
        <v>46482</v>
      </c>
      <c r="B1226" t="str">
        <f t="shared" si="98"/>
        <v>08:00</v>
      </c>
      <c r="C1226" t="str">
        <f t="shared" si="99"/>
        <v>12:00</v>
      </c>
      <c r="D1226" t="str">
        <f t="shared" si="96"/>
        <v>Entreprise</v>
      </c>
      <c r="E1226">
        <f t="shared" si="95"/>
        <v>0</v>
      </c>
      <c r="F1226" t="str">
        <f>IF(A1226&lt;DATE(2026,9,1),'Fiche formation'!$C$25,'Fiche formation'!$D$25)</f>
        <v>mickael.montassier@umontpellier.fr</v>
      </c>
      <c r="G1226">
        <f>Salle!$B$1</f>
        <v>0</v>
      </c>
      <c r="H1226" t="str">
        <f>CONCATENATE('Fiche formation'!$C$14," ",IF(A1226&lt;DATE(2026,9,1),"2A","3A"))</f>
        <v>M ALGO 3A</v>
      </c>
      <c r="K1226" t="str">
        <f>VLOOKUP(A1226,'Calendrier 2026-2027'!$Y$7:$Z$37,2,FALSE)</f>
        <v>Entreprise</v>
      </c>
    </row>
    <row r="1227" spans="1:11">
      <c r="A1227" s="10">
        <f t="shared" si="97"/>
        <v>46482</v>
      </c>
      <c r="B1227" t="str">
        <f t="shared" si="98"/>
        <v>14:00</v>
      </c>
      <c r="C1227" t="str">
        <f t="shared" si="99"/>
        <v>17:00</v>
      </c>
      <c r="D1227" t="str">
        <f t="shared" si="96"/>
        <v>Entreprise</v>
      </c>
      <c r="E1227">
        <f t="shared" si="95"/>
        <v>0</v>
      </c>
      <c r="F1227" t="str">
        <f>IF(A1227&lt;DATE(2026,9,1),'Fiche formation'!$C$25,'Fiche formation'!$D$25)</f>
        <v>mickael.montassier@umontpellier.fr</v>
      </c>
      <c r="G1227">
        <f>Salle!$B$1</f>
        <v>0</v>
      </c>
      <c r="H1227" t="str">
        <f>CONCATENATE('Fiche formation'!$C$14," ",IF(A1227&lt;DATE(2026,9,1),"2A","3A"))</f>
        <v>M ALGO 3A</v>
      </c>
      <c r="K1227" t="str">
        <f>VLOOKUP(A1227,'Calendrier 2026-2027'!$Y$7:$Z$37,2,FALSE)</f>
        <v>Entreprise</v>
      </c>
    </row>
    <row r="1228" spans="1:11">
      <c r="A1228" s="10">
        <f t="shared" si="97"/>
        <v>46483</v>
      </c>
      <c r="B1228" t="str">
        <f t="shared" si="98"/>
        <v>08:00</v>
      </c>
      <c r="C1228" t="str">
        <f t="shared" si="99"/>
        <v>12:00</v>
      </c>
      <c r="D1228" t="str">
        <f t="shared" si="96"/>
        <v>Entreprise</v>
      </c>
      <c r="E1228">
        <f t="shared" si="95"/>
        <v>0</v>
      </c>
      <c r="F1228" t="str">
        <f>IF(A1228&lt;DATE(2026,9,1),'Fiche formation'!$C$25,'Fiche formation'!$D$25)</f>
        <v>mickael.montassier@umontpellier.fr</v>
      </c>
      <c r="G1228">
        <f>Salle!$B$1</f>
        <v>0</v>
      </c>
      <c r="H1228" t="str">
        <f>CONCATENATE('Fiche formation'!$C$14," ",IF(A1228&lt;DATE(2026,9,1),"2A","3A"))</f>
        <v>M ALGO 3A</v>
      </c>
      <c r="K1228" t="str">
        <f>VLOOKUP(A1228,'Calendrier 2026-2027'!$Y$7:$Z$37,2,FALSE)</f>
        <v>Entreprise</v>
      </c>
    </row>
    <row r="1229" spans="1:11">
      <c r="A1229" s="10">
        <f t="shared" si="97"/>
        <v>46483</v>
      </c>
      <c r="B1229" t="str">
        <f t="shared" si="98"/>
        <v>14:00</v>
      </c>
      <c r="C1229" t="str">
        <f t="shared" si="99"/>
        <v>17:00</v>
      </c>
      <c r="D1229" t="str">
        <f t="shared" si="96"/>
        <v>Entreprise</v>
      </c>
      <c r="E1229">
        <f t="shared" si="95"/>
        <v>0</v>
      </c>
      <c r="F1229" t="str">
        <f>IF(A1229&lt;DATE(2026,9,1),'Fiche formation'!$C$25,'Fiche formation'!$D$25)</f>
        <v>mickael.montassier@umontpellier.fr</v>
      </c>
      <c r="G1229">
        <f>Salle!$B$1</f>
        <v>0</v>
      </c>
      <c r="H1229" t="str">
        <f>CONCATENATE('Fiche formation'!$C$14," ",IF(A1229&lt;DATE(2026,9,1),"2A","3A"))</f>
        <v>M ALGO 3A</v>
      </c>
      <c r="K1229" t="str">
        <f>VLOOKUP(A1229,'Calendrier 2026-2027'!$Y$7:$Z$37,2,FALSE)</f>
        <v>Entreprise</v>
      </c>
    </row>
    <row r="1230" spans="1:11">
      <c r="A1230" s="10">
        <f t="shared" si="97"/>
        <v>46484</v>
      </c>
      <c r="B1230" t="str">
        <f t="shared" si="98"/>
        <v>08:00</v>
      </c>
      <c r="C1230" t="str">
        <f t="shared" si="99"/>
        <v>12:00</v>
      </c>
      <c r="D1230" t="str">
        <f t="shared" si="96"/>
        <v>Entreprise</v>
      </c>
      <c r="E1230">
        <f t="shared" si="95"/>
        <v>0</v>
      </c>
      <c r="F1230" t="str">
        <f>IF(A1230&lt;DATE(2026,9,1),'Fiche formation'!$C$25,'Fiche formation'!$D$25)</f>
        <v>mickael.montassier@umontpellier.fr</v>
      </c>
      <c r="G1230">
        <f>Salle!$B$1</f>
        <v>0</v>
      </c>
      <c r="H1230" t="str">
        <f>CONCATENATE('Fiche formation'!$C$14," ",IF(A1230&lt;DATE(2026,9,1),"2A","3A"))</f>
        <v>M ALGO 3A</v>
      </c>
      <c r="K1230" t="str">
        <f>VLOOKUP(A1230,'Calendrier 2026-2027'!$Y$7:$Z$37,2,FALSE)</f>
        <v>Entreprise</v>
      </c>
    </row>
    <row r="1231" spans="1:11">
      <c r="A1231" s="10">
        <f t="shared" si="97"/>
        <v>46484</v>
      </c>
      <c r="B1231" t="str">
        <f t="shared" si="98"/>
        <v>14:00</v>
      </c>
      <c r="C1231" t="str">
        <f t="shared" si="99"/>
        <v>17:00</v>
      </c>
      <c r="D1231" t="str">
        <f t="shared" si="96"/>
        <v>Entreprise</v>
      </c>
      <c r="E1231">
        <f t="shared" si="95"/>
        <v>0</v>
      </c>
      <c r="F1231" t="str">
        <f>IF(A1231&lt;DATE(2026,9,1),'Fiche formation'!$C$25,'Fiche formation'!$D$25)</f>
        <v>mickael.montassier@umontpellier.fr</v>
      </c>
      <c r="G1231">
        <f>Salle!$B$1</f>
        <v>0</v>
      </c>
      <c r="H1231" t="str">
        <f>CONCATENATE('Fiche formation'!$C$14," ",IF(A1231&lt;DATE(2026,9,1),"2A","3A"))</f>
        <v>M ALGO 3A</v>
      </c>
      <c r="K1231" t="str">
        <f>VLOOKUP(A1231,'Calendrier 2026-2027'!$Y$7:$Z$37,2,FALSE)</f>
        <v>Entreprise</v>
      </c>
    </row>
    <row r="1232" spans="1:11">
      <c r="A1232" s="10">
        <f t="shared" si="97"/>
        <v>46485</v>
      </c>
      <c r="B1232" t="str">
        <f t="shared" si="98"/>
        <v>08:00</v>
      </c>
      <c r="C1232" t="str">
        <f t="shared" si="99"/>
        <v>12:00</v>
      </c>
      <c r="D1232" t="str">
        <f t="shared" si="96"/>
        <v>Entreprise</v>
      </c>
      <c r="E1232">
        <f t="shared" si="95"/>
        <v>0</v>
      </c>
      <c r="F1232" t="str">
        <f>IF(A1232&lt;DATE(2026,9,1),'Fiche formation'!$C$25,'Fiche formation'!$D$25)</f>
        <v>mickael.montassier@umontpellier.fr</v>
      </c>
      <c r="G1232">
        <f>Salle!$B$1</f>
        <v>0</v>
      </c>
      <c r="H1232" t="str">
        <f>CONCATENATE('Fiche formation'!$C$14," ",IF(A1232&lt;DATE(2026,9,1),"2A","3A"))</f>
        <v>M ALGO 3A</v>
      </c>
      <c r="K1232" t="str">
        <f>VLOOKUP(A1232,'Calendrier 2026-2027'!$Y$7:$Z$37,2,FALSE)</f>
        <v>Entreprise</v>
      </c>
    </row>
    <row r="1233" spans="1:11">
      <c r="A1233" s="10">
        <f t="shared" si="97"/>
        <v>46485</v>
      </c>
      <c r="B1233" t="str">
        <f t="shared" si="98"/>
        <v>14:00</v>
      </c>
      <c r="C1233" t="str">
        <f t="shared" si="99"/>
        <v>17:00</v>
      </c>
      <c r="D1233" t="str">
        <f t="shared" si="96"/>
        <v>Entreprise</v>
      </c>
      <c r="E1233">
        <f t="shared" si="95"/>
        <v>0</v>
      </c>
      <c r="F1233" t="str">
        <f>IF(A1233&lt;DATE(2026,9,1),'Fiche formation'!$C$25,'Fiche formation'!$D$25)</f>
        <v>mickael.montassier@umontpellier.fr</v>
      </c>
      <c r="G1233">
        <f>Salle!$B$1</f>
        <v>0</v>
      </c>
      <c r="H1233" t="str">
        <f>CONCATENATE('Fiche formation'!$C$14," ",IF(A1233&lt;DATE(2026,9,1),"2A","3A"))</f>
        <v>M ALGO 3A</v>
      </c>
      <c r="K1233" t="str">
        <f>VLOOKUP(A1233,'Calendrier 2026-2027'!$Y$7:$Z$37,2,FALSE)</f>
        <v>Entreprise</v>
      </c>
    </row>
    <row r="1234" spans="1:11">
      <c r="A1234" s="10">
        <f t="shared" si="97"/>
        <v>46486</v>
      </c>
      <c r="B1234" t="str">
        <f t="shared" si="98"/>
        <v>08:00</v>
      </c>
      <c r="C1234" t="str">
        <f t="shared" si="99"/>
        <v>12:00</v>
      </c>
      <c r="D1234" t="str">
        <f t="shared" si="96"/>
        <v>Entreprise</v>
      </c>
      <c r="E1234">
        <f t="shared" si="95"/>
        <v>0</v>
      </c>
      <c r="F1234" t="str">
        <f>IF(A1234&lt;DATE(2026,9,1),'Fiche formation'!$C$25,'Fiche formation'!$D$25)</f>
        <v>mickael.montassier@umontpellier.fr</v>
      </c>
      <c r="G1234">
        <f>Salle!$B$1</f>
        <v>0</v>
      </c>
      <c r="H1234" t="str">
        <f>CONCATENATE('Fiche formation'!$C$14," ",IF(A1234&lt;DATE(2026,9,1),"2A","3A"))</f>
        <v>M ALGO 3A</v>
      </c>
      <c r="K1234" t="str">
        <f>VLOOKUP(A1234,'Calendrier 2026-2027'!$Y$7:$Z$37,2,FALSE)</f>
        <v>Entreprise</v>
      </c>
    </row>
    <row r="1235" spans="1:11">
      <c r="A1235" s="10">
        <f t="shared" si="97"/>
        <v>46486</v>
      </c>
      <c r="B1235" t="str">
        <f t="shared" si="98"/>
        <v>14:00</v>
      </c>
      <c r="C1235" t="str">
        <f t="shared" si="99"/>
        <v>17:00</v>
      </c>
      <c r="D1235" t="str">
        <f t="shared" si="96"/>
        <v>Entreprise</v>
      </c>
      <c r="E1235">
        <f t="shared" si="95"/>
        <v>0</v>
      </c>
      <c r="F1235" t="str">
        <f>IF(A1235&lt;DATE(2026,9,1),'Fiche formation'!$C$25,'Fiche formation'!$D$25)</f>
        <v>mickael.montassier@umontpellier.fr</v>
      </c>
      <c r="G1235">
        <f>Salle!$B$1</f>
        <v>0</v>
      </c>
      <c r="H1235" t="str">
        <f>CONCATENATE('Fiche formation'!$C$14," ",IF(A1235&lt;DATE(2026,9,1),"2A","3A"))</f>
        <v>M ALGO 3A</v>
      </c>
      <c r="K1235" t="str">
        <f>VLOOKUP(A1235,'Calendrier 2026-2027'!$Y$7:$Z$37,2,FALSE)</f>
        <v>Entreprise</v>
      </c>
    </row>
    <row r="1236" spans="1:11">
      <c r="A1236" s="10">
        <f t="shared" si="97"/>
        <v>46487</v>
      </c>
      <c r="B1236" t="str">
        <f t="shared" si="98"/>
        <v/>
      </c>
      <c r="C1236" t="str">
        <f t="shared" si="99"/>
        <v/>
      </c>
      <c r="D1236">
        <f t="shared" si="96"/>
        <v>0</v>
      </c>
      <c r="E1236" t="str">
        <f t="shared" si="95"/>
        <v/>
      </c>
      <c r="F1236" t="str">
        <f>IF(A1236&lt;DATE(2026,9,1),'Fiche formation'!$C$25,'Fiche formation'!$D$25)</f>
        <v>mickael.montassier@umontpellier.fr</v>
      </c>
      <c r="G1236">
        <f>Salle!$B$1</f>
        <v>0</v>
      </c>
      <c r="H1236" t="str">
        <f>CONCATENATE('Fiche formation'!$C$14," ",IF(A1236&lt;DATE(2026,9,1),"2A","3A"))</f>
        <v>M ALGO 3A</v>
      </c>
      <c r="K1236">
        <f>VLOOKUP(A1236,'Calendrier 2026-2027'!$Y$7:$Z$37,2,FALSE)</f>
        <v>0</v>
      </c>
    </row>
    <row r="1237" spans="1:11">
      <c r="A1237" s="10">
        <f t="shared" si="97"/>
        <v>46487</v>
      </c>
      <c r="B1237" t="str">
        <f t="shared" si="98"/>
        <v/>
      </c>
      <c r="C1237" t="str">
        <f t="shared" si="99"/>
        <v/>
      </c>
      <c r="D1237">
        <f t="shared" si="96"/>
        <v>0</v>
      </c>
      <c r="E1237" t="str">
        <f t="shared" si="95"/>
        <v/>
      </c>
      <c r="F1237" t="str">
        <f>IF(A1237&lt;DATE(2026,9,1),'Fiche formation'!$C$25,'Fiche formation'!$D$25)</f>
        <v>mickael.montassier@umontpellier.fr</v>
      </c>
      <c r="G1237">
        <f>Salle!$B$1</f>
        <v>0</v>
      </c>
      <c r="H1237" t="str">
        <f>CONCATENATE('Fiche formation'!$C$14," ",IF(A1237&lt;DATE(2026,9,1),"2A","3A"))</f>
        <v>M ALGO 3A</v>
      </c>
      <c r="K1237">
        <f>VLOOKUP(A1237,'Calendrier 2026-2027'!$Y$7:$Z$37,2,FALSE)</f>
        <v>0</v>
      </c>
    </row>
    <row r="1238" spans="1:11">
      <c r="A1238" s="10">
        <f t="shared" si="97"/>
        <v>46488</v>
      </c>
      <c r="B1238" t="str">
        <f t="shared" si="98"/>
        <v/>
      </c>
      <c r="C1238" t="str">
        <f t="shared" si="99"/>
        <v/>
      </c>
      <c r="D1238">
        <f t="shared" si="96"/>
        <v>0</v>
      </c>
      <c r="E1238" t="str">
        <f t="shared" si="95"/>
        <v/>
      </c>
      <c r="F1238" t="str">
        <f>IF(A1238&lt;DATE(2026,9,1),'Fiche formation'!$C$25,'Fiche formation'!$D$25)</f>
        <v>mickael.montassier@umontpellier.fr</v>
      </c>
      <c r="G1238">
        <f>Salle!$B$1</f>
        <v>0</v>
      </c>
      <c r="H1238" t="str">
        <f>CONCATENATE('Fiche formation'!$C$14," ",IF(A1238&lt;DATE(2026,9,1),"2A","3A"))</f>
        <v>M ALGO 3A</v>
      </c>
      <c r="K1238">
        <f>VLOOKUP(A1238,'Calendrier 2026-2027'!$Y$7:$Z$37,2,FALSE)</f>
        <v>0</v>
      </c>
    </row>
    <row r="1239" spans="1:11">
      <c r="A1239" s="10">
        <f t="shared" si="97"/>
        <v>46488</v>
      </c>
      <c r="B1239" t="str">
        <f t="shared" si="98"/>
        <v/>
      </c>
      <c r="C1239" t="str">
        <f t="shared" si="99"/>
        <v/>
      </c>
      <c r="D1239">
        <f t="shared" si="96"/>
        <v>0</v>
      </c>
      <c r="E1239" t="str">
        <f t="shared" si="95"/>
        <v/>
      </c>
      <c r="F1239" t="str">
        <f>IF(A1239&lt;DATE(2026,9,1),'Fiche formation'!$C$25,'Fiche formation'!$D$25)</f>
        <v>mickael.montassier@umontpellier.fr</v>
      </c>
      <c r="G1239">
        <f>Salle!$B$1</f>
        <v>0</v>
      </c>
      <c r="H1239" t="str">
        <f>CONCATENATE('Fiche formation'!$C$14," ",IF(A1239&lt;DATE(2026,9,1),"2A","3A"))</f>
        <v>M ALGO 3A</v>
      </c>
      <c r="K1239">
        <f>VLOOKUP(A1239,'Calendrier 2026-2027'!$Y$7:$Z$37,2,FALSE)</f>
        <v>0</v>
      </c>
    </row>
    <row r="1240" spans="1:11">
      <c r="A1240" s="10">
        <f t="shared" si="97"/>
        <v>46489</v>
      </c>
      <c r="B1240" t="str">
        <f t="shared" si="98"/>
        <v>08:00</v>
      </c>
      <c r="C1240" t="str">
        <f t="shared" si="99"/>
        <v>12:00</v>
      </c>
      <c r="D1240" t="str">
        <f t="shared" si="96"/>
        <v>Entreprise</v>
      </c>
      <c r="E1240">
        <f t="shared" si="95"/>
        <v>0</v>
      </c>
      <c r="F1240" t="str">
        <f>IF(A1240&lt;DATE(2026,9,1),'Fiche formation'!$C$25,'Fiche formation'!$D$25)</f>
        <v>mickael.montassier@umontpellier.fr</v>
      </c>
      <c r="G1240">
        <f>Salle!$B$1</f>
        <v>0</v>
      </c>
      <c r="H1240" t="str">
        <f>CONCATENATE('Fiche formation'!$C$14," ",IF(A1240&lt;DATE(2026,9,1),"2A","3A"))</f>
        <v>M ALGO 3A</v>
      </c>
      <c r="K1240" t="str">
        <f>VLOOKUP(A1240,'Calendrier 2026-2027'!$Y$7:$Z$37,2,FALSE)</f>
        <v>Entreprise</v>
      </c>
    </row>
    <row r="1241" spans="1:11">
      <c r="A1241" s="10">
        <f t="shared" si="97"/>
        <v>46489</v>
      </c>
      <c r="B1241" t="str">
        <f t="shared" si="98"/>
        <v>14:00</v>
      </c>
      <c r="C1241" t="str">
        <f t="shared" si="99"/>
        <v>17:00</v>
      </c>
      <c r="D1241" t="str">
        <f t="shared" si="96"/>
        <v>Entreprise</v>
      </c>
      <c r="E1241">
        <f t="shared" si="95"/>
        <v>0</v>
      </c>
      <c r="F1241" t="str">
        <f>IF(A1241&lt;DATE(2026,9,1),'Fiche formation'!$C$25,'Fiche formation'!$D$25)</f>
        <v>mickael.montassier@umontpellier.fr</v>
      </c>
      <c r="G1241">
        <f>Salle!$B$1</f>
        <v>0</v>
      </c>
      <c r="H1241" t="str">
        <f>CONCATENATE('Fiche formation'!$C$14," ",IF(A1241&lt;DATE(2026,9,1),"2A","3A"))</f>
        <v>M ALGO 3A</v>
      </c>
      <c r="K1241" t="str">
        <f>VLOOKUP(A1241,'Calendrier 2026-2027'!$Y$7:$Z$37,2,FALSE)</f>
        <v>Entreprise</v>
      </c>
    </row>
    <row r="1242" spans="1:11">
      <c r="A1242" s="10">
        <f t="shared" si="97"/>
        <v>46490</v>
      </c>
      <c r="B1242" t="str">
        <f t="shared" si="98"/>
        <v>08:00</v>
      </c>
      <c r="C1242" t="str">
        <f t="shared" si="99"/>
        <v>12:00</v>
      </c>
      <c r="D1242" t="str">
        <f t="shared" si="96"/>
        <v>Entreprise</v>
      </c>
      <c r="E1242">
        <f t="shared" si="95"/>
        <v>0</v>
      </c>
      <c r="F1242" t="str">
        <f>IF(A1242&lt;DATE(2026,9,1),'Fiche formation'!$C$25,'Fiche formation'!$D$25)</f>
        <v>mickael.montassier@umontpellier.fr</v>
      </c>
      <c r="G1242">
        <f>Salle!$B$1</f>
        <v>0</v>
      </c>
      <c r="H1242" t="str">
        <f>CONCATENATE('Fiche formation'!$C$14," ",IF(A1242&lt;DATE(2026,9,1),"2A","3A"))</f>
        <v>M ALGO 3A</v>
      </c>
      <c r="K1242" t="str">
        <f>VLOOKUP(A1242,'Calendrier 2026-2027'!$Y$7:$Z$37,2,FALSE)</f>
        <v>Entreprise</v>
      </c>
    </row>
    <row r="1243" spans="1:11">
      <c r="A1243" s="10">
        <f t="shared" si="97"/>
        <v>46490</v>
      </c>
      <c r="B1243" t="str">
        <f t="shared" si="98"/>
        <v>14:00</v>
      </c>
      <c r="C1243" t="str">
        <f t="shared" si="99"/>
        <v>17:00</v>
      </c>
      <c r="D1243" t="str">
        <f t="shared" si="96"/>
        <v>Entreprise</v>
      </c>
      <c r="E1243">
        <f t="shared" si="95"/>
        <v>0</v>
      </c>
      <c r="F1243" t="str">
        <f>IF(A1243&lt;DATE(2026,9,1),'Fiche formation'!$C$25,'Fiche formation'!$D$25)</f>
        <v>mickael.montassier@umontpellier.fr</v>
      </c>
      <c r="G1243">
        <f>Salle!$B$1</f>
        <v>0</v>
      </c>
      <c r="H1243" t="str">
        <f>CONCATENATE('Fiche formation'!$C$14," ",IF(A1243&lt;DATE(2026,9,1),"2A","3A"))</f>
        <v>M ALGO 3A</v>
      </c>
      <c r="K1243" t="str">
        <f>VLOOKUP(A1243,'Calendrier 2026-2027'!$Y$7:$Z$37,2,FALSE)</f>
        <v>Entreprise</v>
      </c>
    </row>
    <row r="1244" spans="1:11">
      <c r="A1244" s="10">
        <f t="shared" si="97"/>
        <v>46491</v>
      </c>
      <c r="B1244" t="str">
        <f t="shared" si="98"/>
        <v>08:00</v>
      </c>
      <c r="C1244" t="str">
        <f t="shared" si="99"/>
        <v>12:00</v>
      </c>
      <c r="D1244" t="str">
        <f t="shared" si="96"/>
        <v>Entreprise</v>
      </c>
      <c r="E1244">
        <f t="shared" si="95"/>
        <v>0</v>
      </c>
      <c r="F1244" t="str">
        <f>IF(A1244&lt;DATE(2026,9,1),'Fiche formation'!$C$25,'Fiche formation'!$D$25)</f>
        <v>mickael.montassier@umontpellier.fr</v>
      </c>
      <c r="G1244">
        <f>Salle!$B$1</f>
        <v>0</v>
      </c>
      <c r="H1244" t="str">
        <f>CONCATENATE('Fiche formation'!$C$14," ",IF(A1244&lt;DATE(2026,9,1),"2A","3A"))</f>
        <v>M ALGO 3A</v>
      </c>
      <c r="K1244" t="str">
        <f>VLOOKUP(A1244,'Calendrier 2026-2027'!$Y$7:$Z$37,2,FALSE)</f>
        <v>Entreprise</v>
      </c>
    </row>
    <row r="1245" spans="1:11">
      <c r="A1245" s="10">
        <f t="shared" si="97"/>
        <v>46491</v>
      </c>
      <c r="B1245" t="str">
        <f t="shared" si="98"/>
        <v>14:00</v>
      </c>
      <c r="C1245" t="str">
        <f t="shared" si="99"/>
        <v>17:00</v>
      </c>
      <c r="D1245" t="str">
        <f t="shared" si="96"/>
        <v>Entreprise</v>
      </c>
      <c r="E1245">
        <f t="shared" si="95"/>
        <v>0</v>
      </c>
      <c r="F1245" t="str">
        <f>IF(A1245&lt;DATE(2026,9,1),'Fiche formation'!$C$25,'Fiche formation'!$D$25)</f>
        <v>mickael.montassier@umontpellier.fr</v>
      </c>
      <c r="G1245">
        <f>Salle!$B$1</f>
        <v>0</v>
      </c>
      <c r="H1245" t="str">
        <f>CONCATENATE('Fiche formation'!$C$14," ",IF(A1245&lt;DATE(2026,9,1),"2A","3A"))</f>
        <v>M ALGO 3A</v>
      </c>
      <c r="K1245" t="str">
        <f>VLOOKUP(A1245,'Calendrier 2026-2027'!$Y$7:$Z$37,2,FALSE)</f>
        <v>Entreprise</v>
      </c>
    </row>
    <row r="1246" spans="1:11">
      <c r="A1246" s="10">
        <f t="shared" si="97"/>
        <v>46492</v>
      </c>
      <c r="B1246" t="str">
        <f t="shared" si="98"/>
        <v>08:00</v>
      </c>
      <c r="C1246" t="str">
        <f t="shared" si="99"/>
        <v>12:00</v>
      </c>
      <c r="D1246" t="str">
        <f t="shared" si="96"/>
        <v>Entreprise</v>
      </c>
      <c r="E1246">
        <f t="shared" si="95"/>
        <v>0</v>
      </c>
      <c r="F1246" t="str">
        <f>IF(A1246&lt;DATE(2026,9,1),'Fiche formation'!$C$25,'Fiche formation'!$D$25)</f>
        <v>mickael.montassier@umontpellier.fr</v>
      </c>
      <c r="G1246">
        <f>Salle!$B$1</f>
        <v>0</v>
      </c>
      <c r="H1246" t="str">
        <f>CONCATENATE('Fiche formation'!$C$14," ",IF(A1246&lt;DATE(2026,9,1),"2A","3A"))</f>
        <v>M ALGO 3A</v>
      </c>
      <c r="K1246" t="str">
        <f>VLOOKUP(A1246,'Calendrier 2026-2027'!$Y$7:$Z$37,2,FALSE)</f>
        <v>Entreprise</v>
      </c>
    </row>
    <row r="1247" spans="1:11">
      <c r="A1247" s="10">
        <f t="shared" si="97"/>
        <v>46492</v>
      </c>
      <c r="B1247" t="str">
        <f t="shared" si="98"/>
        <v>14:00</v>
      </c>
      <c r="C1247" t="str">
        <f t="shared" si="99"/>
        <v>17:00</v>
      </c>
      <c r="D1247" t="str">
        <f t="shared" si="96"/>
        <v>Entreprise</v>
      </c>
      <c r="E1247">
        <f t="shared" si="95"/>
        <v>0</v>
      </c>
      <c r="F1247" t="str">
        <f>IF(A1247&lt;DATE(2026,9,1),'Fiche formation'!$C$25,'Fiche formation'!$D$25)</f>
        <v>mickael.montassier@umontpellier.fr</v>
      </c>
      <c r="G1247">
        <f>Salle!$B$1</f>
        <v>0</v>
      </c>
      <c r="H1247" t="str">
        <f>CONCATENATE('Fiche formation'!$C$14," ",IF(A1247&lt;DATE(2026,9,1),"2A","3A"))</f>
        <v>M ALGO 3A</v>
      </c>
      <c r="K1247" t="str">
        <f>VLOOKUP(A1247,'Calendrier 2026-2027'!$Y$7:$Z$37,2,FALSE)</f>
        <v>Entreprise</v>
      </c>
    </row>
    <row r="1248" spans="1:11">
      <c r="A1248" s="10">
        <f t="shared" si="97"/>
        <v>46493</v>
      </c>
      <c r="B1248" t="str">
        <f t="shared" si="98"/>
        <v>08:00</v>
      </c>
      <c r="C1248" t="str">
        <f t="shared" si="99"/>
        <v>12:00</v>
      </c>
      <c r="D1248" t="str">
        <f t="shared" si="96"/>
        <v>Entreprise</v>
      </c>
      <c r="E1248">
        <f t="shared" si="95"/>
        <v>0</v>
      </c>
      <c r="F1248" t="str">
        <f>IF(A1248&lt;DATE(2026,9,1),'Fiche formation'!$C$25,'Fiche formation'!$D$25)</f>
        <v>mickael.montassier@umontpellier.fr</v>
      </c>
      <c r="G1248">
        <f>Salle!$B$1</f>
        <v>0</v>
      </c>
      <c r="H1248" t="str">
        <f>CONCATENATE('Fiche formation'!$C$14," ",IF(A1248&lt;DATE(2026,9,1),"2A","3A"))</f>
        <v>M ALGO 3A</v>
      </c>
      <c r="K1248" t="str">
        <f>VLOOKUP(A1248,'Calendrier 2026-2027'!$Y$7:$Z$37,2,FALSE)</f>
        <v>Entreprise</v>
      </c>
    </row>
    <row r="1249" spans="1:11">
      <c r="A1249" s="10">
        <f t="shared" si="97"/>
        <v>46493</v>
      </c>
      <c r="B1249" t="str">
        <f t="shared" si="98"/>
        <v>14:00</v>
      </c>
      <c r="C1249" t="str">
        <f t="shared" si="99"/>
        <v>17:00</v>
      </c>
      <c r="D1249" t="str">
        <f t="shared" si="96"/>
        <v>Entreprise</v>
      </c>
      <c r="E1249">
        <f t="shared" si="95"/>
        <v>0</v>
      </c>
      <c r="F1249" t="str">
        <f>IF(A1249&lt;DATE(2026,9,1),'Fiche formation'!$C$25,'Fiche formation'!$D$25)</f>
        <v>mickael.montassier@umontpellier.fr</v>
      </c>
      <c r="G1249">
        <f>Salle!$B$1</f>
        <v>0</v>
      </c>
      <c r="H1249" t="str">
        <f>CONCATENATE('Fiche formation'!$C$14," ",IF(A1249&lt;DATE(2026,9,1),"2A","3A"))</f>
        <v>M ALGO 3A</v>
      </c>
      <c r="K1249" t="str">
        <f>VLOOKUP(A1249,'Calendrier 2026-2027'!$Y$7:$Z$37,2,FALSE)</f>
        <v>Entreprise</v>
      </c>
    </row>
    <row r="1250" spans="1:11">
      <c r="A1250" s="10">
        <f t="shared" si="97"/>
        <v>46494</v>
      </c>
      <c r="B1250" t="str">
        <f t="shared" si="98"/>
        <v/>
      </c>
      <c r="C1250" t="str">
        <f t="shared" si="99"/>
        <v/>
      </c>
      <c r="D1250">
        <f t="shared" si="96"/>
        <v>0</v>
      </c>
      <c r="E1250" t="str">
        <f t="shared" si="95"/>
        <v/>
      </c>
      <c r="F1250" t="str">
        <f>IF(A1250&lt;DATE(2026,9,1),'Fiche formation'!$C$25,'Fiche formation'!$D$25)</f>
        <v>mickael.montassier@umontpellier.fr</v>
      </c>
      <c r="G1250">
        <f>Salle!$B$1</f>
        <v>0</v>
      </c>
      <c r="H1250" t="str">
        <f>CONCATENATE('Fiche formation'!$C$14," ",IF(A1250&lt;DATE(2026,9,1),"2A","3A"))</f>
        <v>M ALGO 3A</v>
      </c>
      <c r="K1250">
        <f>VLOOKUP(A1250,'Calendrier 2026-2027'!$Y$7:$Z$37,2,FALSE)</f>
        <v>0</v>
      </c>
    </row>
    <row r="1251" spans="1:11">
      <c r="A1251" s="10">
        <f t="shared" si="97"/>
        <v>46494</v>
      </c>
      <c r="B1251" t="str">
        <f t="shared" si="98"/>
        <v/>
      </c>
      <c r="C1251" t="str">
        <f t="shared" si="99"/>
        <v/>
      </c>
      <c r="D1251">
        <f t="shared" si="96"/>
        <v>0</v>
      </c>
      <c r="E1251" t="str">
        <f t="shared" si="95"/>
        <v/>
      </c>
      <c r="F1251" t="str">
        <f>IF(A1251&lt;DATE(2026,9,1),'Fiche formation'!$C$25,'Fiche formation'!$D$25)</f>
        <v>mickael.montassier@umontpellier.fr</v>
      </c>
      <c r="G1251">
        <f>Salle!$B$1</f>
        <v>0</v>
      </c>
      <c r="H1251" t="str">
        <f>CONCATENATE('Fiche formation'!$C$14," ",IF(A1251&lt;DATE(2026,9,1),"2A","3A"))</f>
        <v>M ALGO 3A</v>
      </c>
      <c r="K1251">
        <f>VLOOKUP(A1251,'Calendrier 2026-2027'!$Y$7:$Z$37,2,FALSE)</f>
        <v>0</v>
      </c>
    </row>
    <row r="1252" spans="1:11">
      <c r="A1252" s="10">
        <f t="shared" si="97"/>
        <v>46495</v>
      </c>
      <c r="B1252" t="str">
        <f t="shared" si="98"/>
        <v/>
      </c>
      <c r="C1252" t="str">
        <f t="shared" si="99"/>
        <v/>
      </c>
      <c r="D1252">
        <f t="shared" si="96"/>
        <v>0</v>
      </c>
      <c r="E1252" t="str">
        <f t="shared" si="95"/>
        <v/>
      </c>
      <c r="F1252" t="str">
        <f>IF(A1252&lt;DATE(2026,9,1),'Fiche formation'!$C$25,'Fiche formation'!$D$25)</f>
        <v>mickael.montassier@umontpellier.fr</v>
      </c>
      <c r="G1252">
        <f>Salle!$B$1</f>
        <v>0</v>
      </c>
      <c r="H1252" t="str">
        <f>CONCATENATE('Fiche formation'!$C$14," ",IF(A1252&lt;DATE(2026,9,1),"2A","3A"))</f>
        <v>M ALGO 3A</v>
      </c>
      <c r="K1252">
        <f>VLOOKUP(A1252,'Calendrier 2026-2027'!$Y$7:$Z$37,2,FALSE)</f>
        <v>0</v>
      </c>
    </row>
    <row r="1253" spans="1:11">
      <c r="A1253" s="10">
        <f t="shared" si="97"/>
        <v>46495</v>
      </c>
      <c r="B1253" t="str">
        <f t="shared" si="98"/>
        <v/>
      </c>
      <c r="C1253" t="str">
        <f t="shared" si="99"/>
        <v/>
      </c>
      <c r="D1253">
        <f t="shared" si="96"/>
        <v>0</v>
      </c>
      <c r="E1253" t="str">
        <f t="shared" si="95"/>
        <v/>
      </c>
      <c r="F1253" t="str">
        <f>IF(A1253&lt;DATE(2026,9,1),'Fiche formation'!$C$25,'Fiche formation'!$D$25)</f>
        <v>mickael.montassier@umontpellier.fr</v>
      </c>
      <c r="G1253">
        <f>Salle!$B$1</f>
        <v>0</v>
      </c>
      <c r="H1253" t="str">
        <f>CONCATENATE('Fiche formation'!$C$14," ",IF(A1253&lt;DATE(2026,9,1),"2A","3A"))</f>
        <v>M ALGO 3A</v>
      </c>
      <c r="K1253">
        <f>VLOOKUP(A1253,'Calendrier 2026-2027'!$Y$7:$Z$37,2,FALSE)</f>
        <v>0</v>
      </c>
    </row>
    <row r="1254" spans="1:11">
      <c r="A1254" s="10">
        <f t="shared" si="97"/>
        <v>46496</v>
      </c>
      <c r="B1254" t="str">
        <f t="shared" si="98"/>
        <v>08:00</v>
      </c>
      <c r="C1254" t="str">
        <f t="shared" si="99"/>
        <v>12:00</v>
      </c>
      <c r="D1254" t="str">
        <f t="shared" si="96"/>
        <v>Entreprise</v>
      </c>
      <c r="E1254">
        <f t="shared" si="95"/>
        <v>0</v>
      </c>
      <c r="F1254" t="str">
        <f>IF(A1254&lt;DATE(2026,9,1),'Fiche formation'!$C$25,'Fiche formation'!$D$25)</f>
        <v>mickael.montassier@umontpellier.fr</v>
      </c>
      <c r="G1254">
        <f>Salle!$B$1</f>
        <v>0</v>
      </c>
      <c r="H1254" t="str">
        <f>CONCATENATE('Fiche formation'!$C$14," ",IF(A1254&lt;DATE(2026,9,1),"2A","3A"))</f>
        <v>M ALGO 3A</v>
      </c>
      <c r="K1254" t="str">
        <f>VLOOKUP(A1254,'Calendrier 2026-2027'!$Y$7:$Z$37,2,FALSE)</f>
        <v>Entreprise</v>
      </c>
    </row>
    <row r="1255" spans="1:11">
      <c r="A1255" s="10">
        <f t="shared" si="97"/>
        <v>46496</v>
      </c>
      <c r="B1255" t="str">
        <f t="shared" si="98"/>
        <v>14:00</v>
      </c>
      <c r="C1255" t="str">
        <f t="shared" si="99"/>
        <v>17:00</v>
      </c>
      <c r="D1255" t="str">
        <f t="shared" si="96"/>
        <v>Entreprise</v>
      </c>
      <c r="E1255">
        <f t="shared" si="95"/>
        <v>0</v>
      </c>
      <c r="F1255" t="str">
        <f>IF(A1255&lt;DATE(2026,9,1),'Fiche formation'!$C$25,'Fiche formation'!$D$25)</f>
        <v>mickael.montassier@umontpellier.fr</v>
      </c>
      <c r="G1255">
        <f>Salle!$B$1</f>
        <v>0</v>
      </c>
      <c r="H1255" t="str">
        <f>CONCATENATE('Fiche formation'!$C$14," ",IF(A1255&lt;DATE(2026,9,1),"2A","3A"))</f>
        <v>M ALGO 3A</v>
      </c>
      <c r="K1255" t="str">
        <f>VLOOKUP(A1255,'Calendrier 2026-2027'!$Y$7:$Z$37,2,FALSE)</f>
        <v>Entreprise</v>
      </c>
    </row>
    <row r="1256" spans="1:11">
      <c r="A1256" s="10">
        <f t="shared" si="97"/>
        <v>46497</v>
      </c>
      <c r="B1256" t="str">
        <f t="shared" si="98"/>
        <v>08:00</v>
      </c>
      <c r="C1256" t="str">
        <f t="shared" si="99"/>
        <v>12:00</v>
      </c>
      <c r="D1256" t="str">
        <f t="shared" si="96"/>
        <v>Entreprise</v>
      </c>
      <c r="E1256">
        <f t="shared" si="95"/>
        <v>0</v>
      </c>
      <c r="F1256" t="str">
        <f>IF(A1256&lt;DATE(2026,9,1),'Fiche formation'!$C$25,'Fiche formation'!$D$25)</f>
        <v>mickael.montassier@umontpellier.fr</v>
      </c>
      <c r="G1256">
        <f>Salle!$B$1</f>
        <v>0</v>
      </c>
      <c r="H1256" t="str">
        <f>CONCATENATE('Fiche formation'!$C$14," ",IF(A1256&lt;DATE(2026,9,1),"2A","3A"))</f>
        <v>M ALGO 3A</v>
      </c>
      <c r="K1256" t="str">
        <f>VLOOKUP(A1256,'Calendrier 2026-2027'!$Y$7:$Z$37,2,FALSE)</f>
        <v>Entreprise</v>
      </c>
    </row>
    <row r="1257" spans="1:11">
      <c r="A1257" s="10">
        <f t="shared" si="97"/>
        <v>46497</v>
      </c>
      <c r="B1257" t="str">
        <f t="shared" si="98"/>
        <v>14:00</v>
      </c>
      <c r="C1257" t="str">
        <f t="shared" si="99"/>
        <v>17:00</v>
      </c>
      <c r="D1257" t="str">
        <f t="shared" si="96"/>
        <v>Entreprise</v>
      </c>
      <c r="E1257">
        <f t="shared" si="95"/>
        <v>0</v>
      </c>
      <c r="F1257" t="str">
        <f>IF(A1257&lt;DATE(2026,9,1),'Fiche formation'!$C$25,'Fiche formation'!$D$25)</f>
        <v>mickael.montassier@umontpellier.fr</v>
      </c>
      <c r="G1257">
        <f>Salle!$B$1</f>
        <v>0</v>
      </c>
      <c r="H1257" t="str">
        <f>CONCATENATE('Fiche formation'!$C$14," ",IF(A1257&lt;DATE(2026,9,1),"2A","3A"))</f>
        <v>M ALGO 3A</v>
      </c>
      <c r="K1257" t="str">
        <f>VLOOKUP(A1257,'Calendrier 2026-2027'!$Y$7:$Z$37,2,FALSE)</f>
        <v>Entreprise</v>
      </c>
    </row>
    <row r="1258" spans="1:11">
      <c r="A1258" s="10">
        <f t="shared" si="97"/>
        <v>46498</v>
      </c>
      <c r="B1258" t="str">
        <f t="shared" si="98"/>
        <v>08:00</v>
      </c>
      <c r="C1258" t="str">
        <f t="shared" si="99"/>
        <v>12:00</v>
      </c>
      <c r="D1258" t="str">
        <f t="shared" si="96"/>
        <v>Entreprise</v>
      </c>
      <c r="E1258">
        <f t="shared" si="95"/>
        <v>0</v>
      </c>
      <c r="F1258" t="str">
        <f>IF(A1258&lt;DATE(2026,9,1),'Fiche formation'!$C$25,'Fiche formation'!$D$25)</f>
        <v>mickael.montassier@umontpellier.fr</v>
      </c>
      <c r="G1258">
        <f>Salle!$B$1</f>
        <v>0</v>
      </c>
      <c r="H1258" t="str">
        <f>CONCATENATE('Fiche formation'!$C$14," ",IF(A1258&lt;DATE(2026,9,1),"2A","3A"))</f>
        <v>M ALGO 3A</v>
      </c>
      <c r="K1258" t="str">
        <f>VLOOKUP(A1258,'Calendrier 2026-2027'!$Y$7:$Z$37,2,FALSE)</f>
        <v>Entreprise</v>
      </c>
    </row>
    <row r="1259" spans="1:11">
      <c r="A1259" s="10">
        <f t="shared" si="97"/>
        <v>46498</v>
      </c>
      <c r="B1259" t="str">
        <f t="shared" si="98"/>
        <v>14:00</v>
      </c>
      <c r="C1259" t="str">
        <f t="shared" si="99"/>
        <v>17:00</v>
      </c>
      <c r="D1259" t="str">
        <f t="shared" si="96"/>
        <v>Entreprise</v>
      </c>
      <c r="E1259">
        <f t="shared" si="95"/>
        <v>0</v>
      </c>
      <c r="F1259" t="str">
        <f>IF(A1259&lt;DATE(2026,9,1),'Fiche formation'!$C$25,'Fiche formation'!$D$25)</f>
        <v>mickael.montassier@umontpellier.fr</v>
      </c>
      <c r="G1259">
        <f>Salle!$B$1</f>
        <v>0</v>
      </c>
      <c r="H1259" t="str">
        <f>CONCATENATE('Fiche formation'!$C$14," ",IF(A1259&lt;DATE(2026,9,1),"2A","3A"))</f>
        <v>M ALGO 3A</v>
      </c>
      <c r="K1259" t="str">
        <f>VLOOKUP(A1259,'Calendrier 2026-2027'!$Y$7:$Z$37,2,FALSE)</f>
        <v>Entreprise</v>
      </c>
    </row>
    <row r="1260" spans="1:11">
      <c r="A1260" s="10">
        <f t="shared" si="97"/>
        <v>46499</v>
      </c>
      <c r="B1260" t="str">
        <f t="shared" si="98"/>
        <v>08:00</v>
      </c>
      <c r="C1260" t="str">
        <f t="shared" si="99"/>
        <v>12:00</v>
      </c>
      <c r="D1260" t="str">
        <f t="shared" si="96"/>
        <v>Entreprise</v>
      </c>
      <c r="E1260">
        <f t="shared" si="95"/>
        <v>0</v>
      </c>
      <c r="F1260" t="str">
        <f>IF(A1260&lt;DATE(2026,9,1),'Fiche formation'!$C$25,'Fiche formation'!$D$25)</f>
        <v>mickael.montassier@umontpellier.fr</v>
      </c>
      <c r="G1260">
        <f>Salle!$B$1</f>
        <v>0</v>
      </c>
      <c r="H1260" t="str">
        <f>CONCATENATE('Fiche formation'!$C$14," ",IF(A1260&lt;DATE(2026,9,1),"2A","3A"))</f>
        <v>M ALGO 3A</v>
      </c>
      <c r="K1260" t="str">
        <f>VLOOKUP(A1260,'Calendrier 2026-2027'!$Y$7:$Z$37,2,FALSE)</f>
        <v>Entreprise</v>
      </c>
    </row>
    <row r="1261" spans="1:11">
      <c r="A1261" s="10">
        <f t="shared" si="97"/>
        <v>46499</v>
      </c>
      <c r="B1261" t="str">
        <f t="shared" si="98"/>
        <v>14:00</v>
      </c>
      <c r="C1261" t="str">
        <f t="shared" si="99"/>
        <v>17:00</v>
      </c>
      <c r="D1261" t="str">
        <f t="shared" si="96"/>
        <v>Entreprise</v>
      </c>
      <c r="E1261">
        <f t="shared" si="95"/>
        <v>0</v>
      </c>
      <c r="F1261" t="str">
        <f>IF(A1261&lt;DATE(2026,9,1),'Fiche formation'!$C$25,'Fiche formation'!$D$25)</f>
        <v>mickael.montassier@umontpellier.fr</v>
      </c>
      <c r="G1261">
        <f>Salle!$B$1</f>
        <v>0</v>
      </c>
      <c r="H1261" t="str">
        <f>CONCATENATE('Fiche formation'!$C$14," ",IF(A1261&lt;DATE(2026,9,1),"2A","3A"))</f>
        <v>M ALGO 3A</v>
      </c>
      <c r="K1261" t="str">
        <f>VLOOKUP(A1261,'Calendrier 2026-2027'!$Y$7:$Z$37,2,FALSE)</f>
        <v>Entreprise</v>
      </c>
    </row>
    <row r="1262" spans="1:11">
      <c r="A1262" s="10">
        <f t="shared" si="97"/>
        <v>46500</v>
      </c>
      <c r="B1262" t="str">
        <f t="shared" si="98"/>
        <v>08:00</v>
      </c>
      <c r="C1262" t="str">
        <f t="shared" si="99"/>
        <v>12:00</v>
      </c>
      <c r="D1262" t="str">
        <f t="shared" si="96"/>
        <v>Entreprise</v>
      </c>
      <c r="E1262">
        <f t="shared" si="95"/>
        <v>0</v>
      </c>
      <c r="F1262" t="str">
        <f>IF(A1262&lt;DATE(2026,9,1),'Fiche formation'!$C$25,'Fiche formation'!$D$25)</f>
        <v>mickael.montassier@umontpellier.fr</v>
      </c>
      <c r="G1262">
        <f>Salle!$B$1</f>
        <v>0</v>
      </c>
      <c r="H1262" t="str">
        <f>CONCATENATE('Fiche formation'!$C$14," ",IF(A1262&lt;DATE(2026,9,1),"2A","3A"))</f>
        <v>M ALGO 3A</v>
      </c>
      <c r="K1262" t="str">
        <f>VLOOKUP(A1262,'Calendrier 2026-2027'!$Y$7:$Z$37,2,FALSE)</f>
        <v>Entreprise</v>
      </c>
    </row>
    <row r="1263" spans="1:11">
      <c r="A1263" s="10">
        <f t="shared" si="97"/>
        <v>46500</v>
      </c>
      <c r="B1263" t="str">
        <f t="shared" si="98"/>
        <v>14:00</v>
      </c>
      <c r="C1263" t="str">
        <f t="shared" si="99"/>
        <v>17:00</v>
      </c>
      <c r="D1263" t="str">
        <f t="shared" si="96"/>
        <v>Entreprise</v>
      </c>
      <c r="E1263">
        <f t="shared" si="95"/>
        <v>0</v>
      </c>
      <c r="F1263" t="str">
        <f>IF(A1263&lt;DATE(2026,9,1),'Fiche formation'!$C$25,'Fiche formation'!$D$25)</f>
        <v>mickael.montassier@umontpellier.fr</v>
      </c>
      <c r="G1263">
        <f>Salle!$B$1</f>
        <v>0</v>
      </c>
      <c r="H1263" t="str">
        <f>CONCATENATE('Fiche formation'!$C$14," ",IF(A1263&lt;DATE(2026,9,1),"2A","3A"))</f>
        <v>M ALGO 3A</v>
      </c>
      <c r="K1263" t="str">
        <f>VLOOKUP(A1263,'Calendrier 2026-2027'!$Y$7:$Z$37,2,FALSE)</f>
        <v>Entreprise</v>
      </c>
    </row>
    <row r="1264" spans="1:11">
      <c r="A1264" s="10">
        <f t="shared" si="97"/>
        <v>46501</v>
      </c>
      <c r="B1264" t="str">
        <f t="shared" si="98"/>
        <v/>
      </c>
      <c r="C1264" t="str">
        <f t="shared" si="99"/>
        <v/>
      </c>
      <c r="D1264">
        <f t="shared" si="96"/>
        <v>0</v>
      </c>
      <c r="E1264" t="str">
        <f t="shared" si="95"/>
        <v/>
      </c>
      <c r="F1264" t="str">
        <f>IF(A1264&lt;DATE(2026,9,1),'Fiche formation'!$C$25,'Fiche formation'!$D$25)</f>
        <v>mickael.montassier@umontpellier.fr</v>
      </c>
      <c r="G1264">
        <f>Salle!$B$1</f>
        <v>0</v>
      </c>
      <c r="H1264" t="str">
        <f>CONCATENATE('Fiche formation'!$C$14," ",IF(A1264&lt;DATE(2026,9,1),"2A","3A"))</f>
        <v>M ALGO 3A</v>
      </c>
      <c r="K1264">
        <f>VLOOKUP(A1264,'Calendrier 2026-2027'!$Y$7:$Z$37,2,FALSE)</f>
        <v>0</v>
      </c>
    </row>
    <row r="1265" spans="1:11">
      <c r="A1265" s="10">
        <f t="shared" si="97"/>
        <v>46501</v>
      </c>
      <c r="B1265" t="str">
        <f t="shared" si="98"/>
        <v/>
      </c>
      <c r="C1265" t="str">
        <f t="shared" si="99"/>
        <v/>
      </c>
      <c r="D1265">
        <f t="shared" si="96"/>
        <v>0</v>
      </c>
      <c r="E1265" t="str">
        <f t="shared" si="95"/>
        <v/>
      </c>
      <c r="F1265" t="str">
        <f>IF(A1265&lt;DATE(2026,9,1),'Fiche formation'!$C$25,'Fiche formation'!$D$25)</f>
        <v>mickael.montassier@umontpellier.fr</v>
      </c>
      <c r="G1265">
        <f>Salle!$B$1</f>
        <v>0</v>
      </c>
      <c r="H1265" t="str">
        <f>CONCATENATE('Fiche formation'!$C$14," ",IF(A1265&lt;DATE(2026,9,1),"2A","3A"))</f>
        <v>M ALGO 3A</v>
      </c>
      <c r="K1265">
        <f>VLOOKUP(A1265,'Calendrier 2026-2027'!$Y$7:$Z$37,2,FALSE)</f>
        <v>0</v>
      </c>
    </row>
    <row r="1266" spans="1:11">
      <c r="A1266" s="10">
        <f t="shared" si="97"/>
        <v>46502</v>
      </c>
      <c r="B1266" t="str">
        <f t="shared" si="98"/>
        <v/>
      </c>
      <c r="C1266" t="str">
        <f t="shared" si="99"/>
        <v/>
      </c>
      <c r="D1266">
        <f t="shared" si="96"/>
        <v>0</v>
      </c>
      <c r="E1266" t="str">
        <f t="shared" si="95"/>
        <v/>
      </c>
      <c r="F1266" t="str">
        <f>IF(A1266&lt;DATE(2026,9,1),'Fiche formation'!$C$25,'Fiche formation'!$D$25)</f>
        <v>mickael.montassier@umontpellier.fr</v>
      </c>
      <c r="G1266">
        <f>Salle!$B$1</f>
        <v>0</v>
      </c>
      <c r="H1266" t="str">
        <f>CONCATENATE('Fiche formation'!$C$14," ",IF(A1266&lt;DATE(2026,9,1),"2A","3A"))</f>
        <v>M ALGO 3A</v>
      </c>
      <c r="K1266">
        <f>VLOOKUP(A1266,'Calendrier 2026-2027'!$Y$7:$Z$37,2,FALSE)</f>
        <v>0</v>
      </c>
    </row>
    <row r="1267" spans="1:11">
      <c r="A1267" s="10">
        <f t="shared" si="97"/>
        <v>46502</v>
      </c>
      <c r="B1267" t="str">
        <f t="shared" si="98"/>
        <v/>
      </c>
      <c r="C1267" t="str">
        <f t="shared" si="99"/>
        <v/>
      </c>
      <c r="D1267">
        <f t="shared" si="96"/>
        <v>0</v>
      </c>
      <c r="E1267" t="str">
        <f t="shared" si="95"/>
        <v/>
      </c>
      <c r="F1267" t="str">
        <f>IF(A1267&lt;DATE(2026,9,1),'Fiche formation'!$C$25,'Fiche formation'!$D$25)</f>
        <v>mickael.montassier@umontpellier.fr</v>
      </c>
      <c r="G1267">
        <f>Salle!$B$1</f>
        <v>0</v>
      </c>
      <c r="H1267" t="str">
        <f>CONCATENATE('Fiche formation'!$C$14," ",IF(A1267&lt;DATE(2026,9,1),"2A","3A"))</f>
        <v>M ALGO 3A</v>
      </c>
      <c r="K1267">
        <f>VLOOKUP(A1267,'Calendrier 2026-2027'!$Y$7:$Z$37,2,FALSE)</f>
        <v>0</v>
      </c>
    </row>
    <row r="1268" spans="1:11">
      <c r="A1268" s="10">
        <f t="shared" si="97"/>
        <v>46503</v>
      </c>
      <c r="B1268" t="str">
        <f t="shared" si="98"/>
        <v>08:00</v>
      </c>
      <c r="C1268" t="str">
        <f t="shared" si="99"/>
        <v>12:00</v>
      </c>
      <c r="D1268" t="str">
        <f t="shared" si="96"/>
        <v>Entreprise</v>
      </c>
      <c r="E1268">
        <f t="shared" si="95"/>
        <v>0</v>
      </c>
      <c r="F1268" t="str">
        <f>IF(A1268&lt;DATE(2026,9,1),'Fiche formation'!$C$25,'Fiche formation'!$D$25)</f>
        <v>mickael.montassier@umontpellier.fr</v>
      </c>
      <c r="G1268">
        <f>Salle!$B$1</f>
        <v>0</v>
      </c>
      <c r="H1268" t="str">
        <f>CONCATENATE('Fiche formation'!$C$14," ",IF(A1268&lt;DATE(2026,9,1),"2A","3A"))</f>
        <v>M ALGO 3A</v>
      </c>
      <c r="K1268" t="str">
        <f>VLOOKUP(A1268,'Calendrier 2026-2027'!$Y$7:$Z$37,2,FALSE)</f>
        <v>Entreprise</v>
      </c>
    </row>
    <row r="1269" spans="1:11">
      <c r="A1269" s="10">
        <f t="shared" si="97"/>
        <v>46503</v>
      </c>
      <c r="B1269" t="str">
        <f t="shared" si="98"/>
        <v>14:00</v>
      </c>
      <c r="C1269" t="str">
        <f t="shared" si="99"/>
        <v>17:00</v>
      </c>
      <c r="D1269" t="str">
        <f t="shared" si="96"/>
        <v>Entreprise</v>
      </c>
      <c r="E1269">
        <f t="shared" si="95"/>
        <v>0</v>
      </c>
      <c r="F1269" t="str">
        <f>IF(A1269&lt;DATE(2026,9,1),'Fiche formation'!$C$25,'Fiche formation'!$D$25)</f>
        <v>mickael.montassier@umontpellier.fr</v>
      </c>
      <c r="G1269">
        <f>Salle!$B$1</f>
        <v>0</v>
      </c>
      <c r="H1269" t="str">
        <f>CONCATENATE('Fiche formation'!$C$14," ",IF(A1269&lt;DATE(2026,9,1),"2A","3A"))</f>
        <v>M ALGO 3A</v>
      </c>
      <c r="K1269" t="str">
        <f>VLOOKUP(A1269,'Calendrier 2026-2027'!$Y$7:$Z$37,2,FALSE)</f>
        <v>Entreprise</v>
      </c>
    </row>
    <row r="1270" spans="1:11">
      <c r="A1270" s="10">
        <f t="shared" si="97"/>
        <v>46504</v>
      </c>
      <c r="B1270" t="str">
        <f t="shared" si="98"/>
        <v>08:00</v>
      </c>
      <c r="C1270" t="str">
        <f t="shared" si="99"/>
        <v>12:00</v>
      </c>
      <c r="D1270" t="str">
        <f t="shared" si="96"/>
        <v>Entreprise</v>
      </c>
      <c r="E1270">
        <f t="shared" si="95"/>
        <v>0</v>
      </c>
      <c r="F1270" t="str">
        <f>IF(A1270&lt;DATE(2026,9,1),'Fiche formation'!$C$25,'Fiche formation'!$D$25)</f>
        <v>mickael.montassier@umontpellier.fr</v>
      </c>
      <c r="G1270">
        <f>Salle!$B$1</f>
        <v>0</v>
      </c>
      <c r="H1270" t="str">
        <f>CONCATENATE('Fiche formation'!$C$14," ",IF(A1270&lt;DATE(2026,9,1),"2A","3A"))</f>
        <v>M ALGO 3A</v>
      </c>
      <c r="K1270" t="str">
        <f>VLOOKUP(A1270,'Calendrier 2026-2027'!$Y$7:$Z$37,2,FALSE)</f>
        <v>Entreprise</v>
      </c>
    </row>
    <row r="1271" spans="1:11">
      <c r="A1271" s="10">
        <f t="shared" si="97"/>
        <v>46504</v>
      </c>
      <c r="B1271" t="str">
        <f t="shared" si="98"/>
        <v>14:00</v>
      </c>
      <c r="C1271" t="str">
        <f t="shared" si="99"/>
        <v>17:00</v>
      </c>
      <c r="D1271" t="str">
        <f t="shared" si="96"/>
        <v>Entreprise</v>
      </c>
      <c r="E1271">
        <f t="shared" si="95"/>
        <v>0</v>
      </c>
      <c r="F1271" t="str">
        <f>IF(A1271&lt;DATE(2026,9,1),'Fiche formation'!$C$25,'Fiche formation'!$D$25)</f>
        <v>mickael.montassier@umontpellier.fr</v>
      </c>
      <c r="G1271">
        <f>Salle!$B$1</f>
        <v>0</v>
      </c>
      <c r="H1271" t="str">
        <f>CONCATENATE('Fiche formation'!$C$14," ",IF(A1271&lt;DATE(2026,9,1),"2A","3A"))</f>
        <v>M ALGO 3A</v>
      </c>
      <c r="K1271" t="str">
        <f>VLOOKUP(A1271,'Calendrier 2026-2027'!$Y$7:$Z$37,2,FALSE)</f>
        <v>Entreprise</v>
      </c>
    </row>
    <row r="1272" spans="1:11">
      <c r="A1272" s="10">
        <f t="shared" si="97"/>
        <v>46505</v>
      </c>
      <c r="B1272" t="str">
        <f t="shared" si="98"/>
        <v>08:00</v>
      </c>
      <c r="C1272" t="str">
        <f t="shared" si="99"/>
        <v>12:00</v>
      </c>
      <c r="D1272" t="str">
        <f t="shared" si="96"/>
        <v>Entreprise</v>
      </c>
      <c r="E1272">
        <f t="shared" si="95"/>
        <v>0</v>
      </c>
      <c r="F1272" t="str">
        <f>IF(A1272&lt;DATE(2026,9,1),'Fiche formation'!$C$25,'Fiche formation'!$D$25)</f>
        <v>mickael.montassier@umontpellier.fr</v>
      </c>
      <c r="G1272">
        <f>Salle!$B$1</f>
        <v>0</v>
      </c>
      <c r="H1272" t="str">
        <f>CONCATENATE('Fiche formation'!$C$14," ",IF(A1272&lt;DATE(2026,9,1),"2A","3A"))</f>
        <v>M ALGO 3A</v>
      </c>
      <c r="K1272" t="str">
        <f>VLOOKUP(A1272,'Calendrier 2026-2027'!$Y$7:$Z$37,2,FALSE)</f>
        <v>Entreprise</v>
      </c>
    </row>
    <row r="1273" spans="1:11">
      <c r="A1273" s="10">
        <f t="shared" si="97"/>
        <v>46505</v>
      </c>
      <c r="B1273" t="str">
        <f t="shared" si="98"/>
        <v>14:00</v>
      </c>
      <c r="C1273" t="str">
        <f t="shared" si="99"/>
        <v>17:00</v>
      </c>
      <c r="D1273" t="str">
        <f t="shared" si="96"/>
        <v>Entreprise</v>
      </c>
      <c r="E1273">
        <f t="shared" si="95"/>
        <v>0</v>
      </c>
      <c r="F1273" t="str">
        <f>IF(A1273&lt;DATE(2026,9,1),'Fiche formation'!$C$25,'Fiche formation'!$D$25)</f>
        <v>mickael.montassier@umontpellier.fr</v>
      </c>
      <c r="G1273">
        <f>Salle!$B$1</f>
        <v>0</v>
      </c>
      <c r="H1273" t="str">
        <f>CONCATENATE('Fiche formation'!$C$14," ",IF(A1273&lt;DATE(2026,9,1),"2A","3A"))</f>
        <v>M ALGO 3A</v>
      </c>
      <c r="K1273" t="str">
        <f>VLOOKUP(A1273,'Calendrier 2026-2027'!$Y$7:$Z$37,2,FALSE)</f>
        <v>Entreprise</v>
      </c>
    </row>
    <row r="1274" spans="1:11">
      <c r="A1274" s="10">
        <f t="shared" si="97"/>
        <v>46506</v>
      </c>
      <c r="B1274" t="str">
        <f t="shared" si="98"/>
        <v>08:00</v>
      </c>
      <c r="C1274" t="str">
        <f t="shared" si="99"/>
        <v>12:00</v>
      </c>
      <c r="D1274" t="str">
        <f t="shared" si="96"/>
        <v>Entreprise</v>
      </c>
      <c r="E1274">
        <f t="shared" si="95"/>
        <v>0</v>
      </c>
      <c r="F1274" t="str">
        <f>IF(A1274&lt;DATE(2026,9,1),'Fiche formation'!$C$25,'Fiche formation'!$D$25)</f>
        <v>mickael.montassier@umontpellier.fr</v>
      </c>
      <c r="G1274">
        <f>Salle!$B$1</f>
        <v>0</v>
      </c>
      <c r="H1274" t="str">
        <f>CONCATENATE('Fiche formation'!$C$14," ",IF(A1274&lt;DATE(2026,9,1),"2A","3A"))</f>
        <v>M ALGO 3A</v>
      </c>
      <c r="K1274" t="str">
        <f>VLOOKUP(A1274,'Calendrier 2026-2027'!$Y$7:$Z$37,2,FALSE)</f>
        <v>Entreprise</v>
      </c>
    </row>
    <row r="1275" spans="1:11">
      <c r="A1275" s="10">
        <f t="shared" si="97"/>
        <v>46506</v>
      </c>
      <c r="B1275" t="str">
        <f t="shared" si="98"/>
        <v>14:00</v>
      </c>
      <c r="C1275" t="str">
        <f t="shared" si="99"/>
        <v>17:00</v>
      </c>
      <c r="D1275" t="str">
        <f t="shared" si="96"/>
        <v>Entreprise</v>
      </c>
      <c r="E1275">
        <f t="shared" si="95"/>
        <v>0</v>
      </c>
      <c r="F1275" t="str">
        <f>IF(A1275&lt;DATE(2026,9,1),'Fiche formation'!$C$25,'Fiche formation'!$D$25)</f>
        <v>mickael.montassier@umontpellier.fr</v>
      </c>
      <c r="G1275">
        <f>Salle!$B$1</f>
        <v>0</v>
      </c>
      <c r="H1275" t="str">
        <f>CONCATENATE('Fiche formation'!$C$14," ",IF(A1275&lt;DATE(2026,9,1),"2A","3A"))</f>
        <v>M ALGO 3A</v>
      </c>
      <c r="K1275" t="str">
        <f>VLOOKUP(A1275,'Calendrier 2026-2027'!$Y$7:$Z$37,2,FALSE)</f>
        <v>Entreprise</v>
      </c>
    </row>
    <row r="1276" spans="1:11">
      <c r="A1276" s="10">
        <f t="shared" si="97"/>
        <v>46507</v>
      </c>
      <c r="B1276" t="str">
        <f t="shared" si="98"/>
        <v>08:00</v>
      </c>
      <c r="C1276" t="str">
        <f t="shared" si="99"/>
        <v>12:00</v>
      </c>
      <c r="D1276" t="str">
        <f t="shared" si="96"/>
        <v>Entreprise</v>
      </c>
      <c r="E1276">
        <f t="shared" si="95"/>
        <v>0</v>
      </c>
      <c r="F1276" t="str">
        <f>IF(A1276&lt;DATE(2026,9,1),'Fiche formation'!$C$25,'Fiche formation'!$D$25)</f>
        <v>mickael.montassier@umontpellier.fr</v>
      </c>
      <c r="G1276">
        <f>Salle!$B$1</f>
        <v>0</v>
      </c>
      <c r="H1276" t="str">
        <f>CONCATENATE('Fiche formation'!$C$14," ",IF(A1276&lt;DATE(2026,9,1),"2A","3A"))</f>
        <v>M ALGO 3A</v>
      </c>
      <c r="K1276" t="str">
        <f>VLOOKUP(A1276,'Calendrier 2026-2027'!$Y$7:$Z$37,2,FALSE)</f>
        <v>Entreprise</v>
      </c>
    </row>
    <row r="1277" spans="1:11">
      <c r="A1277" s="10">
        <f t="shared" si="97"/>
        <v>46507</v>
      </c>
      <c r="B1277" t="str">
        <f t="shared" si="98"/>
        <v>14:00</v>
      </c>
      <c r="C1277" t="str">
        <f t="shared" si="99"/>
        <v>17:00</v>
      </c>
      <c r="D1277" t="str">
        <f t="shared" si="96"/>
        <v>Entreprise</v>
      </c>
      <c r="E1277">
        <f t="shared" si="95"/>
        <v>0</v>
      </c>
      <c r="F1277" t="str">
        <f>IF(A1277&lt;DATE(2026,9,1),'Fiche formation'!$C$25,'Fiche formation'!$D$25)</f>
        <v>mickael.montassier@umontpellier.fr</v>
      </c>
      <c r="G1277">
        <f>Salle!$B$1</f>
        <v>0</v>
      </c>
      <c r="H1277" t="str">
        <f>CONCATENATE('Fiche formation'!$C$14," ",IF(A1277&lt;DATE(2026,9,1),"2A","3A"))</f>
        <v>M ALGO 3A</v>
      </c>
      <c r="K1277" t="str">
        <f>VLOOKUP(A1277,'Calendrier 2026-2027'!$Y$7:$Z$37,2,FALSE)</f>
        <v>Entreprise</v>
      </c>
    </row>
    <row r="1278" spans="1:11">
      <c r="A1278" s="10">
        <f t="shared" si="97"/>
        <v>46508</v>
      </c>
      <c r="B1278" t="str">
        <f t="shared" si="98"/>
        <v/>
      </c>
      <c r="C1278" t="str">
        <f t="shared" si="99"/>
        <v/>
      </c>
      <c r="D1278">
        <f t="shared" si="96"/>
        <v>0</v>
      </c>
      <c r="E1278" t="str">
        <f t="shared" si="95"/>
        <v/>
      </c>
      <c r="F1278" t="str">
        <f>IF(A1278&lt;DATE(2026,9,1),'Fiche formation'!$C$25,'Fiche formation'!$D$25)</f>
        <v>mickael.montassier@umontpellier.fr</v>
      </c>
      <c r="G1278">
        <f>Salle!$B$1</f>
        <v>0</v>
      </c>
      <c r="H1278" t="str">
        <f>CONCATENATE('Fiche formation'!$C$14," ",IF(A1278&lt;DATE(2026,9,1),"2A","3A"))</f>
        <v>M ALGO 3A</v>
      </c>
      <c r="K1278">
        <f>VLOOKUP(A1278,'Calendrier 2026-2027'!$AB$7:$AC$37,2,FALSE)</f>
        <v>0</v>
      </c>
    </row>
    <row r="1279" spans="1:11">
      <c r="A1279" s="10">
        <f t="shared" si="97"/>
        <v>46508</v>
      </c>
      <c r="B1279" t="str">
        <f t="shared" si="98"/>
        <v/>
      </c>
      <c r="C1279" t="str">
        <f t="shared" si="99"/>
        <v/>
      </c>
      <c r="D1279">
        <f t="shared" si="96"/>
        <v>0</v>
      </c>
      <c r="E1279" t="str">
        <f t="shared" ref="E1279:E1342" si="100">IF(K1279=0,"",IF(OR(K1279="Entreprise",K1279="Révisions"),0,1))</f>
        <v/>
      </c>
      <c r="F1279" t="str">
        <f>IF(A1279&lt;DATE(2026,9,1),'Fiche formation'!$C$25,'Fiche formation'!$D$25)</f>
        <v>mickael.montassier@umontpellier.fr</v>
      </c>
      <c r="G1279">
        <f>Salle!$B$1</f>
        <v>0</v>
      </c>
      <c r="H1279" t="str">
        <f>CONCATENATE('Fiche formation'!$C$14," ",IF(A1279&lt;DATE(2026,9,1),"2A","3A"))</f>
        <v>M ALGO 3A</v>
      </c>
      <c r="K1279">
        <f>VLOOKUP(A1279,'Calendrier 2026-2027'!$AB$7:$AC$37,2,FALSE)</f>
        <v>0</v>
      </c>
    </row>
    <row r="1280" spans="1:11">
      <c r="A1280" s="10">
        <f t="shared" si="97"/>
        <v>46509</v>
      </c>
      <c r="B1280" t="str">
        <f t="shared" si="98"/>
        <v/>
      </c>
      <c r="C1280" t="str">
        <f t="shared" si="99"/>
        <v/>
      </c>
      <c r="D1280">
        <f t="shared" ref="D1280:D1343" si="101">K1280</f>
        <v>0</v>
      </c>
      <c r="E1280" t="str">
        <f t="shared" si="100"/>
        <v/>
      </c>
      <c r="F1280" t="str">
        <f>IF(A1280&lt;DATE(2026,9,1),'Fiche formation'!$C$25,'Fiche formation'!$D$25)</f>
        <v>mickael.montassier@umontpellier.fr</v>
      </c>
      <c r="G1280">
        <f>Salle!$B$1</f>
        <v>0</v>
      </c>
      <c r="H1280" t="str">
        <f>CONCATENATE('Fiche formation'!$C$14," ",IF(A1280&lt;DATE(2026,9,1),"2A","3A"))</f>
        <v>M ALGO 3A</v>
      </c>
      <c r="K1280">
        <f>VLOOKUP(A1280,'Calendrier 2026-2027'!$AB$7:$AC$37,2,FALSE)</f>
        <v>0</v>
      </c>
    </row>
    <row r="1281" spans="1:11">
      <c r="A1281" s="10">
        <f t="shared" ref="A1281:A1344" si="102">IF(A1280=A1279,A1280+1,A1280)</f>
        <v>46509</v>
      </c>
      <c r="B1281" t="str">
        <f t="shared" si="98"/>
        <v/>
      </c>
      <c r="C1281" t="str">
        <f t="shared" si="99"/>
        <v/>
      </c>
      <c r="D1281">
        <f t="shared" si="101"/>
        <v>0</v>
      </c>
      <c r="E1281" t="str">
        <f t="shared" si="100"/>
        <v/>
      </c>
      <c r="F1281" t="str">
        <f>IF(A1281&lt;DATE(2026,9,1),'Fiche formation'!$C$25,'Fiche formation'!$D$25)</f>
        <v>mickael.montassier@umontpellier.fr</v>
      </c>
      <c r="G1281">
        <f>Salle!$B$1</f>
        <v>0</v>
      </c>
      <c r="H1281" t="str">
        <f>CONCATENATE('Fiche formation'!$C$14," ",IF(A1281&lt;DATE(2026,9,1),"2A","3A"))</f>
        <v>M ALGO 3A</v>
      </c>
      <c r="K1281">
        <f>VLOOKUP(A1281,'Calendrier 2026-2027'!$AB$7:$AC$37,2,FALSE)</f>
        <v>0</v>
      </c>
    </row>
    <row r="1282" spans="1:11">
      <c r="A1282" s="10">
        <f t="shared" si="102"/>
        <v>46510</v>
      </c>
      <c r="B1282" t="str">
        <f t="shared" si="98"/>
        <v>08:00</v>
      </c>
      <c r="C1282" t="str">
        <f t="shared" si="99"/>
        <v>12:00</v>
      </c>
      <c r="D1282" t="str">
        <f t="shared" si="101"/>
        <v>Entreprise</v>
      </c>
      <c r="E1282">
        <f t="shared" si="100"/>
        <v>0</v>
      </c>
      <c r="F1282" t="str">
        <f>IF(A1282&lt;DATE(2026,9,1),'Fiche formation'!$C$25,'Fiche formation'!$D$25)</f>
        <v>mickael.montassier@umontpellier.fr</v>
      </c>
      <c r="G1282">
        <f>Salle!$B$1</f>
        <v>0</v>
      </c>
      <c r="H1282" t="str">
        <f>CONCATENATE('Fiche formation'!$C$14," ",IF(A1282&lt;DATE(2026,9,1),"2A","3A"))</f>
        <v>M ALGO 3A</v>
      </c>
      <c r="K1282" t="str">
        <f>VLOOKUP(A1282,'Calendrier 2026-2027'!$AB$7:$AC$37,2,FALSE)</f>
        <v>Entreprise</v>
      </c>
    </row>
    <row r="1283" spans="1:11">
      <c r="A1283" s="10">
        <f t="shared" si="102"/>
        <v>46510</v>
      </c>
      <c r="B1283" t="str">
        <f t="shared" ref="B1283:B1346" si="103">IF(K1283=0,"",IF($A1283=$A1282,"14:00","08:00"))</f>
        <v>14:00</v>
      </c>
      <c r="C1283" t="str">
        <f t="shared" ref="C1283:C1346" si="104">IF(K1283=0,"",IF($A1283=$A1282,"17:00","12:00"))</f>
        <v>17:00</v>
      </c>
      <c r="D1283" t="str">
        <f t="shared" si="101"/>
        <v>Entreprise</v>
      </c>
      <c r="E1283">
        <f t="shared" si="100"/>
        <v>0</v>
      </c>
      <c r="F1283" t="str">
        <f>IF(A1283&lt;DATE(2026,9,1),'Fiche formation'!$C$25,'Fiche formation'!$D$25)</f>
        <v>mickael.montassier@umontpellier.fr</v>
      </c>
      <c r="G1283">
        <f>Salle!$B$1</f>
        <v>0</v>
      </c>
      <c r="H1283" t="str">
        <f>CONCATENATE('Fiche formation'!$C$14," ",IF(A1283&lt;DATE(2026,9,1),"2A","3A"))</f>
        <v>M ALGO 3A</v>
      </c>
      <c r="K1283" t="str">
        <f>VLOOKUP(A1283,'Calendrier 2026-2027'!$AB$7:$AC$37,2,FALSE)</f>
        <v>Entreprise</v>
      </c>
    </row>
    <row r="1284" spans="1:11">
      <c r="A1284" s="10">
        <f t="shared" si="102"/>
        <v>46511</v>
      </c>
      <c r="B1284" t="str">
        <f t="shared" si="103"/>
        <v>08:00</v>
      </c>
      <c r="C1284" t="str">
        <f t="shared" si="104"/>
        <v>12:00</v>
      </c>
      <c r="D1284" t="str">
        <f t="shared" si="101"/>
        <v>Entreprise</v>
      </c>
      <c r="E1284">
        <f t="shared" si="100"/>
        <v>0</v>
      </c>
      <c r="F1284" t="str">
        <f>IF(A1284&lt;DATE(2026,9,1),'Fiche formation'!$C$25,'Fiche formation'!$D$25)</f>
        <v>mickael.montassier@umontpellier.fr</v>
      </c>
      <c r="G1284">
        <f>Salle!$B$1</f>
        <v>0</v>
      </c>
      <c r="H1284" t="str">
        <f>CONCATENATE('Fiche formation'!$C$14," ",IF(A1284&lt;DATE(2026,9,1),"2A","3A"))</f>
        <v>M ALGO 3A</v>
      </c>
      <c r="K1284" t="str">
        <f>VLOOKUP(A1284,'Calendrier 2026-2027'!$AB$7:$AC$37,2,FALSE)</f>
        <v>Entreprise</v>
      </c>
    </row>
    <row r="1285" spans="1:11">
      <c r="A1285" s="10">
        <f t="shared" si="102"/>
        <v>46511</v>
      </c>
      <c r="B1285" t="str">
        <f t="shared" si="103"/>
        <v>14:00</v>
      </c>
      <c r="C1285" t="str">
        <f t="shared" si="104"/>
        <v>17:00</v>
      </c>
      <c r="D1285" t="str">
        <f t="shared" si="101"/>
        <v>Entreprise</v>
      </c>
      <c r="E1285">
        <f t="shared" si="100"/>
        <v>0</v>
      </c>
      <c r="F1285" t="str">
        <f>IF(A1285&lt;DATE(2026,9,1),'Fiche formation'!$C$25,'Fiche formation'!$D$25)</f>
        <v>mickael.montassier@umontpellier.fr</v>
      </c>
      <c r="G1285">
        <f>Salle!$B$1</f>
        <v>0</v>
      </c>
      <c r="H1285" t="str">
        <f>CONCATENATE('Fiche formation'!$C$14," ",IF(A1285&lt;DATE(2026,9,1),"2A","3A"))</f>
        <v>M ALGO 3A</v>
      </c>
      <c r="K1285" t="str">
        <f>VLOOKUP(A1285,'Calendrier 2026-2027'!$AB$7:$AC$37,2,FALSE)</f>
        <v>Entreprise</v>
      </c>
    </row>
    <row r="1286" spans="1:11">
      <c r="A1286" s="10">
        <f t="shared" si="102"/>
        <v>46512</v>
      </c>
      <c r="B1286" t="str">
        <f t="shared" si="103"/>
        <v>08:00</v>
      </c>
      <c r="C1286" t="str">
        <f t="shared" si="104"/>
        <v>12:00</v>
      </c>
      <c r="D1286" t="str">
        <f t="shared" si="101"/>
        <v>Entreprise</v>
      </c>
      <c r="E1286">
        <f t="shared" si="100"/>
        <v>0</v>
      </c>
      <c r="F1286" t="str">
        <f>IF(A1286&lt;DATE(2026,9,1),'Fiche formation'!$C$25,'Fiche formation'!$D$25)</f>
        <v>mickael.montassier@umontpellier.fr</v>
      </c>
      <c r="G1286">
        <f>Salle!$B$1</f>
        <v>0</v>
      </c>
      <c r="H1286" t="str">
        <f>CONCATENATE('Fiche formation'!$C$14," ",IF(A1286&lt;DATE(2026,9,1),"2A","3A"))</f>
        <v>M ALGO 3A</v>
      </c>
      <c r="K1286" t="str">
        <f>VLOOKUP(A1286,'Calendrier 2026-2027'!$AB$7:$AC$37,2,FALSE)</f>
        <v>Entreprise</v>
      </c>
    </row>
    <row r="1287" spans="1:11">
      <c r="A1287" s="10">
        <f t="shared" si="102"/>
        <v>46512</v>
      </c>
      <c r="B1287" t="str">
        <f t="shared" si="103"/>
        <v>14:00</v>
      </c>
      <c r="C1287" t="str">
        <f t="shared" si="104"/>
        <v>17:00</v>
      </c>
      <c r="D1287" t="str">
        <f t="shared" si="101"/>
        <v>Entreprise</v>
      </c>
      <c r="E1287">
        <f t="shared" si="100"/>
        <v>0</v>
      </c>
      <c r="F1287" t="str">
        <f>IF(A1287&lt;DATE(2026,9,1),'Fiche formation'!$C$25,'Fiche formation'!$D$25)</f>
        <v>mickael.montassier@umontpellier.fr</v>
      </c>
      <c r="G1287">
        <f>Salle!$B$1</f>
        <v>0</v>
      </c>
      <c r="H1287" t="str">
        <f>CONCATENATE('Fiche formation'!$C$14," ",IF(A1287&lt;DATE(2026,9,1),"2A","3A"))</f>
        <v>M ALGO 3A</v>
      </c>
      <c r="K1287" t="str">
        <f>VLOOKUP(A1287,'Calendrier 2026-2027'!$AB$7:$AC$37,2,FALSE)</f>
        <v>Entreprise</v>
      </c>
    </row>
    <row r="1288" spans="1:11">
      <c r="A1288" s="10">
        <f t="shared" si="102"/>
        <v>46513</v>
      </c>
      <c r="B1288" t="str">
        <f t="shared" si="103"/>
        <v/>
      </c>
      <c r="C1288" t="str">
        <f t="shared" si="104"/>
        <v/>
      </c>
      <c r="D1288">
        <f t="shared" si="101"/>
        <v>0</v>
      </c>
      <c r="E1288" t="str">
        <f t="shared" si="100"/>
        <v/>
      </c>
      <c r="F1288" t="str">
        <f>IF(A1288&lt;DATE(2026,9,1),'Fiche formation'!$C$25,'Fiche formation'!$D$25)</f>
        <v>mickael.montassier@umontpellier.fr</v>
      </c>
      <c r="G1288">
        <f>Salle!$B$1</f>
        <v>0</v>
      </c>
      <c r="H1288" t="str">
        <f>CONCATENATE('Fiche formation'!$C$14," ",IF(A1288&lt;DATE(2026,9,1),"2A","3A"))</f>
        <v>M ALGO 3A</v>
      </c>
      <c r="K1288">
        <f>VLOOKUP(A1288,'Calendrier 2026-2027'!$AB$7:$AC$37,2,FALSE)</f>
        <v>0</v>
      </c>
    </row>
    <row r="1289" spans="1:11">
      <c r="A1289" s="10">
        <f t="shared" si="102"/>
        <v>46513</v>
      </c>
      <c r="B1289" t="str">
        <f t="shared" si="103"/>
        <v/>
      </c>
      <c r="C1289" t="str">
        <f t="shared" si="104"/>
        <v/>
      </c>
      <c r="D1289">
        <f t="shared" si="101"/>
        <v>0</v>
      </c>
      <c r="E1289" t="str">
        <f t="shared" si="100"/>
        <v/>
      </c>
      <c r="F1289" t="str">
        <f>IF(A1289&lt;DATE(2026,9,1),'Fiche formation'!$C$25,'Fiche formation'!$D$25)</f>
        <v>mickael.montassier@umontpellier.fr</v>
      </c>
      <c r="G1289">
        <f>Salle!$B$1</f>
        <v>0</v>
      </c>
      <c r="H1289" t="str">
        <f>CONCATENATE('Fiche formation'!$C$14," ",IF(A1289&lt;DATE(2026,9,1),"2A","3A"))</f>
        <v>M ALGO 3A</v>
      </c>
      <c r="K1289">
        <f>VLOOKUP(A1289,'Calendrier 2026-2027'!$AB$7:$AC$37,2,FALSE)</f>
        <v>0</v>
      </c>
    </row>
    <row r="1290" spans="1:11">
      <c r="A1290" s="10">
        <f t="shared" si="102"/>
        <v>46514</v>
      </c>
      <c r="B1290" t="str">
        <f t="shared" si="103"/>
        <v>08:00</v>
      </c>
      <c r="C1290" t="str">
        <f t="shared" si="104"/>
        <v>12:00</v>
      </c>
      <c r="D1290" t="str">
        <f t="shared" si="101"/>
        <v>Entreprise</v>
      </c>
      <c r="E1290">
        <f t="shared" si="100"/>
        <v>0</v>
      </c>
      <c r="F1290" t="str">
        <f>IF(A1290&lt;DATE(2026,9,1),'Fiche formation'!$C$25,'Fiche formation'!$D$25)</f>
        <v>mickael.montassier@umontpellier.fr</v>
      </c>
      <c r="G1290">
        <f>Salle!$B$1</f>
        <v>0</v>
      </c>
      <c r="H1290" t="str">
        <f>CONCATENATE('Fiche formation'!$C$14," ",IF(A1290&lt;DATE(2026,9,1),"2A","3A"))</f>
        <v>M ALGO 3A</v>
      </c>
      <c r="K1290" t="str">
        <f>VLOOKUP(A1290,'Calendrier 2026-2027'!$AB$7:$AC$37,2,FALSE)</f>
        <v>Entreprise</v>
      </c>
    </row>
    <row r="1291" spans="1:11">
      <c r="A1291" s="10">
        <f t="shared" si="102"/>
        <v>46514</v>
      </c>
      <c r="B1291" t="str">
        <f t="shared" si="103"/>
        <v>14:00</v>
      </c>
      <c r="C1291" t="str">
        <f t="shared" si="104"/>
        <v>17:00</v>
      </c>
      <c r="D1291" t="str">
        <f t="shared" si="101"/>
        <v>Entreprise</v>
      </c>
      <c r="E1291">
        <f t="shared" si="100"/>
        <v>0</v>
      </c>
      <c r="F1291" t="str">
        <f>IF(A1291&lt;DATE(2026,9,1),'Fiche formation'!$C$25,'Fiche formation'!$D$25)</f>
        <v>mickael.montassier@umontpellier.fr</v>
      </c>
      <c r="G1291">
        <f>Salle!$B$1</f>
        <v>0</v>
      </c>
      <c r="H1291" t="str">
        <f>CONCATENATE('Fiche formation'!$C$14," ",IF(A1291&lt;DATE(2026,9,1),"2A","3A"))</f>
        <v>M ALGO 3A</v>
      </c>
      <c r="K1291" t="str">
        <f>VLOOKUP(A1291,'Calendrier 2026-2027'!$AB$7:$AC$37,2,FALSE)</f>
        <v>Entreprise</v>
      </c>
    </row>
    <row r="1292" spans="1:11">
      <c r="A1292" s="10">
        <f t="shared" si="102"/>
        <v>46515</v>
      </c>
      <c r="B1292" t="str">
        <f t="shared" si="103"/>
        <v/>
      </c>
      <c r="C1292" t="str">
        <f t="shared" si="104"/>
        <v/>
      </c>
      <c r="D1292">
        <f t="shared" si="101"/>
        <v>0</v>
      </c>
      <c r="E1292" t="str">
        <f t="shared" si="100"/>
        <v/>
      </c>
      <c r="F1292" t="str">
        <f>IF(A1292&lt;DATE(2026,9,1),'Fiche formation'!$C$25,'Fiche formation'!$D$25)</f>
        <v>mickael.montassier@umontpellier.fr</v>
      </c>
      <c r="G1292">
        <f>Salle!$B$1</f>
        <v>0</v>
      </c>
      <c r="H1292" t="str">
        <f>CONCATENATE('Fiche formation'!$C$14," ",IF(A1292&lt;DATE(2026,9,1),"2A","3A"))</f>
        <v>M ALGO 3A</v>
      </c>
      <c r="K1292">
        <f>VLOOKUP(A1292,'Calendrier 2026-2027'!$AB$7:$AC$37,2,FALSE)</f>
        <v>0</v>
      </c>
    </row>
    <row r="1293" spans="1:11">
      <c r="A1293" s="10">
        <f t="shared" si="102"/>
        <v>46515</v>
      </c>
      <c r="B1293" t="str">
        <f t="shared" si="103"/>
        <v/>
      </c>
      <c r="C1293" t="str">
        <f t="shared" si="104"/>
        <v/>
      </c>
      <c r="D1293">
        <f t="shared" si="101"/>
        <v>0</v>
      </c>
      <c r="E1293" t="str">
        <f t="shared" si="100"/>
        <v/>
      </c>
      <c r="F1293" t="str">
        <f>IF(A1293&lt;DATE(2026,9,1),'Fiche formation'!$C$25,'Fiche formation'!$D$25)</f>
        <v>mickael.montassier@umontpellier.fr</v>
      </c>
      <c r="G1293">
        <f>Salle!$B$1</f>
        <v>0</v>
      </c>
      <c r="H1293" t="str">
        <f>CONCATENATE('Fiche formation'!$C$14," ",IF(A1293&lt;DATE(2026,9,1),"2A","3A"))</f>
        <v>M ALGO 3A</v>
      </c>
      <c r="K1293">
        <f>VLOOKUP(A1293,'Calendrier 2026-2027'!$AB$7:$AC$37,2,FALSE)</f>
        <v>0</v>
      </c>
    </row>
    <row r="1294" spans="1:11">
      <c r="A1294" s="10">
        <f t="shared" si="102"/>
        <v>46516</v>
      </c>
      <c r="B1294" t="str">
        <f t="shared" si="103"/>
        <v/>
      </c>
      <c r="C1294" t="str">
        <f t="shared" si="104"/>
        <v/>
      </c>
      <c r="D1294">
        <f t="shared" si="101"/>
        <v>0</v>
      </c>
      <c r="E1294" t="str">
        <f t="shared" si="100"/>
        <v/>
      </c>
      <c r="F1294" t="str">
        <f>IF(A1294&lt;DATE(2026,9,1),'Fiche formation'!$C$25,'Fiche formation'!$D$25)</f>
        <v>mickael.montassier@umontpellier.fr</v>
      </c>
      <c r="G1294">
        <f>Salle!$B$1</f>
        <v>0</v>
      </c>
      <c r="H1294" t="str">
        <f>CONCATENATE('Fiche formation'!$C$14," ",IF(A1294&lt;DATE(2026,9,1),"2A","3A"))</f>
        <v>M ALGO 3A</v>
      </c>
      <c r="K1294">
        <f>VLOOKUP(A1294,'Calendrier 2026-2027'!$AB$7:$AC$37,2,FALSE)</f>
        <v>0</v>
      </c>
    </row>
    <row r="1295" spans="1:11">
      <c r="A1295" s="10">
        <f t="shared" si="102"/>
        <v>46516</v>
      </c>
      <c r="B1295" t="str">
        <f t="shared" si="103"/>
        <v/>
      </c>
      <c r="C1295" t="str">
        <f t="shared" si="104"/>
        <v/>
      </c>
      <c r="D1295">
        <f t="shared" si="101"/>
        <v>0</v>
      </c>
      <c r="E1295" t="str">
        <f t="shared" si="100"/>
        <v/>
      </c>
      <c r="F1295" t="str">
        <f>IF(A1295&lt;DATE(2026,9,1),'Fiche formation'!$C$25,'Fiche formation'!$D$25)</f>
        <v>mickael.montassier@umontpellier.fr</v>
      </c>
      <c r="G1295">
        <f>Salle!$B$1</f>
        <v>0</v>
      </c>
      <c r="H1295" t="str">
        <f>CONCATENATE('Fiche formation'!$C$14," ",IF(A1295&lt;DATE(2026,9,1),"2A","3A"))</f>
        <v>M ALGO 3A</v>
      </c>
      <c r="K1295">
        <f>VLOOKUP(A1295,'Calendrier 2026-2027'!$AB$7:$AC$37,2,FALSE)</f>
        <v>0</v>
      </c>
    </row>
    <row r="1296" spans="1:11">
      <c r="A1296" s="10">
        <f t="shared" si="102"/>
        <v>46517</v>
      </c>
      <c r="B1296" t="str">
        <f t="shared" si="103"/>
        <v>08:00</v>
      </c>
      <c r="C1296" t="str">
        <f t="shared" si="104"/>
        <v>12:00</v>
      </c>
      <c r="D1296" t="str">
        <f t="shared" si="101"/>
        <v>Entreprise</v>
      </c>
      <c r="E1296">
        <f t="shared" si="100"/>
        <v>0</v>
      </c>
      <c r="F1296" t="str">
        <f>IF(A1296&lt;DATE(2026,9,1),'Fiche formation'!$C$25,'Fiche formation'!$D$25)</f>
        <v>mickael.montassier@umontpellier.fr</v>
      </c>
      <c r="G1296">
        <f>Salle!$B$1</f>
        <v>0</v>
      </c>
      <c r="H1296" t="str">
        <f>CONCATENATE('Fiche formation'!$C$14," ",IF(A1296&lt;DATE(2026,9,1),"2A","3A"))</f>
        <v>M ALGO 3A</v>
      </c>
      <c r="K1296" t="str">
        <f>VLOOKUP(A1296,'Calendrier 2026-2027'!$AB$7:$AC$37,2,FALSE)</f>
        <v>Entreprise</v>
      </c>
    </row>
    <row r="1297" spans="1:11">
      <c r="A1297" s="10">
        <f t="shared" si="102"/>
        <v>46517</v>
      </c>
      <c r="B1297" t="str">
        <f t="shared" si="103"/>
        <v>14:00</v>
      </c>
      <c r="C1297" t="str">
        <f t="shared" si="104"/>
        <v>17:00</v>
      </c>
      <c r="D1297" t="str">
        <f t="shared" si="101"/>
        <v>Entreprise</v>
      </c>
      <c r="E1297">
        <f t="shared" si="100"/>
        <v>0</v>
      </c>
      <c r="F1297" t="str">
        <f>IF(A1297&lt;DATE(2026,9,1),'Fiche formation'!$C$25,'Fiche formation'!$D$25)</f>
        <v>mickael.montassier@umontpellier.fr</v>
      </c>
      <c r="G1297">
        <f>Salle!$B$1</f>
        <v>0</v>
      </c>
      <c r="H1297" t="str">
        <f>CONCATENATE('Fiche formation'!$C$14," ",IF(A1297&lt;DATE(2026,9,1),"2A","3A"))</f>
        <v>M ALGO 3A</v>
      </c>
      <c r="K1297" t="str">
        <f>VLOOKUP(A1297,'Calendrier 2026-2027'!$AB$7:$AC$37,2,FALSE)</f>
        <v>Entreprise</v>
      </c>
    </row>
    <row r="1298" spans="1:11">
      <c r="A1298" s="10">
        <f t="shared" si="102"/>
        <v>46518</v>
      </c>
      <c r="B1298" t="str">
        <f t="shared" si="103"/>
        <v>08:00</v>
      </c>
      <c r="C1298" t="str">
        <f t="shared" si="104"/>
        <v>12:00</v>
      </c>
      <c r="D1298" t="str">
        <f t="shared" si="101"/>
        <v>Entreprise</v>
      </c>
      <c r="E1298">
        <f t="shared" si="100"/>
        <v>0</v>
      </c>
      <c r="F1298" t="str">
        <f>IF(A1298&lt;DATE(2026,9,1),'Fiche formation'!$C$25,'Fiche formation'!$D$25)</f>
        <v>mickael.montassier@umontpellier.fr</v>
      </c>
      <c r="G1298">
        <f>Salle!$B$1</f>
        <v>0</v>
      </c>
      <c r="H1298" t="str">
        <f>CONCATENATE('Fiche formation'!$C$14," ",IF(A1298&lt;DATE(2026,9,1),"2A","3A"))</f>
        <v>M ALGO 3A</v>
      </c>
      <c r="K1298" t="str">
        <f>VLOOKUP(A1298,'Calendrier 2026-2027'!$AB$7:$AC$37,2,FALSE)</f>
        <v>Entreprise</v>
      </c>
    </row>
    <row r="1299" spans="1:11">
      <c r="A1299" s="10">
        <f t="shared" si="102"/>
        <v>46518</v>
      </c>
      <c r="B1299" t="str">
        <f t="shared" si="103"/>
        <v>14:00</v>
      </c>
      <c r="C1299" t="str">
        <f t="shared" si="104"/>
        <v>17:00</v>
      </c>
      <c r="D1299" t="str">
        <f t="shared" si="101"/>
        <v>Entreprise</v>
      </c>
      <c r="E1299">
        <f t="shared" si="100"/>
        <v>0</v>
      </c>
      <c r="F1299" t="str">
        <f>IF(A1299&lt;DATE(2026,9,1),'Fiche formation'!$C$25,'Fiche formation'!$D$25)</f>
        <v>mickael.montassier@umontpellier.fr</v>
      </c>
      <c r="G1299">
        <f>Salle!$B$1</f>
        <v>0</v>
      </c>
      <c r="H1299" t="str">
        <f>CONCATENATE('Fiche formation'!$C$14," ",IF(A1299&lt;DATE(2026,9,1),"2A","3A"))</f>
        <v>M ALGO 3A</v>
      </c>
      <c r="K1299" t="str">
        <f>VLOOKUP(A1299,'Calendrier 2026-2027'!$AB$7:$AC$37,2,FALSE)</f>
        <v>Entreprise</v>
      </c>
    </row>
    <row r="1300" spans="1:11">
      <c r="A1300" s="10">
        <f t="shared" si="102"/>
        <v>46519</v>
      </c>
      <c r="B1300" t="str">
        <f t="shared" si="103"/>
        <v>08:00</v>
      </c>
      <c r="C1300" t="str">
        <f t="shared" si="104"/>
        <v>12:00</v>
      </c>
      <c r="D1300" t="str">
        <f t="shared" si="101"/>
        <v>Entreprise</v>
      </c>
      <c r="E1300">
        <f t="shared" si="100"/>
        <v>0</v>
      </c>
      <c r="F1300" t="str">
        <f>IF(A1300&lt;DATE(2026,9,1),'Fiche formation'!$C$25,'Fiche formation'!$D$25)</f>
        <v>mickael.montassier@umontpellier.fr</v>
      </c>
      <c r="G1300">
        <f>Salle!$B$1</f>
        <v>0</v>
      </c>
      <c r="H1300" t="str">
        <f>CONCATENATE('Fiche formation'!$C$14," ",IF(A1300&lt;DATE(2026,9,1),"2A","3A"))</f>
        <v>M ALGO 3A</v>
      </c>
      <c r="K1300" t="str">
        <f>VLOOKUP(A1300,'Calendrier 2026-2027'!$AB$7:$AC$37,2,FALSE)</f>
        <v>Entreprise</v>
      </c>
    </row>
    <row r="1301" spans="1:11">
      <c r="A1301" s="10">
        <f t="shared" si="102"/>
        <v>46519</v>
      </c>
      <c r="B1301" t="str">
        <f t="shared" si="103"/>
        <v>14:00</v>
      </c>
      <c r="C1301" t="str">
        <f t="shared" si="104"/>
        <v>17:00</v>
      </c>
      <c r="D1301" t="str">
        <f t="shared" si="101"/>
        <v>Entreprise</v>
      </c>
      <c r="E1301">
        <f t="shared" si="100"/>
        <v>0</v>
      </c>
      <c r="F1301" t="str">
        <f>IF(A1301&lt;DATE(2026,9,1),'Fiche formation'!$C$25,'Fiche formation'!$D$25)</f>
        <v>mickael.montassier@umontpellier.fr</v>
      </c>
      <c r="G1301">
        <f>Salle!$B$1</f>
        <v>0</v>
      </c>
      <c r="H1301" t="str">
        <f>CONCATENATE('Fiche formation'!$C$14," ",IF(A1301&lt;DATE(2026,9,1),"2A","3A"))</f>
        <v>M ALGO 3A</v>
      </c>
      <c r="K1301" t="str">
        <f>VLOOKUP(A1301,'Calendrier 2026-2027'!$AB$7:$AC$37,2,FALSE)</f>
        <v>Entreprise</v>
      </c>
    </row>
    <row r="1302" spans="1:11">
      <c r="A1302" s="10">
        <f t="shared" si="102"/>
        <v>46520</v>
      </c>
      <c r="B1302" t="str">
        <f t="shared" si="103"/>
        <v>08:00</v>
      </c>
      <c r="C1302" t="str">
        <f t="shared" si="104"/>
        <v>12:00</v>
      </c>
      <c r="D1302" t="str">
        <f t="shared" si="101"/>
        <v>Entreprise</v>
      </c>
      <c r="E1302">
        <f t="shared" si="100"/>
        <v>0</v>
      </c>
      <c r="F1302" t="str">
        <f>IF(A1302&lt;DATE(2026,9,1),'Fiche formation'!$C$25,'Fiche formation'!$D$25)</f>
        <v>mickael.montassier@umontpellier.fr</v>
      </c>
      <c r="G1302">
        <f>Salle!$B$1</f>
        <v>0</v>
      </c>
      <c r="H1302" t="str">
        <f>CONCATENATE('Fiche formation'!$C$14," ",IF(A1302&lt;DATE(2026,9,1),"2A","3A"))</f>
        <v>M ALGO 3A</v>
      </c>
      <c r="K1302" t="str">
        <f>VLOOKUP(A1302,'Calendrier 2026-2027'!$AB$7:$AC$37,2,FALSE)</f>
        <v>Entreprise</v>
      </c>
    </row>
    <row r="1303" spans="1:11">
      <c r="A1303" s="10">
        <f t="shared" si="102"/>
        <v>46520</v>
      </c>
      <c r="B1303" t="str">
        <f t="shared" si="103"/>
        <v>14:00</v>
      </c>
      <c r="C1303" t="str">
        <f t="shared" si="104"/>
        <v>17:00</v>
      </c>
      <c r="D1303" t="str">
        <f t="shared" si="101"/>
        <v>Entreprise</v>
      </c>
      <c r="E1303">
        <f t="shared" si="100"/>
        <v>0</v>
      </c>
      <c r="F1303" t="str">
        <f>IF(A1303&lt;DATE(2026,9,1),'Fiche formation'!$C$25,'Fiche formation'!$D$25)</f>
        <v>mickael.montassier@umontpellier.fr</v>
      </c>
      <c r="G1303">
        <f>Salle!$B$1</f>
        <v>0</v>
      </c>
      <c r="H1303" t="str">
        <f>CONCATENATE('Fiche formation'!$C$14," ",IF(A1303&lt;DATE(2026,9,1),"2A","3A"))</f>
        <v>M ALGO 3A</v>
      </c>
      <c r="K1303" t="str">
        <f>VLOOKUP(A1303,'Calendrier 2026-2027'!$AB$7:$AC$37,2,FALSE)</f>
        <v>Entreprise</v>
      </c>
    </row>
    <row r="1304" spans="1:11">
      <c r="A1304" s="10">
        <f t="shared" si="102"/>
        <v>46521</v>
      </c>
      <c r="B1304" t="str">
        <f t="shared" si="103"/>
        <v>08:00</v>
      </c>
      <c r="C1304" t="str">
        <f t="shared" si="104"/>
        <v>12:00</v>
      </c>
      <c r="D1304" t="str">
        <f t="shared" si="101"/>
        <v>Entreprise</v>
      </c>
      <c r="E1304">
        <f t="shared" si="100"/>
        <v>0</v>
      </c>
      <c r="F1304" t="str">
        <f>IF(A1304&lt;DATE(2026,9,1),'Fiche formation'!$C$25,'Fiche formation'!$D$25)</f>
        <v>mickael.montassier@umontpellier.fr</v>
      </c>
      <c r="G1304">
        <f>Salle!$B$1</f>
        <v>0</v>
      </c>
      <c r="H1304" t="str">
        <f>CONCATENATE('Fiche formation'!$C$14," ",IF(A1304&lt;DATE(2026,9,1),"2A","3A"))</f>
        <v>M ALGO 3A</v>
      </c>
      <c r="K1304" t="str">
        <f>VLOOKUP(A1304,'Calendrier 2026-2027'!$AB$7:$AC$37,2,FALSE)</f>
        <v>Entreprise</v>
      </c>
    </row>
    <row r="1305" spans="1:11">
      <c r="A1305" s="10">
        <f t="shared" si="102"/>
        <v>46521</v>
      </c>
      <c r="B1305" t="str">
        <f t="shared" si="103"/>
        <v>14:00</v>
      </c>
      <c r="C1305" t="str">
        <f t="shared" si="104"/>
        <v>17:00</v>
      </c>
      <c r="D1305" t="str">
        <f t="shared" si="101"/>
        <v>Entreprise</v>
      </c>
      <c r="E1305">
        <f t="shared" si="100"/>
        <v>0</v>
      </c>
      <c r="F1305" t="str">
        <f>IF(A1305&lt;DATE(2026,9,1),'Fiche formation'!$C$25,'Fiche formation'!$D$25)</f>
        <v>mickael.montassier@umontpellier.fr</v>
      </c>
      <c r="G1305">
        <f>Salle!$B$1</f>
        <v>0</v>
      </c>
      <c r="H1305" t="str">
        <f>CONCATENATE('Fiche formation'!$C$14," ",IF(A1305&lt;DATE(2026,9,1),"2A","3A"))</f>
        <v>M ALGO 3A</v>
      </c>
      <c r="K1305" t="str">
        <f>VLOOKUP(A1305,'Calendrier 2026-2027'!$AB$7:$AC$37,2,FALSE)</f>
        <v>Entreprise</v>
      </c>
    </row>
    <row r="1306" spans="1:11">
      <c r="A1306" s="10">
        <f t="shared" si="102"/>
        <v>46522</v>
      </c>
      <c r="B1306" t="str">
        <f t="shared" si="103"/>
        <v/>
      </c>
      <c r="C1306" t="str">
        <f t="shared" si="104"/>
        <v/>
      </c>
      <c r="D1306">
        <f t="shared" si="101"/>
        <v>0</v>
      </c>
      <c r="E1306" t="str">
        <f t="shared" si="100"/>
        <v/>
      </c>
      <c r="F1306" t="str">
        <f>IF(A1306&lt;DATE(2026,9,1),'Fiche formation'!$C$25,'Fiche formation'!$D$25)</f>
        <v>mickael.montassier@umontpellier.fr</v>
      </c>
      <c r="G1306">
        <f>Salle!$B$1</f>
        <v>0</v>
      </c>
      <c r="H1306" t="str">
        <f>CONCATENATE('Fiche formation'!$C$14," ",IF(A1306&lt;DATE(2026,9,1),"2A","3A"))</f>
        <v>M ALGO 3A</v>
      </c>
      <c r="K1306">
        <f>VLOOKUP(A1306,'Calendrier 2026-2027'!$AB$7:$AC$37,2,FALSE)</f>
        <v>0</v>
      </c>
    </row>
    <row r="1307" spans="1:11">
      <c r="A1307" s="10">
        <f t="shared" si="102"/>
        <v>46522</v>
      </c>
      <c r="B1307" t="str">
        <f t="shared" si="103"/>
        <v/>
      </c>
      <c r="C1307" t="str">
        <f t="shared" si="104"/>
        <v/>
      </c>
      <c r="D1307">
        <f t="shared" si="101"/>
        <v>0</v>
      </c>
      <c r="E1307" t="str">
        <f t="shared" si="100"/>
        <v/>
      </c>
      <c r="F1307" t="str">
        <f>IF(A1307&lt;DATE(2026,9,1),'Fiche formation'!$C$25,'Fiche formation'!$D$25)</f>
        <v>mickael.montassier@umontpellier.fr</v>
      </c>
      <c r="G1307">
        <f>Salle!$B$1</f>
        <v>0</v>
      </c>
      <c r="H1307" t="str">
        <f>CONCATENATE('Fiche formation'!$C$14," ",IF(A1307&lt;DATE(2026,9,1),"2A","3A"))</f>
        <v>M ALGO 3A</v>
      </c>
      <c r="K1307">
        <f>VLOOKUP(A1307,'Calendrier 2026-2027'!$AB$7:$AC$37,2,FALSE)</f>
        <v>0</v>
      </c>
    </row>
    <row r="1308" spans="1:11">
      <c r="A1308" s="10">
        <f t="shared" si="102"/>
        <v>46523</v>
      </c>
      <c r="B1308" t="str">
        <f t="shared" si="103"/>
        <v/>
      </c>
      <c r="C1308" t="str">
        <f t="shared" si="104"/>
        <v/>
      </c>
      <c r="D1308">
        <f t="shared" si="101"/>
        <v>0</v>
      </c>
      <c r="E1308" t="str">
        <f t="shared" si="100"/>
        <v/>
      </c>
      <c r="F1308" t="str">
        <f>IF(A1308&lt;DATE(2026,9,1),'Fiche formation'!$C$25,'Fiche formation'!$D$25)</f>
        <v>mickael.montassier@umontpellier.fr</v>
      </c>
      <c r="G1308">
        <f>Salle!$B$1</f>
        <v>0</v>
      </c>
      <c r="H1308" t="str">
        <f>CONCATENATE('Fiche formation'!$C$14," ",IF(A1308&lt;DATE(2026,9,1),"2A","3A"))</f>
        <v>M ALGO 3A</v>
      </c>
      <c r="K1308">
        <f>VLOOKUP(A1308,'Calendrier 2026-2027'!$AB$7:$AC$37,2,FALSE)</f>
        <v>0</v>
      </c>
    </row>
    <row r="1309" spans="1:11">
      <c r="A1309" s="10">
        <f t="shared" si="102"/>
        <v>46523</v>
      </c>
      <c r="B1309" t="str">
        <f t="shared" si="103"/>
        <v/>
      </c>
      <c r="C1309" t="str">
        <f t="shared" si="104"/>
        <v/>
      </c>
      <c r="D1309">
        <f t="shared" si="101"/>
        <v>0</v>
      </c>
      <c r="E1309" t="str">
        <f t="shared" si="100"/>
        <v/>
      </c>
      <c r="F1309" t="str">
        <f>IF(A1309&lt;DATE(2026,9,1),'Fiche formation'!$C$25,'Fiche formation'!$D$25)</f>
        <v>mickael.montassier@umontpellier.fr</v>
      </c>
      <c r="G1309">
        <f>Salle!$B$1</f>
        <v>0</v>
      </c>
      <c r="H1309" t="str">
        <f>CONCATENATE('Fiche formation'!$C$14," ",IF(A1309&lt;DATE(2026,9,1),"2A","3A"))</f>
        <v>M ALGO 3A</v>
      </c>
      <c r="K1309">
        <f>VLOOKUP(A1309,'Calendrier 2026-2027'!$AB$7:$AC$37,2,FALSE)</f>
        <v>0</v>
      </c>
    </row>
    <row r="1310" spans="1:11">
      <c r="A1310" s="10">
        <f t="shared" si="102"/>
        <v>46524</v>
      </c>
      <c r="B1310" t="str">
        <f t="shared" si="103"/>
        <v/>
      </c>
      <c r="C1310" t="str">
        <f t="shared" si="104"/>
        <v/>
      </c>
      <c r="D1310">
        <f t="shared" si="101"/>
        <v>0</v>
      </c>
      <c r="E1310" t="str">
        <f t="shared" si="100"/>
        <v/>
      </c>
      <c r="F1310" t="str">
        <f>IF(A1310&lt;DATE(2026,9,1),'Fiche formation'!$C$25,'Fiche formation'!$D$25)</f>
        <v>mickael.montassier@umontpellier.fr</v>
      </c>
      <c r="G1310">
        <f>Salle!$B$1</f>
        <v>0</v>
      </c>
      <c r="H1310" t="str">
        <f>CONCATENATE('Fiche formation'!$C$14," ",IF(A1310&lt;DATE(2026,9,1),"2A","3A"))</f>
        <v>M ALGO 3A</v>
      </c>
      <c r="K1310">
        <f>VLOOKUP(A1310,'Calendrier 2026-2027'!$AB$7:$AC$37,2,FALSE)</f>
        <v>0</v>
      </c>
    </row>
    <row r="1311" spans="1:11">
      <c r="A1311" s="10">
        <f t="shared" si="102"/>
        <v>46524</v>
      </c>
      <c r="B1311" t="str">
        <f t="shared" si="103"/>
        <v/>
      </c>
      <c r="C1311" t="str">
        <f t="shared" si="104"/>
        <v/>
      </c>
      <c r="D1311">
        <f t="shared" si="101"/>
        <v>0</v>
      </c>
      <c r="E1311" t="str">
        <f t="shared" si="100"/>
        <v/>
      </c>
      <c r="F1311" t="str">
        <f>IF(A1311&lt;DATE(2026,9,1),'Fiche formation'!$C$25,'Fiche formation'!$D$25)</f>
        <v>mickael.montassier@umontpellier.fr</v>
      </c>
      <c r="G1311">
        <f>Salle!$B$1</f>
        <v>0</v>
      </c>
      <c r="H1311" t="str">
        <f>CONCATENATE('Fiche formation'!$C$14," ",IF(A1311&lt;DATE(2026,9,1),"2A","3A"))</f>
        <v>M ALGO 3A</v>
      </c>
      <c r="K1311">
        <f>VLOOKUP(A1311,'Calendrier 2026-2027'!$AB$7:$AC$37,2,FALSE)</f>
        <v>0</v>
      </c>
    </row>
    <row r="1312" spans="1:11">
      <c r="A1312" s="10">
        <f t="shared" si="102"/>
        <v>46525</v>
      </c>
      <c r="B1312" t="str">
        <f t="shared" si="103"/>
        <v>08:00</v>
      </c>
      <c r="C1312" t="str">
        <f t="shared" si="104"/>
        <v>12:00</v>
      </c>
      <c r="D1312" t="str">
        <f t="shared" si="101"/>
        <v>Entreprise</v>
      </c>
      <c r="E1312">
        <f t="shared" si="100"/>
        <v>0</v>
      </c>
      <c r="F1312" t="str">
        <f>IF(A1312&lt;DATE(2026,9,1),'Fiche formation'!$C$25,'Fiche formation'!$D$25)</f>
        <v>mickael.montassier@umontpellier.fr</v>
      </c>
      <c r="G1312">
        <f>Salle!$B$1</f>
        <v>0</v>
      </c>
      <c r="H1312" t="str">
        <f>CONCATENATE('Fiche formation'!$C$14," ",IF(A1312&lt;DATE(2026,9,1),"2A","3A"))</f>
        <v>M ALGO 3A</v>
      </c>
      <c r="K1312" t="str">
        <f>VLOOKUP(A1312,'Calendrier 2026-2027'!$AB$7:$AC$37,2,FALSE)</f>
        <v>Entreprise</v>
      </c>
    </row>
    <row r="1313" spans="1:11">
      <c r="A1313" s="10">
        <f t="shared" si="102"/>
        <v>46525</v>
      </c>
      <c r="B1313" t="str">
        <f t="shared" si="103"/>
        <v>14:00</v>
      </c>
      <c r="C1313" t="str">
        <f t="shared" si="104"/>
        <v>17:00</v>
      </c>
      <c r="D1313" t="str">
        <f t="shared" si="101"/>
        <v>Entreprise</v>
      </c>
      <c r="E1313">
        <f t="shared" si="100"/>
        <v>0</v>
      </c>
      <c r="F1313" t="str">
        <f>IF(A1313&lt;DATE(2026,9,1),'Fiche formation'!$C$25,'Fiche formation'!$D$25)</f>
        <v>mickael.montassier@umontpellier.fr</v>
      </c>
      <c r="G1313">
        <f>Salle!$B$1</f>
        <v>0</v>
      </c>
      <c r="H1313" t="str">
        <f>CONCATENATE('Fiche formation'!$C$14," ",IF(A1313&lt;DATE(2026,9,1),"2A","3A"))</f>
        <v>M ALGO 3A</v>
      </c>
      <c r="K1313" t="str">
        <f>VLOOKUP(A1313,'Calendrier 2026-2027'!$AB$7:$AC$37,2,FALSE)</f>
        <v>Entreprise</v>
      </c>
    </row>
    <row r="1314" spans="1:11">
      <c r="A1314" s="10">
        <f t="shared" si="102"/>
        <v>46526</v>
      </c>
      <c r="B1314" t="str">
        <f t="shared" si="103"/>
        <v>08:00</v>
      </c>
      <c r="C1314" t="str">
        <f t="shared" si="104"/>
        <v>12:00</v>
      </c>
      <c r="D1314" t="str">
        <f t="shared" si="101"/>
        <v>Entreprise</v>
      </c>
      <c r="E1314">
        <f t="shared" si="100"/>
        <v>0</v>
      </c>
      <c r="F1314" t="str">
        <f>IF(A1314&lt;DATE(2026,9,1),'Fiche formation'!$C$25,'Fiche formation'!$D$25)</f>
        <v>mickael.montassier@umontpellier.fr</v>
      </c>
      <c r="G1314">
        <f>Salle!$B$1</f>
        <v>0</v>
      </c>
      <c r="H1314" t="str">
        <f>CONCATENATE('Fiche formation'!$C$14," ",IF(A1314&lt;DATE(2026,9,1),"2A","3A"))</f>
        <v>M ALGO 3A</v>
      </c>
      <c r="K1314" t="str">
        <f>VLOOKUP(A1314,'Calendrier 2026-2027'!$AB$7:$AC$37,2,FALSE)</f>
        <v>Entreprise</v>
      </c>
    </row>
    <row r="1315" spans="1:11">
      <c r="A1315" s="10">
        <f t="shared" si="102"/>
        <v>46526</v>
      </c>
      <c r="B1315" t="str">
        <f t="shared" si="103"/>
        <v>14:00</v>
      </c>
      <c r="C1315" t="str">
        <f t="shared" si="104"/>
        <v>17:00</v>
      </c>
      <c r="D1315" t="str">
        <f t="shared" si="101"/>
        <v>Entreprise</v>
      </c>
      <c r="E1315">
        <f t="shared" si="100"/>
        <v>0</v>
      </c>
      <c r="F1315" t="str">
        <f>IF(A1315&lt;DATE(2026,9,1),'Fiche formation'!$C$25,'Fiche formation'!$D$25)</f>
        <v>mickael.montassier@umontpellier.fr</v>
      </c>
      <c r="G1315">
        <f>Salle!$B$1</f>
        <v>0</v>
      </c>
      <c r="H1315" t="str">
        <f>CONCATENATE('Fiche formation'!$C$14," ",IF(A1315&lt;DATE(2026,9,1),"2A","3A"))</f>
        <v>M ALGO 3A</v>
      </c>
      <c r="K1315" t="str">
        <f>VLOOKUP(A1315,'Calendrier 2026-2027'!$AB$7:$AC$37,2,FALSE)</f>
        <v>Entreprise</v>
      </c>
    </row>
    <row r="1316" spans="1:11">
      <c r="A1316" s="10">
        <f t="shared" si="102"/>
        <v>46527</v>
      </c>
      <c r="B1316" t="str">
        <f t="shared" si="103"/>
        <v>08:00</v>
      </c>
      <c r="C1316" t="str">
        <f t="shared" si="104"/>
        <v>12:00</v>
      </c>
      <c r="D1316" t="str">
        <f t="shared" si="101"/>
        <v>Entreprise</v>
      </c>
      <c r="E1316">
        <f t="shared" si="100"/>
        <v>0</v>
      </c>
      <c r="F1316" t="str">
        <f>IF(A1316&lt;DATE(2026,9,1),'Fiche formation'!$C$25,'Fiche formation'!$D$25)</f>
        <v>mickael.montassier@umontpellier.fr</v>
      </c>
      <c r="G1316">
        <f>Salle!$B$1</f>
        <v>0</v>
      </c>
      <c r="H1316" t="str">
        <f>CONCATENATE('Fiche formation'!$C$14," ",IF(A1316&lt;DATE(2026,9,1),"2A","3A"))</f>
        <v>M ALGO 3A</v>
      </c>
      <c r="K1316" t="str">
        <f>VLOOKUP(A1316,'Calendrier 2026-2027'!$AB$7:$AC$37,2,FALSE)</f>
        <v>Entreprise</v>
      </c>
    </row>
    <row r="1317" spans="1:11">
      <c r="A1317" s="10">
        <f t="shared" si="102"/>
        <v>46527</v>
      </c>
      <c r="B1317" t="str">
        <f t="shared" si="103"/>
        <v>14:00</v>
      </c>
      <c r="C1317" t="str">
        <f t="shared" si="104"/>
        <v>17:00</v>
      </c>
      <c r="D1317" t="str">
        <f t="shared" si="101"/>
        <v>Entreprise</v>
      </c>
      <c r="E1317">
        <f t="shared" si="100"/>
        <v>0</v>
      </c>
      <c r="F1317" t="str">
        <f>IF(A1317&lt;DATE(2026,9,1),'Fiche formation'!$C$25,'Fiche formation'!$D$25)</f>
        <v>mickael.montassier@umontpellier.fr</v>
      </c>
      <c r="G1317">
        <f>Salle!$B$1</f>
        <v>0</v>
      </c>
      <c r="H1317" t="str">
        <f>CONCATENATE('Fiche formation'!$C$14," ",IF(A1317&lt;DATE(2026,9,1),"2A","3A"))</f>
        <v>M ALGO 3A</v>
      </c>
      <c r="K1317" t="str">
        <f>VLOOKUP(A1317,'Calendrier 2026-2027'!$AB$7:$AC$37,2,FALSE)</f>
        <v>Entreprise</v>
      </c>
    </row>
    <row r="1318" spans="1:11">
      <c r="A1318" s="10">
        <f t="shared" si="102"/>
        <v>46528</v>
      </c>
      <c r="B1318" t="str">
        <f t="shared" si="103"/>
        <v>08:00</v>
      </c>
      <c r="C1318" t="str">
        <f t="shared" si="104"/>
        <v>12:00</v>
      </c>
      <c r="D1318" t="str">
        <f t="shared" si="101"/>
        <v>Entreprise</v>
      </c>
      <c r="E1318">
        <f t="shared" si="100"/>
        <v>0</v>
      </c>
      <c r="F1318" t="str">
        <f>IF(A1318&lt;DATE(2026,9,1),'Fiche formation'!$C$25,'Fiche formation'!$D$25)</f>
        <v>mickael.montassier@umontpellier.fr</v>
      </c>
      <c r="G1318">
        <f>Salle!$B$1</f>
        <v>0</v>
      </c>
      <c r="H1318" t="str">
        <f>CONCATENATE('Fiche formation'!$C$14," ",IF(A1318&lt;DATE(2026,9,1),"2A","3A"))</f>
        <v>M ALGO 3A</v>
      </c>
      <c r="K1318" t="str">
        <f>VLOOKUP(A1318,'Calendrier 2026-2027'!$AB$7:$AC$37,2,FALSE)</f>
        <v>Entreprise</v>
      </c>
    </row>
    <row r="1319" spans="1:11">
      <c r="A1319" s="10">
        <f t="shared" si="102"/>
        <v>46528</v>
      </c>
      <c r="B1319" t="str">
        <f t="shared" si="103"/>
        <v>14:00</v>
      </c>
      <c r="C1319" t="str">
        <f t="shared" si="104"/>
        <v>17:00</v>
      </c>
      <c r="D1319" t="str">
        <f t="shared" si="101"/>
        <v>Entreprise</v>
      </c>
      <c r="E1319">
        <f t="shared" si="100"/>
        <v>0</v>
      </c>
      <c r="F1319" t="str">
        <f>IF(A1319&lt;DATE(2026,9,1),'Fiche formation'!$C$25,'Fiche formation'!$D$25)</f>
        <v>mickael.montassier@umontpellier.fr</v>
      </c>
      <c r="G1319">
        <f>Salle!$B$1</f>
        <v>0</v>
      </c>
      <c r="H1319" t="str">
        <f>CONCATENATE('Fiche formation'!$C$14," ",IF(A1319&lt;DATE(2026,9,1),"2A","3A"))</f>
        <v>M ALGO 3A</v>
      </c>
      <c r="K1319" t="str">
        <f>VLOOKUP(A1319,'Calendrier 2026-2027'!$AB$7:$AC$37,2,FALSE)</f>
        <v>Entreprise</v>
      </c>
    </row>
    <row r="1320" spans="1:11">
      <c r="A1320" s="10">
        <f t="shared" si="102"/>
        <v>46529</v>
      </c>
      <c r="B1320" t="str">
        <f t="shared" si="103"/>
        <v/>
      </c>
      <c r="C1320" t="str">
        <f t="shared" si="104"/>
        <v/>
      </c>
      <c r="D1320">
        <f t="shared" si="101"/>
        <v>0</v>
      </c>
      <c r="E1320" t="str">
        <f t="shared" si="100"/>
        <v/>
      </c>
      <c r="F1320" t="str">
        <f>IF(A1320&lt;DATE(2026,9,1),'Fiche formation'!$C$25,'Fiche formation'!$D$25)</f>
        <v>mickael.montassier@umontpellier.fr</v>
      </c>
      <c r="G1320">
        <f>Salle!$B$1</f>
        <v>0</v>
      </c>
      <c r="H1320" t="str">
        <f>CONCATENATE('Fiche formation'!$C$14," ",IF(A1320&lt;DATE(2026,9,1),"2A","3A"))</f>
        <v>M ALGO 3A</v>
      </c>
      <c r="K1320">
        <f>VLOOKUP(A1320,'Calendrier 2026-2027'!$AB$7:$AC$37,2,FALSE)</f>
        <v>0</v>
      </c>
    </row>
    <row r="1321" spans="1:11">
      <c r="A1321" s="10">
        <f t="shared" si="102"/>
        <v>46529</v>
      </c>
      <c r="B1321" t="str">
        <f t="shared" si="103"/>
        <v/>
      </c>
      <c r="C1321" t="str">
        <f t="shared" si="104"/>
        <v/>
      </c>
      <c r="D1321">
        <f t="shared" si="101"/>
        <v>0</v>
      </c>
      <c r="E1321" t="str">
        <f t="shared" si="100"/>
        <v/>
      </c>
      <c r="F1321" t="str">
        <f>IF(A1321&lt;DATE(2026,9,1),'Fiche formation'!$C$25,'Fiche formation'!$D$25)</f>
        <v>mickael.montassier@umontpellier.fr</v>
      </c>
      <c r="G1321">
        <f>Salle!$B$1</f>
        <v>0</v>
      </c>
      <c r="H1321" t="str">
        <f>CONCATENATE('Fiche formation'!$C$14," ",IF(A1321&lt;DATE(2026,9,1),"2A","3A"))</f>
        <v>M ALGO 3A</v>
      </c>
      <c r="K1321">
        <f>VLOOKUP(A1321,'Calendrier 2026-2027'!$AB$7:$AC$37,2,FALSE)</f>
        <v>0</v>
      </c>
    </row>
    <row r="1322" spans="1:11">
      <c r="A1322" s="10">
        <f t="shared" si="102"/>
        <v>46530</v>
      </c>
      <c r="B1322" t="str">
        <f t="shared" si="103"/>
        <v/>
      </c>
      <c r="C1322" t="str">
        <f t="shared" si="104"/>
        <v/>
      </c>
      <c r="D1322">
        <f t="shared" si="101"/>
        <v>0</v>
      </c>
      <c r="E1322" t="str">
        <f t="shared" si="100"/>
        <v/>
      </c>
      <c r="F1322" t="str">
        <f>IF(A1322&lt;DATE(2026,9,1),'Fiche formation'!$C$25,'Fiche formation'!$D$25)</f>
        <v>mickael.montassier@umontpellier.fr</v>
      </c>
      <c r="G1322">
        <f>Salle!$B$1</f>
        <v>0</v>
      </c>
      <c r="H1322" t="str">
        <f>CONCATENATE('Fiche formation'!$C$14," ",IF(A1322&lt;DATE(2026,9,1),"2A","3A"))</f>
        <v>M ALGO 3A</v>
      </c>
      <c r="K1322">
        <f>VLOOKUP(A1322,'Calendrier 2026-2027'!$AB$7:$AC$37,2,FALSE)</f>
        <v>0</v>
      </c>
    </row>
    <row r="1323" spans="1:11">
      <c r="A1323" s="10">
        <f t="shared" si="102"/>
        <v>46530</v>
      </c>
      <c r="B1323" t="str">
        <f t="shared" si="103"/>
        <v/>
      </c>
      <c r="C1323" t="str">
        <f t="shared" si="104"/>
        <v/>
      </c>
      <c r="D1323">
        <f t="shared" si="101"/>
        <v>0</v>
      </c>
      <c r="E1323" t="str">
        <f t="shared" si="100"/>
        <v/>
      </c>
      <c r="F1323" t="str">
        <f>IF(A1323&lt;DATE(2026,9,1),'Fiche formation'!$C$25,'Fiche formation'!$D$25)</f>
        <v>mickael.montassier@umontpellier.fr</v>
      </c>
      <c r="G1323">
        <f>Salle!$B$1</f>
        <v>0</v>
      </c>
      <c r="H1323" t="str">
        <f>CONCATENATE('Fiche formation'!$C$14," ",IF(A1323&lt;DATE(2026,9,1),"2A","3A"))</f>
        <v>M ALGO 3A</v>
      </c>
      <c r="K1323">
        <f>VLOOKUP(A1323,'Calendrier 2026-2027'!$AB$7:$AC$37,2,FALSE)</f>
        <v>0</v>
      </c>
    </row>
    <row r="1324" spans="1:11">
      <c r="A1324" s="10">
        <f t="shared" si="102"/>
        <v>46531</v>
      </c>
      <c r="B1324" t="str">
        <f t="shared" si="103"/>
        <v>08:00</v>
      </c>
      <c r="C1324" t="str">
        <f t="shared" si="104"/>
        <v>12:00</v>
      </c>
      <c r="D1324" t="str">
        <f t="shared" si="101"/>
        <v>Entreprise</v>
      </c>
      <c r="E1324">
        <f t="shared" si="100"/>
        <v>0</v>
      </c>
      <c r="F1324" t="str">
        <f>IF(A1324&lt;DATE(2026,9,1),'Fiche formation'!$C$25,'Fiche formation'!$D$25)</f>
        <v>mickael.montassier@umontpellier.fr</v>
      </c>
      <c r="G1324">
        <f>Salle!$B$1</f>
        <v>0</v>
      </c>
      <c r="H1324" t="str">
        <f>CONCATENATE('Fiche formation'!$C$14," ",IF(A1324&lt;DATE(2026,9,1),"2A","3A"))</f>
        <v>M ALGO 3A</v>
      </c>
      <c r="K1324" t="str">
        <f>VLOOKUP(A1324,'Calendrier 2026-2027'!$AB$7:$AC$37,2,FALSE)</f>
        <v>Entreprise</v>
      </c>
    </row>
    <row r="1325" spans="1:11">
      <c r="A1325" s="10">
        <f t="shared" si="102"/>
        <v>46531</v>
      </c>
      <c r="B1325" t="str">
        <f t="shared" si="103"/>
        <v>14:00</v>
      </c>
      <c r="C1325" t="str">
        <f t="shared" si="104"/>
        <v>17:00</v>
      </c>
      <c r="D1325" t="str">
        <f t="shared" si="101"/>
        <v>Entreprise</v>
      </c>
      <c r="E1325">
        <f t="shared" si="100"/>
        <v>0</v>
      </c>
      <c r="F1325" t="str">
        <f>IF(A1325&lt;DATE(2026,9,1),'Fiche formation'!$C$25,'Fiche formation'!$D$25)</f>
        <v>mickael.montassier@umontpellier.fr</v>
      </c>
      <c r="G1325">
        <f>Salle!$B$1</f>
        <v>0</v>
      </c>
      <c r="H1325" t="str">
        <f>CONCATENATE('Fiche formation'!$C$14," ",IF(A1325&lt;DATE(2026,9,1),"2A","3A"))</f>
        <v>M ALGO 3A</v>
      </c>
      <c r="K1325" t="str">
        <f>VLOOKUP(A1325,'Calendrier 2026-2027'!$AB$7:$AC$37,2,FALSE)</f>
        <v>Entreprise</v>
      </c>
    </row>
    <row r="1326" spans="1:11">
      <c r="A1326" s="10">
        <f t="shared" si="102"/>
        <v>46532</v>
      </c>
      <c r="B1326" t="str">
        <f t="shared" si="103"/>
        <v>08:00</v>
      </c>
      <c r="C1326" t="str">
        <f t="shared" si="104"/>
        <v>12:00</v>
      </c>
      <c r="D1326" t="str">
        <f t="shared" si="101"/>
        <v>Entreprise</v>
      </c>
      <c r="E1326">
        <f t="shared" si="100"/>
        <v>0</v>
      </c>
      <c r="F1326" t="str">
        <f>IF(A1326&lt;DATE(2026,9,1),'Fiche formation'!$C$25,'Fiche formation'!$D$25)</f>
        <v>mickael.montassier@umontpellier.fr</v>
      </c>
      <c r="G1326">
        <f>Salle!$B$1</f>
        <v>0</v>
      </c>
      <c r="H1326" t="str">
        <f>CONCATENATE('Fiche formation'!$C$14," ",IF(A1326&lt;DATE(2026,9,1),"2A","3A"))</f>
        <v>M ALGO 3A</v>
      </c>
      <c r="K1326" t="str">
        <f>VLOOKUP(A1326,'Calendrier 2026-2027'!$AB$7:$AC$37,2,FALSE)</f>
        <v>Entreprise</v>
      </c>
    </row>
    <row r="1327" spans="1:11">
      <c r="A1327" s="10">
        <f t="shared" si="102"/>
        <v>46532</v>
      </c>
      <c r="B1327" t="str">
        <f t="shared" si="103"/>
        <v>14:00</v>
      </c>
      <c r="C1327" t="str">
        <f t="shared" si="104"/>
        <v>17:00</v>
      </c>
      <c r="D1327" t="str">
        <f t="shared" si="101"/>
        <v>Entreprise</v>
      </c>
      <c r="E1327">
        <f t="shared" si="100"/>
        <v>0</v>
      </c>
      <c r="F1327" t="str">
        <f>IF(A1327&lt;DATE(2026,9,1),'Fiche formation'!$C$25,'Fiche formation'!$D$25)</f>
        <v>mickael.montassier@umontpellier.fr</v>
      </c>
      <c r="G1327">
        <f>Salle!$B$1</f>
        <v>0</v>
      </c>
      <c r="H1327" t="str">
        <f>CONCATENATE('Fiche formation'!$C$14," ",IF(A1327&lt;DATE(2026,9,1),"2A","3A"))</f>
        <v>M ALGO 3A</v>
      </c>
      <c r="K1327" t="str">
        <f>VLOOKUP(A1327,'Calendrier 2026-2027'!$AB$7:$AC$37,2,FALSE)</f>
        <v>Entreprise</v>
      </c>
    </row>
    <row r="1328" spans="1:11">
      <c r="A1328" s="10">
        <f t="shared" si="102"/>
        <v>46533</v>
      </c>
      <c r="B1328" t="str">
        <f t="shared" si="103"/>
        <v>08:00</v>
      </c>
      <c r="C1328" t="str">
        <f t="shared" si="104"/>
        <v>12:00</v>
      </c>
      <c r="D1328" t="str">
        <f t="shared" si="101"/>
        <v>Entreprise</v>
      </c>
      <c r="E1328">
        <f t="shared" si="100"/>
        <v>0</v>
      </c>
      <c r="F1328" t="str">
        <f>IF(A1328&lt;DATE(2026,9,1),'Fiche formation'!$C$25,'Fiche formation'!$D$25)</f>
        <v>mickael.montassier@umontpellier.fr</v>
      </c>
      <c r="G1328">
        <f>Salle!$B$1</f>
        <v>0</v>
      </c>
      <c r="H1328" t="str">
        <f>CONCATENATE('Fiche formation'!$C$14," ",IF(A1328&lt;DATE(2026,9,1),"2A","3A"))</f>
        <v>M ALGO 3A</v>
      </c>
      <c r="K1328" t="str">
        <f>VLOOKUP(A1328,'Calendrier 2026-2027'!$AB$7:$AC$37,2,FALSE)</f>
        <v>Entreprise</v>
      </c>
    </row>
    <row r="1329" spans="1:11">
      <c r="A1329" s="10">
        <f t="shared" si="102"/>
        <v>46533</v>
      </c>
      <c r="B1329" t="str">
        <f t="shared" si="103"/>
        <v>14:00</v>
      </c>
      <c r="C1329" t="str">
        <f t="shared" si="104"/>
        <v>17:00</v>
      </c>
      <c r="D1329" t="str">
        <f t="shared" si="101"/>
        <v>Entreprise</v>
      </c>
      <c r="E1329">
        <f t="shared" si="100"/>
        <v>0</v>
      </c>
      <c r="F1329" t="str">
        <f>IF(A1329&lt;DATE(2026,9,1),'Fiche formation'!$C$25,'Fiche formation'!$D$25)</f>
        <v>mickael.montassier@umontpellier.fr</v>
      </c>
      <c r="G1329">
        <f>Salle!$B$1</f>
        <v>0</v>
      </c>
      <c r="H1329" t="str">
        <f>CONCATENATE('Fiche formation'!$C$14," ",IF(A1329&lt;DATE(2026,9,1),"2A","3A"))</f>
        <v>M ALGO 3A</v>
      </c>
      <c r="K1329" t="str">
        <f>VLOOKUP(A1329,'Calendrier 2026-2027'!$AB$7:$AC$37,2,FALSE)</f>
        <v>Entreprise</v>
      </c>
    </row>
    <row r="1330" spans="1:11">
      <c r="A1330" s="10">
        <f t="shared" si="102"/>
        <v>46534</v>
      </c>
      <c r="B1330" t="str">
        <f t="shared" si="103"/>
        <v>08:00</v>
      </c>
      <c r="C1330" t="str">
        <f t="shared" si="104"/>
        <v>12:00</v>
      </c>
      <c r="D1330" t="str">
        <f t="shared" si="101"/>
        <v>Entreprise</v>
      </c>
      <c r="E1330">
        <f t="shared" si="100"/>
        <v>0</v>
      </c>
      <c r="F1330" t="str">
        <f>IF(A1330&lt;DATE(2026,9,1),'Fiche formation'!$C$25,'Fiche formation'!$D$25)</f>
        <v>mickael.montassier@umontpellier.fr</v>
      </c>
      <c r="G1330">
        <f>Salle!$B$1</f>
        <v>0</v>
      </c>
      <c r="H1330" t="str">
        <f>CONCATENATE('Fiche formation'!$C$14," ",IF(A1330&lt;DATE(2026,9,1),"2A","3A"))</f>
        <v>M ALGO 3A</v>
      </c>
      <c r="K1330" t="str">
        <f>VLOOKUP(A1330,'Calendrier 2026-2027'!$AB$7:$AC$37,2,FALSE)</f>
        <v>Entreprise</v>
      </c>
    </row>
    <row r="1331" spans="1:11">
      <c r="A1331" s="10">
        <f t="shared" si="102"/>
        <v>46534</v>
      </c>
      <c r="B1331" t="str">
        <f t="shared" si="103"/>
        <v>14:00</v>
      </c>
      <c r="C1331" t="str">
        <f t="shared" si="104"/>
        <v>17:00</v>
      </c>
      <c r="D1331" t="str">
        <f t="shared" si="101"/>
        <v>Entreprise</v>
      </c>
      <c r="E1331">
        <f t="shared" si="100"/>
        <v>0</v>
      </c>
      <c r="F1331" t="str">
        <f>IF(A1331&lt;DATE(2026,9,1),'Fiche formation'!$C$25,'Fiche formation'!$D$25)</f>
        <v>mickael.montassier@umontpellier.fr</v>
      </c>
      <c r="G1331">
        <f>Salle!$B$1</f>
        <v>0</v>
      </c>
      <c r="H1331" t="str">
        <f>CONCATENATE('Fiche formation'!$C$14," ",IF(A1331&lt;DATE(2026,9,1),"2A","3A"))</f>
        <v>M ALGO 3A</v>
      </c>
      <c r="K1331" t="str">
        <f>VLOOKUP(A1331,'Calendrier 2026-2027'!$AB$7:$AC$37,2,FALSE)</f>
        <v>Entreprise</v>
      </c>
    </row>
    <row r="1332" spans="1:11">
      <c r="A1332" s="10">
        <f t="shared" si="102"/>
        <v>46535</v>
      </c>
      <c r="B1332" t="str">
        <f t="shared" si="103"/>
        <v>08:00</v>
      </c>
      <c r="C1332" t="str">
        <f t="shared" si="104"/>
        <v>12:00</v>
      </c>
      <c r="D1332" t="str">
        <f t="shared" si="101"/>
        <v>Entreprise</v>
      </c>
      <c r="E1332">
        <f t="shared" si="100"/>
        <v>0</v>
      </c>
      <c r="F1332" t="str">
        <f>IF(A1332&lt;DATE(2026,9,1),'Fiche formation'!$C$25,'Fiche formation'!$D$25)</f>
        <v>mickael.montassier@umontpellier.fr</v>
      </c>
      <c r="G1332">
        <f>Salle!$B$1</f>
        <v>0</v>
      </c>
      <c r="H1332" t="str">
        <f>CONCATENATE('Fiche formation'!$C$14," ",IF(A1332&lt;DATE(2026,9,1),"2A","3A"))</f>
        <v>M ALGO 3A</v>
      </c>
      <c r="K1332" t="str">
        <f>VLOOKUP(A1332,'Calendrier 2026-2027'!$AB$7:$AC$37,2,FALSE)</f>
        <v>Entreprise</v>
      </c>
    </row>
    <row r="1333" spans="1:11">
      <c r="A1333" s="10">
        <f t="shared" si="102"/>
        <v>46535</v>
      </c>
      <c r="B1333" t="str">
        <f t="shared" si="103"/>
        <v>14:00</v>
      </c>
      <c r="C1333" t="str">
        <f t="shared" si="104"/>
        <v>17:00</v>
      </c>
      <c r="D1333" t="str">
        <f t="shared" si="101"/>
        <v>Entreprise</v>
      </c>
      <c r="E1333">
        <f t="shared" si="100"/>
        <v>0</v>
      </c>
      <c r="F1333" t="str">
        <f>IF(A1333&lt;DATE(2026,9,1),'Fiche formation'!$C$25,'Fiche formation'!$D$25)</f>
        <v>mickael.montassier@umontpellier.fr</v>
      </c>
      <c r="G1333">
        <f>Salle!$B$1</f>
        <v>0</v>
      </c>
      <c r="H1333" t="str">
        <f>CONCATENATE('Fiche formation'!$C$14," ",IF(A1333&lt;DATE(2026,9,1),"2A","3A"))</f>
        <v>M ALGO 3A</v>
      </c>
      <c r="K1333" t="str">
        <f>VLOOKUP(A1333,'Calendrier 2026-2027'!$AB$7:$AC$37,2,FALSE)</f>
        <v>Entreprise</v>
      </c>
    </row>
    <row r="1334" spans="1:11">
      <c r="A1334" s="10">
        <f t="shared" si="102"/>
        <v>46536</v>
      </c>
      <c r="B1334" t="str">
        <f t="shared" si="103"/>
        <v/>
      </c>
      <c r="C1334" t="str">
        <f t="shared" si="104"/>
        <v/>
      </c>
      <c r="D1334">
        <f t="shared" si="101"/>
        <v>0</v>
      </c>
      <c r="E1334" t="str">
        <f t="shared" si="100"/>
        <v/>
      </c>
      <c r="F1334" t="str">
        <f>IF(A1334&lt;DATE(2026,9,1),'Fiche formation'!$C$25,'Fiche formation'!$D$25)</f>
        <v>mickael.montassier@umontpellier.fr</v>
      </c>
      <c r="G1334">
        <f>Salle!$B$1</f>
        <v>0</v>
      </c>
      <c r="H1334" t="str">
        <f>CONCATENATE('Fiche formation'!$C$14," ",IF(A1334&lt;DATE(2026,9,1),"2A","3A"))</f>
        <v>M ALGO 3A</v>
      </c>
      <c r="K1334">
        <f>VLOOKUP(A1334,'Calendrier 2026-2027'!$AB$7:$AC$37,2,FALSE)</f>
        <v>0</v>
      </c>
    </row>
    <row r="1335" spans="1:11">
      <c r="A1335" s="10">
        <f t="shared" si="102"/>
        <v>46536</v>
      </c>
      <c r="B1335" t="str">
        <f t="shared" si="103"/>
        <v/>
      </c>
      <c r="C1335" t="str">
        <f t="shared" si="104"/>
        <v/>
      </c>
      <c r="D1335">
        <f t="shared" si="101"/>
        <v>0</v>
      </c>
      <c r="E1335" t="str">
        <f t="shared" si="100"/>
        <v/>
      </c>
      <c r="F1335" t="str">
        <f>IF(A1335&lt;DATE(2026,9,1),'Fiche formation'!$C$25,'Fiche formation'!$D$25)</f>
        <v>mickael.montassier@umontpellier.fr</v>
      </c>
      <c r="G1335">
        <f>Salle!$B$1</f>
        <v>0</v>
      </c>
      <c r="H1335" t="str">
        <f>CONCATENATE('Fiche formation'!$C$14," ",IF(A1335&lt;DATE(2026,9,1),"2A","3A"))</f>
        <v>M ALGO 3A</v>
      </c>
      <c r="K1335">
        <f>VLOOKUP(A1335,'Calendrier 2026-2027'!$AB$7:$AC$37,2,FALSE)</f>
        <v>0</v>
      </c>
    </row>
    <row r="1336" spans="1:11">
      <c r="A1336" s="10">
        <f t="shared" si="102"/>
        <v>46537</v>
      </c>
      <c r="B1336" t="str">
        <f t="shared" si="103"/>
        <v/>
      </c>
      <c r="C1336" t="str">
        <f t="shared" si="104"/>
        <v/>
      </c>
      <c r="D1336">
        <f t="shared" si="101"/>
        <v>0</v>
      </c>
      <c r="E1336" t="str">
        <f t="shared" si="100"/>
        <v/>
      </c>
      <c r="F1336" t="str">
        <f>IF(A1336&lt;DATE(2026,9,1),'Fiche formation'!$C$25,'Fiche formation'!$D$25)</f>
        <v>mickael.montassier@umontpellier.fr</v>
      </c>
      <c r="G1336">
        <f>Salle!$B$1</f>
        <v>0</v>
      </c>
      <c r="H1336" t="str">
        <f>CONCATENATE('Fiche formation'!$C$14," ",IF(A1336&lt;DATE(2026,9,1),"2A","3A"))</f>
        <v>M ALGO 3A</v>
      </c>
      <c r="K1336">
        <f>VLOOKUP(A1336,'Calendrier 2026-2027'!$AB$7:$AC$37,2,FALSE)</f>
        <v>0</v>
      </c>
    </row>
    <row r="1337" spans="1:11">
      <c r="A1337" s="10">
        <f t="shared" si="102"/>
        <v>46537</v>
      </c>
      <c r="B1337" t="str">
        <f t="shared" si="103"/>
        <v/>
      </c>
      <c r="C1337" t="str">
        <f t="shared" si="104"/>
        <v/>
      </c>
      <c r="D1337">
        <f t="shared" si="101"/>
        <v>0</v>
      </c>
      <c r="E1337" t="str">
        <f t="shared" si="100"/>
        <v/>
      </c>
      <c r="F1337" t="str">
        <f>IF(A1337&lt;DATE(2026,9,1),'Fiche formation'!$C$25,'Fiche formation'!$D$25)</f>
        <v>mickael.montassier@umontpellier.fr</v>
      </c>
      <c r="G1337">
        <f>Salle!$B$1</f>
        <v>0</v>
      </c>
      <c r="H1337" t="str">
        <f>CONCATENATE('Fiche formation'!$C$14," ",IF(A1337&lt;DATE(2026,9,1),"2A","3A"))</f>
        <v>M ALGO 3A</v>
      </c>
      <c r="K1337">
        <f>VLOOKUP(A1337,'Calendrier 2026-2027'!$AB$7:$AC$37,2,FALSE)</f>
        <v>0</v>
      </c>
    </row>
    <row r="1338" spans="1:11">
      <c r="A1338" s="10">
        <f t="shared" si="102"/>
        <v>46538</v>
      </c>
      <c r="B1338" t="str">
        <f t="shared" si="103"/>
        <v>08:00</v>
      </c>
      <c r="C1338" t="str">
        <f t="shared" si="104"/>
        <v>12:00</v>
      </c>
      <c r="D1338" t="str">
        <f t="shared" si="101"/>
        <v>Entreprise</v>
      </c>
      <c r="E1338">
        <f t="shared" si="100"/>
        <v>0</v>
      </c>
      <c r="F1338" t="str">
        <f>IF(A1338&lt;DATE(2026,9,1),'Fiche formation'!$C$25,'Fiche formation'!$D$25)</f>
        <v>mickael.montassier@umontpellier.fr</v>
      </c>
      <c r="G1338">
        <f>Salle!$B$1</f>
        <v>0</v>
      </c>
      <c r="H1338" t="str">
        <f>CONCATENATE('Fiche formation'!$C$14," ",IF(A1338&lt;DATE(2026,9,1),"2A","3A"))</f>
        <v>M ALGO 3A</v>
      </c>
      <c r="K1338" t="str">
        <f>VLOOKUP(A1338,'Calendrier 2026-2027'!$AB$7:$AC$37,2,FALSE)</f>
        <v>Entreprise</v>
      </c>
    </row>
    <row r="1339" spans="1:11">
      <c r="A1339" s="10">
        <f t="shared" si="102"/>
        <v>46538</v>
      </c>
      <c r="B1339" t="str">
        <f t="shared" si="103"/>
        <v>14:00</v>
      </c>
      <c r="C1339" t="str">
        <f t="shared" si="104"/>
        <v>17:00</v>
      </c>
      <c r="D1339" t="str">
        <f t="shared" si="101"/>
        <v>Entreprise</v>
      </c>
      <c r="E1339">
        <f t="shared" si="100"/>
        <v>0</v>
      </c>
      <c r="F1339" t="str">
        <f>IF(A1339&lt;DATE(2026,9,1),'Fiche formation'!$C$25,'Fiche formation'!$D$25)</f>
        <v>mickael.montassier@umontpellier.fr</v>
      </c>
      <c r="G1339">
        <f>Salle!$B$1</f>
        <v>0</v>
      </c>
      <c r="H1339" t="str">
        <f>CONCATENATE('Fiche formation'!$C$14," ",IF(A1339&lt;DATE(2026,9,1),"2A","3A"))</f>
        <v>M ALGO 3A</v>
      </c>
      <c r="K1339" t="str">
        <f>VLOOKUP(A1339,'Calendrier 2026-2027'!$AB$7:$AC$37,2,FALSE)</f>
        <v>Entreprise</v>
      </c>
    </row>
    <row r="1340" spans="1:11">
      <c r="A1340" s="10">
        <f t="shared" si="102"/>
        <v>46539</v>
      </c>
      <c r="B1340" t="str">
        <f t="shared" si="103"/>
        <v>08:00</v>
      </c>
      <c r="C1340" t="str">
        <f t="shared" si="104"/>
        <v>12:00</v>
      </c>
      <c r="D1340" t="str">
        <f t="shared" si="101"/>
        <v>Entreprise</v>
      </c>
      <c r="E1340">
        <f t="shared" si="100"/>
        <v>0</v>
      </c>
      <c r="F1340" t="str">
        <f>IF(A1340&lt;DATE(2026,9,1),'Fiche formation'!$C$25,'Fiche formation'!$D$25)</f>
        <v>mickael.montassier@umontpellier.fr</v>
      </c>
      <c r="G1340">
        <f>Salle!$B$1</f>
        <v>0</v>
      </c>
      <c r="H1340" t="str">
        <f>CONCATENATE('Fiche formation'!$C$14," ",IF(A1340&lt;DATE(2026,9,1),"2A","3A"))</f>
        <v>M ALGO 3A</v>
      </c>
      <c r="K1340" t="str">
        <f>VLOOKUP(A1340,'Calendrier 2026-2027'!$AE$7:$AF$37,2,FALSE)</f>
        <v>Entreprise</v>
      </c>
    </row>
    <row r="1341" spans="1:11">
      <c r="A1341" s="10">
        <f t="shared" si="102"/>
        <v>46539</v>
      </c>
      <c r="B1341" t="str">
        <f t="shared" si="103"/>
        <v>14:00</v>
      </c>
      <c r="C1341" t="str">
        <f t="shared" si="104"/>
        <v>17:00</v>
      </c>
      <c r="D1341" t="str">
        <f t="shared" si="101"/>
        <v>Entreprise</v>
      </c>
      <c r="E1341">
        <f t="shared" si="100"/>
        <v>0</v>
      </c>
      <c r="F1341" t="str">
        <f>IF(A1341&lt;DATE(2026,9,1),'Fiche formation'!$C$25,'Fiche formation'!$D$25)</f>
        <v>mickael.montassier@umontpellier.fr</v>
      </c>
      <c r="G1341">
        <f>Salle!$B$1</f>
        <v>0</v>
      </c>
      <c r="H1341" t="str">
        <f>CONCATENATE('Fiche formation'!$C$14," ",IF(A1341&lt;DATE(2026,9,1),"2A","3A"))</f>
        <v>M ALGO 3A</v>
      </c>
      <c r="K1341" t="str">
        <f>VLOOKUP(A1341,'Calendrier 2026-2027'!$AE$7:$AF$37,2,FALSE)</f>
        <v>Entreprise</v>
      </c>
    </row>
    <row r="1342" spans="1:11">
      <c r="A1342" s="10">
        <f t="shared" si="102"/>
        <v>46540</v>
      </c>
      <c r="B1342" t="str">
        <f t="shared" si="103"/>
        <v>08:00</v>
      </c>
      <c r="C1342" t="str">
        <f t="shared" si="104"/>
        <v>12:00</v>
      </c>
      <c r="D1342" t="str">
        <f t="shared" si="101"/>
        <v>Entreprise</v>
      </c>
      <c r="E1342">
        <f t="shared" si="100"/>
        <v>0</v>
      </c>
      <c r="F1342" t="str">
        <f>IF(A1342&lt;DATE(2026,9,1),'Fiche formation'!$C$25,'Fiche formation'!$D$25)</f>
        <v>mickael.montassier@umontpellier.fr</v>
      </c>
      <c r="G1342">
        <f>Salle!$B$1</f>
        <v>0</v>
      </c>
      <c r="H1342" t="str">
        <f>CONCATENATE('Fiche formation'!$C$14," ",IF(A1342&lt;DATE(2026,9,1),"2A","3A"))</f>
        <v>M ALGO 3A</v>
      </c>
      <c r="K1342" t="str">
        <f>VLOOKUP(A1342,'Calendrier 2026-2027'!$AE$7:$AF$37,2,FALSE)</f>
        <v>Entreprise</v>
      </c>
    </row>
    <row r="1343" spans="1:11">
      <c r="A1343" s="10">
        <f t="shared" si="102"/>
        <v>46540</v>
      </c>
      <c r="B1343" t="str">
        <f t="shared" si="103"/>
        <v>14:00</v>
      </c>
      <c r="C1343" t="str">
        <f t="shared" si="104"/>
        <v>17:00</v>
      </c>
      <c r="D1343" t="str">
        <f t="shared" si="101"/>
        <v>Entreprise</v>
      </c>
      <c r="E1343">
        <f t="shared" ref="E1343:E1406" si="105">IF(K1343=0,"",IF(OR(K1343="Entreprise",K1343="Révisions"),0,1))</f>
        <v>0</v>
      </c>
      <c r="F1343" t="str">
        <f>IF(A1343&lt;DATE(2026,9,1),'Fiche formation'!$C$25,'Fiche formation'!$D$25)</f>
        <v>mickael.montassier@umontpellier.fr</v>
      </c>
      <c r="G1343">
        <f>Salle!$B$1</f>
        <v>0</v>
      </c>
      <c r="H1343" t="str">
        <f>CONCATENATE('Fiche formation'!$C$14," ",IF(A1343&lt;DATE(2026,9,1),"2A","3A"))</f>
        <v>M ALGO 3A</v>
      </c>
      <c r="K1343" t="str">
        <f>VLOOKUP(A1343,'Calendrier 2026-2027'!$AE$7:$AF$37,2,FALSE)</f>
        <v>Entreprise</v>
      </c>
    </row>
    <row r="1344" spans="1:11">
      <c r="A1344" s="10">
        <f t="shared" si="102"/>
        <v>46541</v>
      </c>
      <c r="B1344" t="str">
        <f t="shared" si="103"/>
        <v>08:00</v>
      </c>
      <c r="C1344" t="str">
        <f t="shared" si="104"/>
        <v>12:00</v>
      </c>
      <c r="D1344" t="str">
        <f t="shared" ref="D1344:D1407" si="106">K1344</f>
        <v>Entreprise</v>
      </c>
      <c r="E1344">
        <f t="shared" si="105"/>
        <v>0</v>
      </c>
      <c r="F1344" t="str">
        <f>IF(A1344&lt;DATE(2026,9,1),'Fiche formation'!$C$25,'Fiche formation'!$D$25)</f>
        <v>mickael.montassier@umontpellier.fr</v>
      </c>
      <c r="G1344">
        <f>Salle!$B$1</f>
        <v>0</v>
      </c>
      <c r="H1344" t="str">
        <f>CONCATENATE('Fiche formation'!$C$14," ",IF(A1344&lt;DATE(2026,9,1),"2A","3A"))</f>
        <v>M ALGO 3A</v>
      </c>
      <c r="K1344" t="str">
        <f>VLOOKUP(A1344,'Calendrier 2026-2027'!$AE$7:$AF$37,2,FALSE)</f>
        <v>Entreprise</v>
      </c>
    </row>
    <row r="1345" spans="1:11">
      <c r="A1345" s="10">
        <f t="shared" ref="A1345:A1408" si="107">IF(A1344=A1343,A1344+1,A1344)</f>
        <v>46541</v>
      </c>
      <c r="B1345" t="str">
        <f t="shared" si="103"/>
        <v>14:00</v>
      </c>
      <c r="C1345" t="str">
        <f t="shared" si="104"/>
        <v>17:00</v>
      </c>
      <c r="D1345" t="str">
        <f t="shared" si="106"/>
        <v>Entreprise</v>
      </c>
      <c r="E1345">
        <f t="shared" si="105"/>
        <v>0</v>
      </c>
      <c r="F1345" t="str">
        <f>IF(A1345&lt;DATE(2026,9,1),'Fiche formation'!$C$25,'Fiche formation'!$D$25)</f>
        <v>mickael.montassier@umontpellier.fr</v>
      </c>
      <c r="G1345">
        <f>Salle!$B$1</f>
        <v>0</v>
      </c>
      <c r="H1345" t="str">
        <f>CONCATENATE('Fiche formation'!$C$14," ",IF(A1345&lt;DATE(2026,9,1),"2A","3A"))</f>
        <v>M ALGO 3A</v>
      </c>
      <c r="K1345" t="str">
        <f>VLOOKUP(A1345,'Calendrier 2026-2027'!$AE$7:$AF$37,2,FALSE)</f>
        <v>Entreprise</v>
      </c>
    </row>
    <row r="1346" spans="1:11">
      <c r="A1346" s="10">
        <f t="shared" si="107"/>
        <v>46542</v>
      </c>
      <c r="B1346" t="str">
        <f t="shared" si="103"/>
        <v>08:00</v>
      </c>
      <c r="C1346" t="str">
        <f t="shared" si="104"/>
        <v>12:00</v>
      </c>
      <c r="D1346" t="str">
        <f t="shared" si="106"/>
        <v>Entreprise</v>
      </c>
      <c r="E1346">
        <f t="shared" si="105"/>
        <v>0</v>
      </c>
      <c r="F1346" t="str">
        <f>IF(A1346&lt;DATE(2026,9,1),'Fiche formation'!$C$25,'Fiche formation'!$D$25)</f>
        <v>mickael.montassier@umontpellier.fr</v>
      </c>
      <c r="G1346">
        <f>Salle!$B$1</f>
        <v>0</v>
      </c>
      <c r="H1346" t="str">
        <f>CONCATENATE('Fiche formation'!$C$14," ",IF(A1346&lt;DATE(2026,9,1),"2A","3A"))</f>
        <v>M ALGO 3A</v>
      </c>
      <c r="K1346" t="str">
        <f>VLOOKUP(A1346,'Calendrier 2026-2027'!$AE$7:$AF$37,2,FALSE)</f>
        <v>Entreprise</v>
      </c>
    </row>
    <row r="1347" spans="1:11">
      <c r="A1347" s="10">
        <f t="shared" si="107"/>
        <v>46542</v>
      </c>
      <c r="B1347" t="str">
        <f t="shared" ref="B1347:B1410" si="108">IF(K1347=0,"",IF($A1347=$A1346,"14:00","08:00"))</f>
        <v>14:00</v>
      </c>
      <c r="C1347" t="str">
        <f t="shared" ref="C1347:C1410" si="109">IF(K1347=0,"",IF($A1347=$A1346,"17:00","12:00"))</f>
        <v>17:00</v>
      </c>
      <c r="D1347" t="str">
        <f t="shared" si="106"/>
        <v>Entreprise</v>
      </c>
      <c r="E1347">
        <f t="shared" si="105"/>
        <v>0</v>
      </c>
      <c r="F1347" t="str">
        <f>IF(A1347&lt;DATE(2026,9,1),'Fiche formation'!$C$25,'Fiche formation'!$D$25)</f>
        <v>mickael.montassier@umontpellier.fr</v>
      </c>
      <c r="G1347">
        <f>Salle!$B$1</f>
        <v>0</v>
      </c>
      <c r="H1347" t="str">
        <f>CONCATENATE('Fiche formation'!$C$14," ",IF(A1347&lt;DATE(2026,9,1),"2A","3A"))</f>
        <v>M ALGO 3A</v>
      </c>
      <c r="K1347" t="str">
        <f>VLOOKUP(A1347,'Calendrier 2026-2027'!$AE$7:$AF$37,2,FALSE)</f>
        <v>Entreprise</v>
      </c>
    </row>
    <row r="1348" spans="1:11">
      <c r="A1348" s="10">
        <f t="shared" si="107"/>
        <v>46543</v>
      </c>
      <c r="B1348" t="str">
        <f t="shared" si="108"/>
        <v/>
      </c>
      <c r="C1348" t="str">
        <f t="shared" si="109"/>
        <v/>
      </c>
      <c r="D1348">
        <f t="shared" si="106"/>
        <v>0</v>
      </c>
      <c r="E1348" t="str">
        <f t="shared" si="105"/>
        <v/>
      </c>
      <c r="F1348" t="str">
        <f>IF(A1348&lt;DATE(2026,9,1),'Fiche formation'!$C$25,'Fiche formation'!$D$25)</f>
        <v>mickael.montassier@umontpellier.fr</v>
      </c>
      <c r="G1348">
        <f>Salle!$B$1</f>
        <v>0</v>
      </c>
      <c r="H1348" t="str">
        <f>CONCATENATE('Fiche formation'!$C$14," ",IF(A1348&lt;DATE(2026,9,1),"2A","3A"))</f>
        <v>M ALGO 3A</v>
      </c>
      <c r="K1348">
        <f>VLOOKUP(A1348,'Calendrier 2026-2027'!$AE$7:$AF$37,2,FALSE)</f>
        <v>0</v>
      </c>
    </row>
    <row r="1349" spans="1:11">
      <c r="A1349" s="10">
        <f t="shared" si="107"/>
        <v>46543</v>
      </c>
      <c r="B1349" t="str">
        <f t="shared" si="108"/>
        <v/>
      </c>
      <c r="C1349" t="str">
        <f t="shared" si="109"/>
        <v/>
      </c>
      <c r="D1349">
        <f t="shared" si="106"/>
        <v>0</v>
      </c>
      <c r="E1349" t="str">
        <f t="shared" si="105"/>
        <v/>
      </c>
      <c r="F1349" t="str">
        <f>IF(A1349&lt;DATE(2026,9,1),'Fiche formation'!$C$25,'Fiche formation'!$D$25)</f>
        <v>mickael.montassier@umontpellier.fr</v>
      </c>
      <c r="G1349">
        <f>Salle!$B$1</f>
        <v>0</v>
      </c>
      <c r="H1349" t="str">
        <f>CONCATENATE('Fiche formation'!$C$14," ",IF(A1349&lt;DATE(2026,9,1),"2A","3A"))</f>
        <v>M ALGO 3A</v>
      </c>
      <c r="K1349">
        <f>VLOOKUP(A1349,'Calendrier 2026-2027'!$AE$7:$AF$37,2,FALSE)</f>
        <v>0</v>
      </c>
    </row>
    <row r="1350" spans="1:11">
      <c r="A1350" s="10">
        <f t="shared" si="107"/>
        <v>46544</v>
      </c>
      <c r="B1350" t="str">
        <f t="shared" si="108"/>
        <v/>
      </c>
      <c r="C1350" t="str">
        <f t="shared" si="109"/>
        <v/>
      </c>
      <c r="D1350">
        <f t="shared" si="106"/>
        <v>0</v>
      </c>
      <c r="E1350" t="str">
        <f t="shared" si="105"/>
        <v/>
      </c>
      <c r="F1350" t="str">
        <f>IF(A1350&lt;DATE(2026,9,1),'Fiche formation'!$C$25,'Fiche formation'!$D$25)</f>
        <v>mickael.montassier@umontpellier.fr</v>
      </c>
      <c r="G1350">
        <f>Salle!$B$1</f>
        <v>0</v>
      </c>
      <c r="H1350" t="str">
        <f>CONCATENATE('Fiche formation'!$C$14," ",IF(A1350&lt;DATE(2026,9,1),"2A","3A"))</f>
        <v>M ALGO 3A</v>
      </c>
      <c r="K1350">
        <f>VLOOKUP(A1350,'Calendrier 2026-2027'!$AE$7:$AF$37,2,FALSE)</f>
        <v>0</v>
      </c>
    </row>
    <row r="1351" spans="1:11">
      <c r="A1351" s="10">
        <f t="shared" si="107"/>
        <v>46544</v>
      </c>
      <c r="B1351" t="str">
        <f t="shared" si="108"/>
        <v/>
      </c>
      <c r="C1351" t="str">
        <f t="shared" si="109"/>
        <v/>
      </c>
      <c r="D1351">
        <f t="shared" si="106"/>
        <v>0</v>
      </c>
      <c r="E1351" t="str">
        <f t="shared" si="105"/>
        <v/>
      </c>
      <c r="F1351" t="str">
        <f>IF(A1351&lt;DATE(2026,9,1),'Fiche formation'!$C$25,'Fiche formation'!$D$25)</f>
        <v>mickael.montassier@umontpellier.fr</v>
      </c>
      <c r="G1351">
        <f>Salle!$B$1</f>
        <v>0</v>
      </c>
      <c r="H1351" t="str">
        <f>CONCATENATE('Fiche formation'!$C$14," ",IF(A1351&lt;DATE(2026,9,1),"2A","3A"))</f>
        <v>M ALGO 3A</v>
      </c>
      <c r="K1351">
        <f>VLOOKUP(A1351,'Calendrier 2026-2027'!$AE$7:$AF$37,2,FALSE)</f>
        <v>0</v>
      </c>
    </row>
    <row r="1352" spans="1:11">
      <c r="A1352" s="10">
        <f t="shared" si="107"/>
        <v>46545</v>
      </c>
      <c r="B1352" t="str">
        <f t="shared" si="108"/>
        <v>08:00</v>
      </c>
      <c r="C1352" t="str">
        <f t="shared" si="109"/>
        <v>12:00</v>
      </c>
      <c r="D1352" t="str">
        <f t="shared" si="106"/>
        <v>Entreprise</v>
      </c>
      <c r="E1352">
        <f t="shared" si="105"/>
        <v>0</v>
      </c>
      <c r="F1352" t="str">
        <f>IF(A1352&lt;DATE(2026,9,1),'Fiche formation'!$C$25,'Fiche formation'!$D$25)</f>
        <v>mickael.montassier@umontpellier.fr</v>
      </c>
      <c r="G1352">
        <f>Salle!$B$1</f>
        <v>0</v>
      </c>
      <c r="H1352" t="str">
        <f>CONCATENATE('Fiche formation'!$C$14," ",IF(A1352&lt;DATE(2026,9,1),"2A","3A"))</f>
        <v>M ALGO 3A</v>
      </c>
      <c r="K1352" t="str">
        <f>VLOOKUP(A1352,'Calendrier 2026-2027'!$AE$7:$AF$37,2,FALSE)</f>
        <v>Entreprise</v>
      </c>
    </row>
    <row r="1353" spans="1:11">
      <c r="A1353" s="10">
        <f t="shared" si="107"/>
        <v>46545</v>
      </c>
      <c r="B1353" t="str">
        <f t="shared" si="108"/>
        <v>14:00</v>
      </c>
      <c r="C1353" t="str">
        <f t="shared" si="109"/>
        <v>17:00</v>
      </c>
      <c r="D1353" t="str">
        <f t="shared" si="106"/>
        <v>Entreprise</v>
      </c>
      <c r="E1353">
        <f t="shared" si="105"/>
        <v>0</v>
      </c>
      <c r="F1353" t="str">
        <f>IF(A1353&lt;DATE(2026,9,1),'Fiche formation'!$C$25,'Fiche formation'!$D$25)</f>
        <v>mickael.montassier@umontpellier.fr</v>
      </c>
      <c r="G1353">
        <f>Salle!$B$1</f>
        <v>0</v>
      </c>
      <c r="H1353" t="str">
        <f>CONCATENATE('Fiche formation'!$C$14," ",IF(A1353&lt;DATE(2026,9,1),"2A","3A"))</f>
        <v>M ALGO 3A</v>
      </c>
      <c r="K1353" t="str">
        <f>VLOOKUP(A1353,'Calendrier 2026-2027'!$AE$7:$AF$37,2,FALSE)</f>
        <v>Entreprise</v>
      </c>
    </row>
    <row r="1354" spans="1:11">
      <c r="A1354" s="10">
        <f t="shared" si="107"/>
        <v>46546</v>
      </c>
      <c r="B1354" t="str">
        <f t="shared" si="108"/>
        <v>08:00</v>
      </c>
      <c r="C1354" t="str">
        <f t="shared" si="109"/>
        <v>12:00</v>
      </c>
      <c r="D1354" t="str">
        <f t="shared" si="106"/>
        <v>Entreprise</v>
      </c>
      <c r="E1354">
        <f t="shared" si="105"/>
        <v>0</v>
      </c>
      <c r="F1354" t="str">
        <f>IF(A1354&lt;DATE(2026,9,1),'Fiche formation'!$C$25,'Fiche formation'!$D$25)</f>
        <v>mickael.montassier@umontpellier.fr</v>
      </c>
      <c r="G1354">
        <f>Salle!$B$1</f>
        <v>0</v>
      </c>
      <c r="H1354" t="str">
        <f>CONCATENATE('Fiche formation'!$C$14," ",IF(A1354&lt;DATE(2026,9,1),"2A","3A"))</f>
        <v>M ALGO 3A</v>
      </c>
      <c r="K1354" t="str">
        <f>VLOOKUP(A1354,'Calendrier 2026-2027'!$AE$7:$AF$37,2,FALSE)</f>
        <v>Entreprise</v>
      </c>
    </row>
    <row r="1355" spans="1:11">
      <c r="A1355" s="10">
        <f t="shared" si="107"/>
        <v>46546</v>
      </c>
      <c r="B1355" t="str">
        <f t="shared" si="108"/>
        <v>14:00</v>
      </c>
      <c r="C1355" t="str">
        <f t="shared" si="109"/>
        <v>17:00</v>
      </c>
      <c r="D1355" t="str">
        <f t="shared" si="106"/>
        <v>Entreprise</v>
      </c>
      <c r="E1355">
        <f t="shared" si="105"/>
        <v>0</v>
      </c>
      <c r="F1355" t="str">
        <f>IF(A1355&lt;DATE(2026,9,1),'Fiche formation'!$C$25,'Fiche formation'!$D$25)</f>
        <v>mickael.montassier@umontpellier.fr</v>
      </c>
      <c r="G1355">
        <f>Salle!$B$1</f>
        <v>0</v>
      </c>
      <c r="H1355" t="str">
        <f>CONCATENATE('Fiche formation'!$C$14," ",IF(A1355&lt;DATE(2026,9,1),"2A","3A"))</f>
        <v>M ALGO 3A</v>
      </c>
      <c r="K1355" t="str">
        <f>VLOOKUP(A1355,'Calendrier 2026-2027'!$AE$7:$AF$37,2,FALSE)</f>
        <v>Entreprise</v>
      </c>
    </row>
    <row r="1356" spans="1:11">
      <c r="A1356" s="10">
        <f t="shared" si="107"/>
        <v>46547</v>
      </c>
      <c r="B1356" t="str">
        <f t="shared" si="108"/>
        <v>08:00</v>
      </c>
      <c r="C1356" t="str">
        <f t="shared" si="109"/>
        <v>12:00</v>
      </c>
      <c r="D1356" t="str">
        <f t="shared" si="106"/>
        <v>Entreprise</v>
      </c>
      <c r="E1356">
        <f t="shared" si="105"/>
        <v>0</v>
      </c>
      <c r="F1356" t="str">
        <f>IF(A1356&lt;DATE(2026,9,1),'Fiche formation'!$C$25,'Fiche formation'!$D$25)</f>
        <v>mickael.montassier@umontpellier.fr</v>
      </c>
      <c r="G1356">
        <f>Salle!$B$1</f>
        <v>0</v>
      </c>
      <c r="H1356" t="str">
        <f>CONCATENATE('Fiche formation'!$C$14," ",IF(A1356&lt;DATE(2026,9,1),"2A","3A"))</f>
        <v>M ALGO 3A</v>
      </c>
      <c r="K1356" t="str">
        <f>VLOOKUP(A1356,'Calendrier 2026-2027'!$AE$7:$AF$37,2,FALSE)</f>
        <v>Entreprise</v>
      </c>
    </row>
    <row r="1357" spans="1:11">
      <c r="A1357" s="10">
        <f t="shared" si="107"/>
        <v>46547</v>
      </c>
      <c r="B1357" t="str">
        <f t="shared" si="108"/>
        <v>14:00</v>
      </c>
      <c r="C1357" t="str">
        <f t="shared" si="109"/>
        <v>17:00</v>
      </c>
      <c r="D1357" t="str">
        <f t="shared" si="106"/>
        <v>Entreprise</v>
      </c>
      <c r="E1357">
        <f t="shared" si="105"/>
        <v>0</v>
      </c>
      <c r="F1357" t="str">
        <f>IF(A1357&lt;DATE(2026,9,1),'Fiche formation'!$C$25,'Fiche formation'!$D$25)</f>
        <v>mickael.montassier@umontpellier.fr</v>
      </c>
      <c r="G1357">
        <f>Salle!$B$1</f>
        <v>0</v>
      </c>
      <c r="H1357" t="str">
        <f>CONCATENATE('Fiche formation'!$C$14," ",IF(A1357&lt;DATE(2026,9,1),"2A","3A"))</f>
        <v>M ALGO 3A</v>
      </c>
      <c r="K1357" t="str">
        <f>VLOOKUP(A1357,'Calendrier 2026-2027'!$AE$7:$AF$37,2,FALSE)</f>
        <v>Entreprise</v>
      </c>
    </row>
    <row r="1358" spans="1:11">
      <c r="A1358" s="10">
        <f t="shared" si="107"/>
        <v>46548</v>
      </c>
      <c r="B1358" t="str">
        <f t="shared" si="108"/>
        <v>08:00</v>
      </c>
      <c r="C1358" t="str">
        <f t="shared" si="109"/>
        <v>12:00</v>
      </c>
      <c r="D1358" t="str">
        <f t="shared" si="106"/>
        <v>Entreprise</v>
      </c>
      <c r="E1358">
        <f t="shared" si="105"/>
        <v>0</v>
      </c>
      <c r="F1358" t="str">
        <f>IF(A1358&lt;DATE(2026,9,1),'Fiche formation'!$C$25,'Fiche formation'!$D$25)</f>
        <v>mickael.montassier@umontpellier.fr</v>
      </c>
      <c r="G1358">
        <f>Salle!$B$1</f>
        <v>0</v>
      </c>
      <c r="H1358" t="str">
        <f>CONCATENATE('Fiche formation'!$C$14," ",IF(A1358&lt;DATE(2026,9,1),"2A","3A"))</f>
        <v>M ALGO 3A</v>
      </c>
      <c r="K1358" t="str">
        <f>VLOOKUP(A1358,'Calendrier 2026-2027'!$AE$7:$AF$37,2,FALSE)</f>
        <v>Entreprise</v>
      </c>
    </row>
    <row r="1359" spans="1:11">
      <c r="A1359" s="10">
        <f t="shared" si="107"/>
        <v>46548</v>
      </c>
      <c r="B1359" t="str">
        <f t="shared" si="108"/>
        <v>14:00</v>
      </c>
      <c r="C1359" t="str">
        <f t="shared" si="109"/>
        <v>17:00</v>
      </c>
      <c r="D1359" t="str">
        <f t="shared" si="106"/>
        <v>Entreprise</v>
      </c>
      <c r="E1359">
        <f t="shared" si="105"/>
        <v>0</v>
      </c>
      <c r="F1359" t="str">
        <f>IF(A1359&lt;DATE(2026,9,1),'Fiche formation'!$C$25,'Fiche formation'!$D$25)</f>
        <v>mickael.montassier@umontpellier.fr</v>
      </c>
      <c r="G1359">
        <f>Salle!$B$1</f>
        <v>0</v>
      </c>
      <c r="H1359" t="str">
        <f>CONCATENATE('Fiche formation'!$C$14," ",IF(A1359&lt;DATE(2026,9,1),"2A","3A"))</f>
        <v>M ALGO 3A</v>
      </c>
      <c r="K1359" t="str">
        <f>VLOOKUP(A1359,'Calendrier 2026-2027'!$AE$7:$AF$37,2,FALSE)</f>
        <v>Entreprise</v>
      </c>
    </row>
    <row r="1360" spans="1:11">
      <c r="A1360" s="10">
        <f t="shared" si="107"/>
        <v>46549</v>
      </c>
      <c r="B1360" t="str">
        <f t="shared" si="108"/>
        <v>08:00</v>
      </c>
      <c r="C1360" t="str">
        <f t="shared" si="109"/>
        <v>12:00</v>
      </c>
      <c r="D1360" t="str">
        <f t="shared" si="106"/>
        <v>Entreprise</v>
      </c>
      <c r="E1360">
        <f t="shared" si="105"/>
        <v>0</v>
      </c>
      <c r="F1360" t="str">
        <f>IF(A1360&lt;DATE(2026,9,1),'Fiche formation'!$C$25,'Fiche formation'!$D$25)</f>
        <v>mickael.montassier@umontpellier.fr</v>
      </c>
      <c r="G1360">
        <f>Salle!$B$1</f>
        <v>0</v>
      </c>
      <c r="H1360" t="str">
        <f>CONCATENATE('Fiche formation'!$C$14," ",IF(A1360&lt;DATE(2026,9,1),"2A","3A"))</f>
        <v>M ALGO 3A</v>
      </c>
      <c r="K1360" t="str">
        <f>VLOOKUP(A1360,'Calendrier 2026-2027'!$AE$7:$AF$37,2,FALSE)</f>
        <v>Entreprise</v>
      </c>
    </row>
    <row r="1361" spans="1:11">
      <c r="A1361" s="10">
        <f t="shared" si="107"/>
        <v>46549</v>
      </c>
      <c r="B1361" t="str">
        <f t="shared" si="108"/>
        <v>14:00</v>
      </c>
      <c r="C1361" t="str">
        <f t="shared" si="109"/>
        <v>17:00</v>
      </c>
      <c r="D1361" t="str">
        <f t="shared" si="106"/>
        <v>Entreprise</v>
      </c>
      <c r="E1361">
        <f t="shared" si="105"/>
        <v>0</v>
      </c>
      <c r="F1361" t="str">
        <f>IF(A1361&lt;DATE(2026,9,1),'Fiche formation'!$C$25,'Fiche formation'!$D$25)</f>
        <v>mickael.montassier@umontpellier.fr</v>
      </c>
      <c r="G1361">
        <f>Salle!$B$1</f>
        <v>0</v>
      </c>
      <c r="H1361" t="str">
        <f>CONCATENATE('Fiche formation'!$C$14," ",IF(A1361&lt;DATE(2026,9,1),"2A","3A"))</f>
        <v>M ALGO 3A</v>
      </c>
      <c r="K1361" t="str">
        <f>VLOOKUP(A1361,'Calendrier 2026-2027'!$AE$7:$AF$37,2,FALSE)</f>
        <v>Entreprise</v>
      </c>
    </row>
    <row r="1362" spans="1:11">
      <c r="A1362" s="10">
        <f t="shared" si="107"/>
        <v>46550</v>
      </c>
      <c r="B1362" t="str">
        <f t="shared" si="108"/>
        <v/>
      </c>
      <c r="C1362" t="str">
        <f t="shared" si="109"/>
        <v/>
      </c>
      <c r="D1362">
        <f t="shared" si="106"/>
        <v>0</v>
      </c>
      <c r="E1362" t="str">
        <f t="shared" si="105"/>
        <v/>
      </c>
      <c r="F1362" t="str">
        <f>IF(A1362&lt;DATE(2026,9,1),'Fiche formation'!$C$25,'Fiche formation'!$D$25)</f>
        <v>mickael.montassier@umontpellier.fr</v>
      </c>
      <c r="G1362">
        <f>Salle!$B$1</f>
        <v>0</v>
      </c>
      <c r="H1362" t="str">
        <f>CONCATENATE('Fiche formation'!$C$14," ",IF(A1362&lt;DATE(2026,9,1),"2A","3A"))</f>
        <v>M ALGO 3A</v>
      </c>
      <c r="K1362">
        <f>VLOOKUP(A1362,'Calendrier 2026-2027'!$AE$7:$AF$37,2,FALSE)</f>
        <v>0</v>
      </c>
    </row>
    <row r="1363" spans="1:11">
      <c r="A1363" s="10">
        <f t="shared" si="107"/>
        <v>46550</v>
      </c>
      <c r="B1363" t="str">
        <f t="shared" si="108"/>
        <v/>
      </c>
      <c r="C1363" t="str">
        <f t="shared" si="109"/>
        <v/>
      </c>
      <c r="D1363">
        <f t="shared" si="106"/>
        <v>0</v>
      </c>
      <c r="E1363" t="str">
        <f t="shared" si="105"/>
        <v/>
      </c>
      <c r="F1363" t="str">
        <f>IF(A1363&lt;DATE(2026,9,1),'Fiche formation'!$C$25,'Fiche formation'!$D$25)</f>
        <v>mickael.montassier@umontpellier.fr</v>
      </c>
      <c r="G1363">
        <f>Salle!$B$1</f>
        <v>0</v>
      </c>
      <c r="H1363" t="str">
        <f>CONCATENATE('Fiche formation'!$C$14," ",IF(A1363&lt;DATE(2026,9,1),"2A","3A"))</f>
        <v>M ALGO 3A</v>
      </c>
      <c r="K1363">
        <f>VLOOKUP(A1363,'Calendrier 2026-2027'!$AE$7:$AF$37,2,FALSE)</f>
        <v>0</v>
      </c>
    </row>
    <row r="1364" spans="1:11">
      <c r="A1364" s="10">
        <f t="shared" si="107"/>
        <v>46551</v>
      </c>
      <c r="B1364" t="str">
        <f t="shared" si="108"/>
        <v/>
      </c>
      <c r="C1364" t="str">
        <f t="shared" si="109"/>
        <v/>
      </c>
      <c r="D1364">
        <f t="shared" si="106"/>
        <v>0</v>
      </c>
      <c r="E1364" t="str">
        <f t="shared" si="105"/>
        <v/>
      </c>
      <c r="F1364" t="str">
        <f>IF(A1364&lt;DATE(2026,9,1),'Fiche formation'!$C$25,'Fiche formation'!$D$25)</f>
        <v>mickael.montassier@umontpellier.fr</v>
      </c>
      <c r="G1364">
        <f>Salle!$B$1</f>
        <v>0</v>
      </c>
      <c r="H1364" t="str">
        <f>CONCATENATE('Fiche formation'!$C$14," ",IF(A1364&lt;DATE(2026,9,1),"2A","3A"))</f>
        <v>M ALGO 3A</v>
      </c>
      <c r="K1364">
        <f>VLOOKUP(A1364,'Calendrier 2026-2027'!$AE$7:$AF$37,2,FALSE)</f>
        <v>0</v>
      </c>
    </row>
    <row r="1365" spans="1:11">
      <c r="A1365" s="10">
        <f t="shared" si="107"/>
        <v>46551</v>
      </c>
      <c r="B1365" t="str">
        <f t="shared" si="108"/>
        <v/>
      </c>
      <c r="C1365" t="str">
        <f t="shared" si="109"/>
        <v/>
      </c>
      <c r="D1365">
        <f t="shared" si="106"/>
        <v>0</v>
      </c>
      <c r="E1365" t="str">
        <f t="shared" si="105"/>
        <v/>
      </c>
      <c r="F1365" t="str">
        <f>IF(A1365&lt;DATE(2026,9,1),'Fiche formation'!$C$25,'Fiche formation'!$D$25)</f>
        <v>mickael.montassier@umontpellier.fr</v>
      </c>
      <c r="G1365">
        <f>Salle!$B$1</f>
        <v>0</v>
      </c>
      <c r="H1365" t="str">
        <f>CONCATENATE('Fiche formation'!$C$14," ",IF(A1365&lt;DATE(2026,9,1),"2A","3A"))</f>
        <v>M ALGO 3A</v>
      </c>
      <c r="K1365">
        <f>VLOOKUP(A1365,'Calendrier 2026-2027'!$AE$7:$AF$37,2,FALSE)</f>
        <v>0</v>
      </c>
    </row>
    <row r="1366" spans="1:11">
      <c r="A1366" s="10">
        <f t="shared" si="107"/>
        <v>46552</v>
      </c>
      <c r="B1366" t="str">
        <f t="shared" si="108"/>
        <v>08:00</v>
      </c>
      <c r="C1366" t="str">
        <f t="shared" si="109"/>
        <v>12:00</v>
      </c>
      <c r="D1366" t="str">
        <f t="shared" si="106"/>
        <v>Entreprise</v>
      </c>
      <c r="E1366">
        <f t="shared" si="105"/>
        <v>0</v>
      </c>
      <c r="F1366" t="str">
        <f>IF(A1366&lt;DATE(2026,9,1),'Fiche formation'!$C$25,'Fiche formation'!$D$25)</f>
        <v>mickael.montassier@umontpellier.fr</v>
      </c>
      <c r="G1366">
        <f>Salle!$B$1</f>
        <v>0</v>
      </c>
      <c r="H1366" t="str">
        <f>CONCATENATE('Fiche formation'!$C$14," ",IF(A1366&lt;DATE(2026,9,1),"2A","3A"))</f>
        <v>M ALGO 3A</v>
      </c>
      <c r="K1366" t="str">
        <f>VLOOKUP(A1366,'Calendrier 2026-2027'!$AE$7:$AF$37,2,FALSE)</f>
        <v>Entreprise</v>
      </c>
    </row>
    <row r="1367" spans="1:11">
      <c r="A1367" s="10">
        <f t="shared" si="107"/>
        <v>46552</v>
      </c>
      <c r="B1367" t="str">
        <f t="shared" si="108"/>
        <v>14:00</v>
      </c>
      <c r="C1367" t="str">
        <f t="shared" si="109"/>
        <v>17:00</v>
      </c>
      <c r="D1367" t="str">
        <f t="shared" si="106"/>
        <v>Entreprise</v>
      </c>
      <c r="E1367">
        <f t="shared" si="105"/>
        <v>0</v>
      </c>
      <c r="F1367" t="str">
        <f>IF(A1367&lt;DATE(2026,9,1),'Fiche formation'!$C$25,'Fiche formation'!$D$25)</f>
        <v>mickael.montassier@umontpellier.fr</v>
      </c>
      <c r="G1367">
        <f>Salle!$B$1</f>
        <v>0</v>
      </c>
      <c r="H1367" t="str">
        <f>CONCATENATE('Fiche formation'!$C$14," ",IF(A1367&lt;DATE(2026,9,1),"2A","3A"))</f>
        <v>M ALGO 3A</v>
      </c>
      <c r="K1367" t="str">
        <f>VLOOKUP(A1367,'Calendrier 2026-2027'!$AE$7:$AF$37,2,FALSE)</f>
        <v>Entreprise</v>
      </c>
    </row>
    <row r="1368" spans="1:11">
      <c r="A1368" s="10">
        <f t="shared" si="107"/>
        <v>46553</v>
      </c>
      <c r="B1368" t="str">
        <f t="shared" si="108"/>
        <v>08:00</v>
      </c>
      <c r="C1368" t="str">
        <f t="shared" si="109"/>
        <v>12:00</v>
      </c>
      <c r="D1368" t="str">
        <f t="shared" si="106"/>
        <v>Entreprise</v>
      </c>
      <c r="E1368">
        <f t="shared" si="105"/>
        <v>0</v>
      </c>
      <c r="F1368" t="str">
        <f>IF(A1368&lt;DATE(2026,9,1),'Fiche formation'!$C$25,'Fiche formation'!$D$25)</f>
        <v>mickael.montassier@umontpellier.fr</v>
      </c>
      <c r="G1368">
        <f>Salle!$B$1</f>
        <v>0</v>
      </c>
      <c r="H1368" t="str">
        <f>CONCATENATE('Fiche formation'!$C$14," ",IF(A1368&lt;DATE(2026,9,1),"2A","3A"))</f>
        <v>M ALGO 3A</v>
      </c>
      <c r="K1368" t="str">
        <f>VLOOKUP(A1368,'Calendrier 2026-2027'!$AE$7:$AF$37,2,FALSE)</f>
        <v>Entreprise</v>
      </c>
    </row>
    <row r="1369" spans="1:11">
      <c r="A1369" s="10">
        <f t="shared" si="107"/>
        <v>46553</v>
      </c>
      <c r="B1369" t="str">
        <f t="shared" si="108"/>
        <v>14:00</v>
      </c>
      <c r="C1369" t="str">
        <f t="shared" si="109"/>
        <v>17:00</v>
      </c>
      <c r="D1369" t="str">
        <f t="shared" si="106"/>
        <v>Entreprise</v>
      </c>
      <c r="E1369">
        <f t="shared" si="105"/>
        <v>0</v>
      </c>
      <c r="F1369" t="str">
        <f>IF(A1369&lt;DATE(2026,9,1),'Fiche formation'!$C$25,'Fiche formation'!$D$25)</f>
        <v>mickael.montassier@umontpellier.fr</v>
      </c>
      <c r="G1369">
        <f>Salle!$B$1</f>
        <v>0</v>
      </c>
      <c r="H1369" t="str">
        <f>CONCATENATE('Fiche formation'!$C$14," ",IF(A1369&lt;DATE(2026,9,1),"2A","3A"))</f>
        <v>M ALGO 3A</v>
      </c>
      <c r="K1369" t="str">
        <f>VLOOKUP(A1369,'Calendrier 2026-2027'!$AE$7:$AF$37,2,FALSE)</f>
        <v>Entreprise</v>
      </c>
    </row>
    <row r="1370" spans="1:11">
      <c r="A1370" s="10">
        <f t="shared" si="107"/>
        <v>46554</v>
      </c>
      <c r="B1370" t="str">
        <f t="shared" si="108"/>
        <v>08:00</v>
      </c>
      <c r="C1370" t="str">
        <f t="shared" si="109"/>
        <v>12:00</v>
      </c>
      <c r="D1370" t="str">
        <f t="shared" si="106"/>
        <v>Entreprise</v>
      </c>
      <c r="E1370">
        <f t="shared" si="105"/>
        <v>0</v>
      </c>
      <c r="F1370" t="str">
        <f>IF(A1370&lt;DATE(2026,9,1),'Fiche formation'!$C$25,'Fiche formation'!$D$25)</f>
        <v>mickael.montassier@umontpellier.fr</v>
      </c>
      <c r="G1370">
        <f>Salle!$B$1</f>
        <v>0</v>
      </c>
      <c r="H1370" t="str">
        <f>CONCATENATE('Fiche formation'!$C$14," ",IF(A1370&lt;DATE(2026,9,1),"2A","3A"))</f>
        <v>M ALGO 3A</v>
      </c>
      <c r="K1370" t="str">
        <f>VLOOKUP(A1370,'Calendrier 2026-2027'!$AE$7:$AF$37,2,FALSE)</f>
        <v>Entreprise</v>
      </c>
    </row>
    <row r="1371" spans="1:11">
      <c r="A1371" s="10">
        <f t="shared" si="107"/>
        <v>46554</v>
      </c>
      <c r="B1371" t="str">
        <f t="shared" si="108"/>
        <v>14:00</v>
      </c>
      <c r="C1371" t="str">
        <f t="shared" si="109"/>
        <v>17:00</v>
      </c>
      <c r="D1371" t="str">
        <f t="shared" si="106"/>
        <v>Entreprise</v>
      </c>
      <c r="E1371">
        <f t="shared" si="105"/>
        <v>0</v>
      </c>
      <c r="F1371" t="str">
        <f>IF(A1371&lt;DATE(2026,9,1),'Fiche formation'!$C$25,'Fiche formation'!$D$25)</f>
        <v>mickael.montassier@umontpellier.fr</v>
      </c>
      <c r="G1371">
        <f>Salle!$B$1</f>
        <v>0</v>
      </c>
      <c r="H1371" t="str">
        <f>CONCATENATE('Fiche formation'!$C$14," ",IF(A1371&lt;DATE(2026,9,1),"2A","3A"))</f>
        <v>M ALGO 3A</v>
      </c>
      <c r="K1371" t="str">
        <f>VLOOKUP(A1371,'Calendrier 2026-2027'!$AE$7:$AF$37,2,FALSE)</f>
        <v>Entreprise</v>
      </c>
    </row>
    <row r="1372" spans="1:11">
      <c r="A1372" s="10">
        <f t="shared" si="107"/>
        <v>46555</v>
      </c>
      <c r="B1372" t="str">
        <f t="shared" si="108"/>
        <v>08:00</v>
      </c>
      <c r="C1372" t="str">
        <f t="shared" si="109"/>
        <v>12:00</v>
      </c>
      <c r="D1372" t="str">
        <f t="shared" si="106"/>
        <v>Entreprise</v>
      </c>
      <c r="E1372">
        <f t="shared" si="105"/>
        <v>0</v>
      </c>
      <c r="F1372" t="str">
        <f>IF(A1372&lt;DATE(2026,9,1),'Fiche formation'!$C$25,'Fiche formation'!$D$25)</f>
        <v>mickael.montassier@umontpellier.fr</v>
      </c>
      <c r="G1372">
        <f>Salle!$B$1</f>
        <v>0</v>
      </c>
      <c r="H1372" t="str">
        <f>CONCATENATE('Fiche formation'!$C$14," ",IF(A1372&lt;DATE(2026,9,1),"2A","3A"))</f>
        <v>M ALGO 3A</v>
      </c>
      <c r="K1372" t="str">
        <f>VLOOKUP(A1372,'Calendrier 2026-2027'!$AE$7:$AF$37,2,FALSE)</f>
        <v>Entreprise</v>
      </c>
    </row>
    <row r="1373" spans="1:11">
      <c r="A1373" s="10">
        <f t="shared" si="107"/>
        <v>46555</v>
      </c>
      <c r="B1373" t="str">
        <f t="shared" si="108"/>
        <v>14:00</v>
      </c>
      <c r="C1373" t="str">
        <f t="shared" si="109"/>
        <v>17:00</v>
      </c>
      <c r="D1373" t="str">
        <f t="shared" si="106"/>
        <v>Entreprise</v>
      </c>
      <c r="E1373">
        <f t="shared" si="105"/>
        <v>0</v>
      </c>
      <c r="F1373" t="str">
        <f>IF(A1373&lt;DATE(2026,9,1),'Fiche formation'!$C$25,'Fiche formation'!$D$25)</f>
        <v>mickael.montassier@umontpellier.fr</v>
      </c>
      <c r="G1373">
        <f>Salle!$B$1</f>
        <v>0</v>
      </c>
      <c r="H1373" t="str">
        <f>CONCATENATE('Fiche formation'!$C$14," ",IF(A1373&lt;DATE(2026,9,1),"2A","3A"))</f>
        <v>M ALGO 3A</v>
      </c>
      <c r="K1373" t="str">
        <f>VLOOKUP(A1373,'Calendrier 2026-2027'!$AE$7:$AF$37,2,FALSE)</f>
        <v>Entreprise</v>
      </c>
    </row>
    <row r="1374" spans="1:11">
      <c r="A1374" s="10">
        <f t="shared" si="107"/>
        <v>46556</v>
      </c>
      <c r="B1374" t="str">
        <f t="shared" si="108"/>
        <v>08:00</v>
      </c>
      <c r="C1374" t="str">
        <f t="shared" si="109"/>
        <v>12:00</v>
      </c>
      <c r="D1374" t="str">
        <f t="shared" si="106"/>
        <v>Entreprise</v>
      </c>
      <c r="E1374">
        <f t="shared" si="105"/>
        <v>0</v>
      </c>
      <c r="F1374" t="str">
        <f>IF(A1374&lt;DATE(2026,9,1),'Fiche formation'!$C$25,'Fiche formation'!$D$25)</f>
        <v>mickael.montassier@umontpellier.fr</v>
      </c>
      <c r="G1374">
        <f>Salle!$B$1</f>
        <v>0</v>
      </c>
      <c r="H1374" t="str">
        <f>CONCATENATE('Fiche formation'!$C$14," ",IF(A1374&lt;DATE(2026,9,1),"2A","3A"))</f>
        <v>M ALGO 3A</v>
      </c>
      <c r="K1374" t="str">
        <f>VLOOKUP(A1374,'Calendrier 2026-2027'!$AE$7:$AF$37,2,FALSE)</f>
        <v>Entreprise</v>
      </c>
    </row>
    <row r="1375" spans="1:11">
      <c r="A1375" s="10">
        <f t="shared" si="107"/>
        <v>46556</v>
      </c>
      <c r="B1375" t="str">
        <f t="shared" si="108"/>
        <v>14:00</v>
      </c>
      <c r="C1375" t="str">
        <f t="shared" si="109"/>
        <v>17:00</v>
      </c>
      <c r="D1375" t="str">
        <f t="shared" si="106"/>
        <v>Entreprise</v>
      </c>
      <c r="E1375">
        <f t="shared" si="105"/>
        <v>0</v>
      </c>
      <c r="F1375" t="str">
        <f>IF(A1375&lt;DATE(2026,9,1),'Fiche formation'!$C$25,'Fiche formation'!$D$25)</f>
        <v>mickael.montassier@umontpellier.fr</v>
      </c>
      <c r="G1375">
        <f>Salle!$B$1</f>
        <v>0</v>
      </c>
      <c r="H1375" t="str">
        <f>CONCATENATE('Fiche formation'!$C$14," ",IF(A1375&lt;DATE(2026,9,1),"2A","3A"))</f>
        <v>M ALGO 3A</v>
      </c>
      <c r="K1375" t="str">
        <f>VLOOKUP(A1375,'Calendrier 2026-2027'!$AE$7:$AF$37,2,FALSE)</f>
        <v>Entreprise</v>
      </c>
    </row>
    <row r="1376" spans="1:11">
      <c r="A1376" s="10">
        <f t="shared" si="107"/>
        <v>46557</v>
      </c>
      <c r="B1376" t="str">
        <f t="shared" si="108"/>
        <v/>
      </c>
      <c r="C1376" t="str">
        <f t="shared" si="109"/>
        <v/>
      </c>
      <c r="D1376">
        <f t="shared" si="106"/>
        <v>0</v>
      </c>
      <c r="E1376" t="str">
        <f t="shared" si="105"/>
        <v/>
      </c>
      <c r="F1376" t="str">
        <f>IF(A1376&lt;DATE(2026,9,1),'Fiche formation'!$C$25,'Fiche formation'!$D$25)</f>
        <v>mickael.montassier@umontpellier.fr</v>
      </c>
      <c r="G1376">
        <f>Salle!$B$1</f>
        <v>0</v>
      </c>
      <c r="H1376" t="str">
        <f>CONCATENATE('Fiche formation'!$C$14," ",IF(A1376&lt;DATE(2026,9,1),"2A","3A"))</f>
        <v>M ALGO 3A</v>
      </c>
      <c r="K1376">
        <f>VLOOKUP(A1376,'Calendrier 2026-2027'!$AE$7:$AF$37,2,FALSE)</f>
        <v>0</v>
      </c>
    </row>
    <row r="1377" spans="1:11">
      <c r="A1377" s="10">
        <f t="shared" si="107"/>
        <v>46557</v>
      </c>
      <c r="B1377" t="str">
        <f t="shared" si="108"/>
        <v/>
      </c>
      <c r="C1377" t="str">
        <f t="shared" si="109"/>
        <v/>
      </c>
      <c r="D1377">
        <f t="shared" si="106"/>
        <v>0</v>
      </c>
      <c r="E1377" t="str">
        <f t="shared" si="105"/>
        <v/>
      </c>
      <c r="F1377" t="str">
        <f>IF(A1377&lt;DATE(2026,9,1),'Fiche formation'!$C$25,'Fiche formation'!$D$25)</f>
        <v>mickael.montassier@umontpellier.fr</v>
      </c>
      <c r="G1377">
        <f>Salle!$B$1</f>
        <v>0</v>
      </c>
      <c r="H1377" t="str">
        <f>CONCATENATE('Fiche formation'!$C$14," ",IF(A1377&lt;DATE(2026,9,1),"2A","3A"))</f>
        <v>M ALGO 3A</v>
      </c>
      <c r="K1377">
        <f>VLOOKUP(A1377,'Calendrier 2026-2027'!$AE$7:$AF$37,2,FALSE)</f>
        <v>0</v>
      </c>
    </row>
    <row r="1378" spans="1:11">
      <c r="A1378" s="10">
        <f t="shared" si="107"/>
        <v>46558</v>
      </c>
      <c r="B1378" t="str">
        <f t="shared" si="108"/>
        <v/>
      </c>
      <c r="C1378" t="str">
        <f t="shared" si="109"/>
        <v/>
      </c>
      <c r="D1378">
        <f t="shared" si="106"/>
        <v>0</v>
      </c>
      <c r="E1378" t="str">
        <f t="shared" si="105"/>
        <v/>
      </c>
      <c r="F1378" t="str">
        <f>IF(A1378&lt;DATE(2026,9,1),'Fiche formation'!$C$25,'Fiche formation'!$D$25)</f>
        <v>mickael.montassier@umontpellier.fr</v>
      </c>
      <c r="G1378">
        <f>Salle!$B$1</f>
        <v>0</v>
      </c>
      <c r="H1378" t="str">
        <f>CONCATENATE('Fiche formation'!$C$14," ",IF(A1378&lt;DATE(2026,9,1),"2A","3A"))</f>
        <v>M ALGO 3A</v>
      </c>
      <c r="K1378">
        <f>VLOOKUP(A1378,'Calendrier 2026-2027'!$AE$7:$AF$37,2,FALSE)</f>
        <v>0</v>
      </c>
    </row>
    <row r="1379" spans="1:11">
      <c r="A1379" s="10">
        <f t="shared" si="107"/>
        <v>46558</v>
      </c>
      <c r="B1379" t="str">
        <f t="shared" si="108"/>
        <v/>
      </c>
      <c r="C1379" t="str">
        <f t="shared" si="109"/>
        <v/>
      </c>
      <c r="D1379">
        <f t="shared" si="106"/>
        <v>0</v>
      </c>
      <c r="E1379" t="str">
        <f t="shared" si="105"/>
        <v/>
      </c>
      <c r="F1379" t="str">
        <f>IF(A1379&lt;DATE(2026,9,1),'Fiche formation'!$C$25,'Fiche formation'!$D$25)</f>
        <v>mickael.montassier@umontpellier.fr</v>
      </c>
      <c r="G1379">
        <f>Salle!$B$1</f>
        <v>0</v>
      </c>
      <c r="H1379" t="str">
        <f>CONCATENATE('Fiche formation'!$C$14," ",IF(A1379&lt;DATE(2026,9,1),"2A","3A"))</f>
        <v>M ALGO 3A</v>
      </c>
      <c r="K1379">
        <f>VLOOKUP(A1379,'Calendrier 2026-2027'!$AE$7:$AF$37,2,FALSE)</f>
        <v>0</v>
      </c>
    </row>
    <row r="1380" spans="1:11">
      <c r="A1380" s="10">
        <f t="shared" si="107"/>
        <v>46559</v>
      </c>
      <c r="B1380" t="str">
        <f t="shared" si="108"/>
        <v>08:00</v>
      </c>
      <c r="C1380" t="str">
        <f t="shared" si="109"/>
        <v>12:00</v>
      </c>
      <c r="D1380" t="str">
        <f t="shared" si="106"/>
        <v>Examens</v>
      </c>
      <c r="E1380">
        <f t="shared" si="105"/>
        <v>1</v>
      </c>
      <c r="F1380" t="str">
        <f>IF(A1380&lt;DATE(2026,9,1),'Fiche formation'!$C$25,'Fiche formation'!$D$25)</f>
        <v>mickael.montassier@umontpellier.fr</v>
      </c>
      <c r="G1380">
        <f>Salle!$B$1</f>
        <v>0</v>
      </c>
      <c r="H1380" t="str">
        <f>CONCATENATE('Fiche formation'!$C$14," ",IF(A1380&lt;DATE(2026,9,1),"2A","3A"))</f>
        <v>M ALGO 3A</v>
      </c>
      <c r="K1380" t="str">
        <f>VLOOKUP(A1380,'Calendrier 2026-2027'!$AE$7:$AF$37,2,FALSE)</f>
        <v>Examens</v>
      </c>
    </row>
    <row r="1381" spans="1:11">
      <c r="A1381" s="10">
        <f t="shared" si="107"/>
        <v>46559</v>
      </c>
      <c r="B1381" t="str">
        <f t="shared" si="108"/>
        <v>14:00</v>
      </c>
      <c r="C1381" t="str">
        <f t="shared" si="109"/>
        <v>17:00</v>
      </c>
      <c r="D1381" t="str">
        <f t="shared" si="106"/>
        <v>Examens</v>
      </c>
      <c r="E1381">
        <f t="shared" si="105"/>
        <v>1</v>
      </c>
      <c r="F1381" t="str">
        <f>IF(A1381&lt;DATE(2026,9,1),'Fiche formation'!$C$25,'Fiche formation'!$D$25)</f>
        <v>mickael.montassier@umontpellier.fr</v>
      </c>
      <c r="G1381">
        <f>Salle!$B$1</f>
        <v>0</v>
      </c>
      <c r="H1381" t="str">
        <f>CONCATENATE('Fiche formation'!$C$14," ",IF(A1381&lt;DATE(2026,9,1),"2A","3A"))</f>
        <v>M ALGO 3A</v>
      </c>
      <c r="K1381" t="str">
        <f>VLOOKUP(A1381,'Calendrier 2026-2027'!$AE$7:$AF$37,2,FALSE)</f>
        <v>Examens</v>
      </c>
    </row>
    <row r="1382" spans="1:11">
      <c r="A1382" s="10">
        <f t="shared" si="107"/>
        <v>46560</v>
      </c>
      <c r="B1382" t="str">
        <f t="shared" si="108"/>
        <v>08:00</v>
      </c>
      <c r="C1382" t="str">
        <f t="shared" si="109"/>
        <v>12:00</v>
      </c>
      <c r="D1382" t="str">
        <f t="shared" si="106"/>
        <v>Examens</v>
      </c>
      <c r="E1382">
        <f t="shared" si="105"/>
        <v>1</v>
      </c>
      <c r="F1382" t="str">
        <f>IF(A1382&lt;DATE(2026,9,1),'Fiche formation'!$C$25,'Fiche formation'!$D$25)</f>
        <v>mickael.montassier@umontpellier.fr</v>
      </c>
      <c r="G1382">
        <f>Salle!$B$1</f>
        <v>0</v>
      </c>
      <c r="H1382" t="str">
        <f>CONCATENATE('Fiche formation'!$C$14," ",IF(A1382&lt;DATE(2026,9,1),"2A","3A"))</f>
        <v>M ALGO 3A</v>
      </c>
      <c r="K1382" t="str">
        <f>VLOOKUP(A1382,'Calendrier 2026-2027'!$AE$7:$AF$37,2,FALSE)</f>
        <v>Examens</v>
      </c>
    </row>
    <row r="1383" spans="1:11">
      <c r="A1383" s="10">
        <f t="shared" si="107"/>
        <v>46560</v>
      </c>
      <c r="B1383" t="str">
        <f t="shared" si="108"/>
        <v>14:00</v>
      </c>
      <c r="C1383" t="str">
        <f t="shared" si="109"/>
        <v>17:00</v>
      </c>
      <c r="D1383" t="str">
        <f t="shared" si="106"/>
        <v>Examens</v>
      </c>
      <c r="E1383">
        <f t="shared" si="105"/>
        <v>1</v>
      </c>
      <c r="F1383" t="str">
        <f>IF(A1383&lt;DATE(2026,9,1),'Fiche formation'!$C$25,'Fiche formation'!$D$25)</f>
        <v>mickael.montassier@umontpellier.fr</v>
      </c>
      <c r="G1383">
        <f>Salle!$B$1</f>
        <v>0</v>
      </c>
      <c r="H1383" t="str">
        <f>CONCATENATE('Fiche formation'!$C$14," ",IF(A1383&lt;DATE(2026,9,1),"2A","3A"))</f>
        <v>M ALGO 3A</v>
      </c>
      <c r="K1383" t="str">
        <f>VLOOKUP(A1383,'Calendrier 2026-2027'!$AE$7:$AF$37,2,FALSE)</f>
        <v>Examens</v>
      </c>
    </row>
    <row r="1384" spans="1:11">
      <c r="A1384" s="10">
        <f t="shared" si="107"/>
        <v>46561</v>
      </c>
      <c r="B1384" t="str">
        <f t="shared" si="108"/>
        <v>08:00</v>
      </c>
      <c r="C1384" t="str">
        <f t="shared" si="109"/>
        <v>12:00</v>
      </c>
      <c r="D1384" t="str">
        <f t="shared" si="106"/>
        <v>Examens</v>
      </c>
      <c r="E1384">
        <f t="shared" si="105"/>
        <v>1</v>
      </c>
      <c r="F1384" t="str">
        <f>IF(A1384&lt;DATE(2026,9,1),'Fiche formation'!$C$25,'Fiche formation'!$D$25)</f>
        <v>mickael.montassier@umontpellier.fr</v>
      </c>
      <c r="G1384">
        <f>Salle!$B$1</f>
        <v>0</v>
      </c>
      <c r="H1384" t="str">
        <f>CONCATENATE('Fiche formation'!$C$14," ",IF(A1384&lt;DATE(2026,9,1),"2A","3A"))</f>
        <v>M ALGO 3A</v>
      </c>
      <c r="K1384" t="str">
        <f>VLOOKUP(A1384,'Calendrier 2026-2027'!$AE$7:$AF$37,2,FALSE)</f>
        <v>Examens</v>
      </c>
    </row>
    <row r="1385" spans="1:11">
      <c r="A1385" s="10">
        <f t="shared" si="107"/>
        <v>46561</v>
      </c>
      <c r="B1385" t="str">
        <f t="shared" si="108"/>
        <v>14:00</v>
      </c>
      <c r="C1385" t="str">
        <f t="shared" si="109"/>
        <v>17:00</v>
      </c>
      <c r="D1385" t="str">
        <f t="shared" si="106"/>
        <v>Examens</v>
      </c>
      <c r="E1385">
        <f t="shared" si="105"/>
        <v>1</v>
      </c>
      <c r="F1385" t="str">
        <f>IF(A1385&lt;DATE(2026,9,1),'Fiche formation'!$C$25,'Fiche formation'!$D$25)</f>
        <v>mickael.montassier@umontpellier.fr</v>
      </c>
      <c r="G1385">
        <f>Salle!$B$1</f>
        <v>0</v>
      </c>
      <c r="H1385" t="str">
        <f>CONCATENATE('Fiche formation'!$C$14," ",IF(A1385&lt;DATE(2026,9,1),"2A","3A"))</f>
        <v>M ALGO 3A</v>
      </c>
      <c r="K1385" t="str">
        <f>VLOOKUP(A1385,'Calendrier 2026-2027'!$AE$7:$AF$37,2,FALSE)</f>
        <v>Examens</v>
      </c>
    </row>
    <row r="1386" spans="1:11">
      <c r="A1386" s="10">
        <f t="shared" si="107"/>
        <v>46562</v>
      </c>
      <c r="B1386" t="str">
        <f t="shared" si="108"/>
        <v>08:00</v>
      </c>
      <c r="C1386" t="str">
        <f t="shared" si="109"/>
        <v>12:00</v>
      </c>
      <c r="D1386" t="str">
        <f t="shared" si="106"/>
        <v>Examens</v>
      </c>
      <c r="E1386">
        <f t="shared" si="105"/>
        <v>1</v>
      </c>
      <c r="F1386" t="str">
        <f>IF(A1386&lt;DATE(2026,9,1),'Fiche formation'!$C$25,'Fiche formation'!$D$25)</f>
        <v>mickael.montassier@umontpellier.fr</v>
      </c>
      <c r="G1386">
        <f>Salle!$B$1</f>
        <v>0</v>
      </c>
      <c r="H1386" t="str">
        <f>CONCATENATE('Fiche formation'!$C$14," ",IF(A1386&lt;DATE(2026,9,1),"2A","3A"))</f>
        <v>M ALGO 3A</v>
      </c>
      <c r="K1386" t="str">
        <f>VLOOKUP(A1386,'Calendrier 2026-2027'!$AE$7:$AF$37,2,FALSE)</f>
        <v>Examens</v>
      </c>
    </row>
    <row r="1387" spans="1:11">
      <c r="A1387" s="10">
        <f t="shared" si="107"/>
        <v>46562</v>
      </c>
      <c r="B1387" t="str">
        <f t="shared" si="108"/>
        <v>14:00</v>
      </c>
      <c r="C1387" t="str">
        <f t="shared" si="109"/>
        <v>17:00</v>
      </c>
      <c r="D1387" t="str">
        <f t="shared" si="106"/>
        <v>Examens</v>
      </c>
      <c r="E1387">
        <f t="shared" si="105"/>
        <v>1</v>
      </c>
      <c r="F1387" t="str">
        <f>IF(A1387&lt;DATE(2026,9,1),'Fiche formation'!$C$25,'Fiche formation'!$D$25)</f>
        <v>mickael.montassier@umontpellier.fr</v>
      </c>
      <c r="G1387">
        <f>Salle!$B$1</f>
        <v>0</v>
      </c>
      <c r="H1387" t="str">
        <f>CONCATENATE('Fiche formation'!$C$14," ",IF(A1387&lt;DATE(2026,9,1),"2A","3A"))</f>
        <v>M ALGO 3A</v>
      </c>
      <c r="K1387" t="str">
        <f>VLOOKUP(A1387,'Calendrier 2026-2027'!$AE$7:$AF$37,2,FALSE)</f>
        <v>Examens</v>
      </c>
    </row>
    <row r="1388" spans="1:11">
      <c r="A1388" s="10">
        <f t="shared" si="107"/>
        <v>46563</v>
      </c>
      <c r="B1388" t="str">
        <f t="shared" si="108"/>
        <v>08:00</v>
      </c>
      <c r="C1388" t="str">
        <f t="shared" si="109"/>
        <v>12:00</v>
      </c>
      <c r="D1388" t="str">
        <f t="shared" si="106"/>
        <v>Examens</v>
      </c>
      <c r="E1388">
        <f t="shared" si="105"/>
        <v>1</v>
      </c>
      <c r="F1388" t="str">
        <f>IF(A1388&lt;DATE(2026,9,1),'Fiche formation'!$C$25,'Fiche formation'!$D$25)</f>
        <v>mickael.montassier@umontpellier.fr</v>
      </c>
      <c r="G1388">
        <f>Salle!$B$1</f>
        <v>0</v>
      </c>
      <c r="H1388" t="str">
        <f>CONCATENATE('Fiche formation'!$C$14," ",IF(A1388&lt;DATE(2026,9,1),"2A","3A"))</f>
        <v>M ALGO 3A</v>
      </c>
      <c r="K1388" t="str">
        <f>VLOOKUP(A1388,'Calendrier 2026-2027'!$AE$7:$AF$37,2,FALSE)</f>
        <v>Examens</v>
      </c>
    </row>
    <row r="1389" spans="1:11">
      <c r="A1389" s="10">
        <f t="shared" si="107"/>
        <v>46563</v>
      </c>
      <c r="B1389" t="str">
        <f t="shared" si="108"/>
        <v>14:00</v>
      </c>
      <c r="C1389" t="str">
        <f t="shared" si="109"/>
        <v>17:00</v>
      </c>
      <c r="D1389" t="str">
        <f t="shared" si="106"/>
        <v>Examens</v>
      </c>
      <c r="E1389">
        <f t="shared" si="105"/>
        <v>1</v>
      </c>
      <c r="F1389" t="str">
        <f>IF(A1389&lt;DATE(2026,9,1),'Fiche formation'!$C$25,'Fiche formation'!$D$25)</f>
        <v>mickael.montassier@umontpellier.fr</v>
      </c>
      <c r="G1389">
        <f>Salle!$B$1</f>
        <v>0</v>
      </c>
      <c r="H1389" t="str">
        <f>CONCATENATE('Fiche formation'!$C$14," ",IF(A1389&lt;DATE(2026,9,1),"2A","3A"))</f>
        <v>M ALGO 3A</v>
      </c>
      <c r="K1389" t="str">
        <f>VLOOKUP(A1389,'Calendrier 2026-2027'!$AE$7:$AF$37,2,FALSE)</f>
        <v>Examens</v>
      </c>
    </row>
    <row r="1390" spans="1:11">
      <c r="A1390" s="10">
        <f t="shared" si="107"/>
        <v>46564</v>
      </c>
      <c r="B1390" t="str">
        <f t="shared" si="108"/>
        <v/>
      </c>
      <c r="C1390" t="str">
        <f t="shared" si="109"/>
        <v/>
      </c>
      <c r="D1390">
        <f t="shared" si="106"/>
        <v>0</v>
      </c>
      <c r="E1390" t="str">
        <f t="shared" si="105"/>
        <v/>
      </c>
      <c r="F1390" t="str">
        <f>IF(A1390&lt;DATE(2026,9,1),'Fiche formation'!$C$25,'Fiche formation'!$D$25)</f>
        <v>mickael.montassier@umontpellier.fr</v>
      </c>
      <c r="G1390">
        <f>Salle!$B$1</f>
        <v>0</v>
      </c>
      <c r="H1390" t="str">
        <f>CONCATENATE('Fiche formation'!$C$14," ",IF(A1390&lt;DATE(2026,9,1),"2A","3A"))</f>
        <v>M ALGO 3A</v>
      </c>
      <c r="K1390">
        <f>VLOOKUP(A1390,'Calendrier 2026-2027'!$AE$7:$AF$37,2,FALSE)</f>
        <v>0</v>
      </c>
    </row>
    <row r="1391" spans="1:11">
      <c r="A1391" s="10">
        <f t="shared" si="107"/>
        <v>46564</v>
      </c>
      <c r="B1391" t="str">
        <f t="shared" si="108"/>
        <v/>
      </c>
      <c r="C1391" t="str">
        <f t="shared" si="109"/>
        <v/>
      </c>
      <c r="D1391">
        <f t="shared" si="106"/>
        <v>0</v>
      </c>
      <c r="E1391" t="str">
        <f t="shared" si="105"/>
        <v/>
      </c>
      <c r="F1391" t="str">
        <f>IF(A1391&lt;DATE(2026,9,1),'Fiche formation'!$C$25,'Fiche formation'!$D$25)</f>
        <v>mickael.montassier@umontpellier.fr</v>
      </c>
      <c r="G1391">
        <f>Salle!$B$1</f>
        <v>0</v>
      </c>
      <c r="H1391" t="str">
        <f>CONCATENATE('Fiche formation'!$C$14," ",IF(A1391&lt;DATE(2026,9,1),"2A","3A"))</f>
        <v>M ALGO 3A</v>
      </c>
      <c r="K1391">
        <f>VLOOKUP(A1391,'Calendrier 2026-2027'!$AE$7:$AF$37,2,FALSE)</f>
        <v>0</v>
      </c>
    </row>
    <row r="1392" spans="1:11">
      <c r="A1392" s="10">
        <f t="shared" si="107"/>
        <v>46565</v>
      </c>
      <c r="B1392" t="str">
        <f t="shared" si="108"/>
        <v/>
      </c>
      <c r="C1392" t="str">
        <f t="shared" si="109"/>
        <v/>
      </c>
      <c r="D1392">
        <f t="shared" si="106"/>
        <v>0</v>
      </c>
      <c r="E1392" t="str">
        <f t="shared" si="105"/>
        <v/>
      </c>
      <c r="F1392" t="str">
        <f>IF(A1392&lt;DATE(2026,9,1),'Fiche formation'!$C$25,'Fiche formation'!$D$25)</f>
        <v>mickael.montassier@umontpellier.fr</v>
      </c>
      <c r="G1392">
        <f>Salle!$B$1</f>
        <v>0</v>
      </c>
      <c r="H1392" t="str">
        <f>CONCATENATE('Fiche formation'!$C$14," ",IF(A1392&lt;DATE(2026,9,1),"2A","3A"))</f>
        <v>M ALGO 3A</v>
      </c>
      <c r="K1392">
        <f>VLOOKUP(A1392,'Calendrier 2026-2027'!$AE$7:$AF$37,2,FALSE)</f>
        <v>0</v>
      </c>
    </row>
    <row r="1393" spans="1:11">
      <c r="A1393" s="10">
        <f t="shared" si="107"/>
        <v>46565</v>
      </c>
      <c r="B1393" t="str">
        <f t="shared" si="108"/>
        <v/>
      </c>
      <c r="C1393" t="str">
        <f t="shared" si="109"/>
        <v/>
      </c>
      <c r="D1393">
        <f t="shared" si="106"/>
        <v>0</v>
      </c>
      <c r="E1393" t="str">
        <f t="shared" si="105"/>
        <v/>
      </c>
      <c r="F1393" t="str">
        <f>IF(A1393&lt;DATE(2026,9,1),'Fiche formation'!$C$25,'Fiche formation'!$D$25)</f>
        <v>mickael.montassier@umontpellier.fr</v>
      </c>
      <c r="G1393">
        <f>Salle!$B$1</f>
        <v>0</v>
      </c>
      <c r="H1393" t="str">
        <f>CONCATENATE('Fiche formation'!$C$14," ",IF(A1393&lt;DATE(2026,9,1),"2A","3A"))</f>
        <v>M ALGO 3A</v>
      </c>
      <c r="K1393">
        <f>VLOOKUP(A1393,'Calendrier 2026-2027'!$AE$7:$AF$37,2,FALSE)</f>
        <v>0</v>
      </c>
    </row>
    <row r="1394" spans="1:11">
      <c r="A1394" s="10">
        <f t="shared" si="107"/>
        <v>46566</v>
      </c>
      <c r="B1394" t="str">
        <f t="shared" si="108"/>
        <v>08:00</v>
      </c>
      <c r="C1394" t="str">
        <f t="shared" si="109"/>
        <v>12:00</v>
      </c>
      <c r="D1394" t="str">
        <f t="shared" si="106"/>
        <v>Entreprise</v>
      </c>
      <c r="E1394">
        <f t="shared" si="105"/>
        <v>0</v>
      </c>
      <c r="F1394" t="str">
        <f>IF(A1394&lt;DATE(2026,9,1),'Fiche formation'!$C$25,'Fiche formation'!$D$25)</f>
        <v>mickael.montassier@umontpellier.fr</v>
      </c>
      <c r="G1394">
        <f>Salle!$B$1</f>
        <v>0</v>
      </c>
      <c r="H1394" t="str">
        <f>CONCATENATE('Fiche formation'!$C$14," ",IF(A1394&lt;DATE(2026,9,1),"2A","3A"))</f>
        <v>M ALGO 3A</v>
      </c>
      <c r="K1394" t="str">
        <f>VLOOKUP(A1394,'Calendrier 2026-2027'!$AE$7:$AF$37,2,FALSE)</f>
        <v>Entreprise</v>
      </c>
    </row>
    <row r="1395" spans="1:11">
      <c r="A1395" s="10">
        <f t="shared" si="107"/>
        <v>46566</v>
      </c>
      <c r="B1395" t="str">
        <f t="shared" si="108"/>
        <v>14:00</v>
      </c>
      <c r="C1395" t="str">
        <f t="shared" si="109"/>
        <v>17:00</v>
      </c>
      <c r="D1395" t="str">
        <f t="shared" si="106"/>
        <v>Entreprise</v>
      </c>
      <c r="E1395">
        <f t="shared" si="105"/>
        <v>0</v>
      </c>
      <c r="F1395" t="str">
        <f>IF(A1395&lt;DATE(2026,9,1),'Fiche formation'!$C$25,'Fiche formation'!$D$25)</f>
        <v>mickael.montassier@umontpellier.fr</v>
      </c>
      <c r="G1395">
        <f>Salle!$B$1</f>
        <v>0</v>
      </c>
      <c r="H1395" t="str">
        <f>CONCATENATE('Fiche formation'!$C$14," ",IF(A1395&lt;DATE(2026,9,1),"2A","3A"))</f>
        <v>M ALGO 3A</v>
      </c>
      <c r="K1395" t="str">
        <f>VLOOKUP(A1395,'Calendrier 2026-2027'!$AE$7:$AF$37,2,FALSE)</f>
        <v>Entreprise</v>
      </c>
    </row>
    <row r="1396" spans="1:11">
      <c r="A1396" s="10">
        <f t="shared" si="107"/>
        <v>46567</v>
      </c>
      <c r="B1396" t="str">
        <f t="shared" si="108"/>
        <v>08:00</v>
      </c>
      <c r="C1396" t="str">
        <f t="shared" si="109"/>
        <v>12:00</v>
      </c>
      <c r="D1396" t="str">
        <f t="shared" si="106"/>
        <v>Entreprise</v>
      </c>
      <c r="E1396">
        <f t="shared" si="105"/>
        <v>0</v>
      </c>
      <c r="F1396" t="str">
        <f>IF(A1396&lt;DATE(2026,9,1),'Fiche formation'!$C$25,'Fiche formation'!$D$25)</f>
        <v>mickael.montassier@umontpellier.fr</v>
      </c>
      <c r="G1396">
        <f>Salle!$B$1</f>
        <v>0</v>
      </c>
      <c r="H1396" t="str">
        <f>CONCATENATE('Fiche formation'!$C$14," ",IF(A1396&lt;DATE(2026,9,1),"2A","3A"))</f>
        <v>M ALGO 3A</v>
      </c>
      <c r="K1396" t="str">
        <f>VLOOKUP(A1396,'Calendrier 2026-2027'!$AE$7:$AF$37,2,FALSE)</f>
        <v>Entreprise</v>
      </c>
    </row>
    <row r="1397" spans="1:11">
      <c r="A1397" s="10">
        <f t="shared" si="107"/>
        <v>46567</v>
      </c>
      <c r="B1397" t="str">
        <f t="shared" si="108"/>
        <v>14:00</v>
      </c>
      <c r="C1397" t="str">
        <f t="shared" si="109"/>
        <v>17:00</v>
      </c>
      <c r="D1397" t="str">
        <f t="shared" si="106"/>
        <v>Entreprise</v>
      </c>
      <c r="E1397">
        <f t="shared" si="105"/>
        <v>0</v>
      </c>
      <c r="F1397" t="str">
        <f>IF(A1397&lt;DATE(2026,9,1),'Fiche formation'!$C$25,'Fiche formation'!$D$25)</f>
        <v>mickael.montassier@umontpellier.fr</v>
      </c>
      <c r="G1397">
        <f>Salle!$B$1</f>
        <v>0</v>
      </c>
      <c r="H1397" t="str">
        <f>CONCATENATE('Fiche formation'!$C$14," ",IF(A1397&lt;DATE(2026,9,1),"2A","3A"))</f>
        <v>M ALGO 3A</v>
      </c>
      <c r="K1397" t="str">
        <f>VLOOKUP(A1397,'Calendrier 2026-2027'!$AE$7:$AF$37,2,FALSE)</f>
        <v>Entreprise</v>
      </c>
    </row>
    <row r="1398" spans="1:11">
      <c r="A1398" s="10">
        <f t="shared" si="107"/>
        <v>46568</v>
      </c>
      <c r="B1398" t="str">
        <f t="shared" si="108"/>
        <v>08:00</v>
      </c>
      <c r="C1398" t="str">
        <f t="shared" si="109"/>
        <v>12:00</v>
      </c>
      <c r="D1398" t="str">
        <f t="shared" si="106"/>
        <v>Entreprise</v>
      </c>
      <c r="E1398">
        <f t="shared" si="105"/>
        <v>0</v>
      </c>
      <c r="F1398" t="str">
        <f>IF(A1398&lt;DATE(2026,9,1),'Fiche formation'!$C$25,'Fiche formation'!$D$25)</f>
        <v>mickael.montassier@umontpellier.fr</v>
      </c>
      <c r="G1398">
        <f>Salle!$B$1</f>
        <v>0</v>
      </c>
      <c r="H1398" t="str">
        <f>CONCATENATE('Fiche formation'!$C$14," ",IF(A1398&lt;DATE(2026,9,1),"2A","3A"))</f>
        <v>M ALGO 3A</v>
      </c>
      <c r="K1398" t="str">
        <f>VLOOKUP(A1398,'Calendrier 2026-2027'!$AE$7:$AF$37,2,FALSE)</f>
        <v>Entreprise</v>
      </c>
    </row>
    <row r="1399" spans="1:11">
      <c r="A1399" s="10">
        <f t="shared" si="107"/>
        <v>46568</v>
      </c>
      <c r="B1399" t="str">
        <f t="shared" si="108"/>
        <v>14:00</v>
      </c>
      <c r="C1399" t="str">
        <f t="shared" si="109"/>
        <v>17:00</v>
      </c>
      <c r="D1399" t="str">
        <f t="shared" si="106"/>
        <v>Entreprise</v>
      </c>
      <c r="E1399">
        <f t="shared" si="105"/>
        <v>0</v>
      </c>
      <c r="F1399" t="str">
        <f>IF(A1399&lt;DATE(2026,9,1),'Fiche formation'!$C$25,'Fiche formation'!$D$25)</f>
        <v>mickael.montassier@umontpellier.fr</v>
      </c>
      <c r="G1399">
        <f>Salle!$B$1</f>
        <v>0</v>
      </c>
      <c r="H1399" t="str">
        <f>CONCATENATE('Fiche formation'!$C$14," ",IF(A1399&lt;DATE(2026,9,1),"2A","3A"))</f>
        <v>M ALGO 3A</v>
      </c>
      <c r="K1399" t="str">
        <f>VLOOKUP(A1399,'Calendrier 2026-2027'!$AE$7:$AF$37,2,FALSE)</f>
        <v>Entreprise</v>
      </c>
    </row>
    <row r="1400" spans="1:11">
      <c r="A1400" s="10">
        <f t="shared" si="107"/>
        <v>46569</v>
      </c>
      <c r="B1400" t="str">
        <f t="shared" si="108"/>
        <v>08:00</v>
      </c>
      <c r="C1400" t="str">
        <f t="shared" si="109"/>
        <v>12:00</v>
      </c>
      <c r="D1400" t="str">
        <f t="shared" si="106"/>
        <v>Entreprise</v>
      </c>
      <c r="E1400">
        <f t="shared" si="105"/>
        <v>0</v>
      </c>
      <c r="F1400" t="str">
        <f>IF(A1400&lt;DATE(2026,9,1),'Fiche formation'!$C$25,'Fiche formation'!$D$25)</f>
        <v>mickael.montassier@umontpellier.fr</v>
      </c>
      <c r="G1400">
        <f>Salle!$B$1</f>
        <v>0</v>
      </c>
      <c r="H1400" t="str">
        <f>CONCATENATE('Fiche formation'!$C$14," ",IF(A1400&lt;DATE(2026,9,1),"2A","3A"))</f>
        <v>M ALGO 3A</v>
      </c>
      <c r="K1400" t="str">
        <f>VLOOKUP(A1400,'Calendrier 2026-2027'!$AH$7:$AI$37,2,FALSE)</f>
        <v>Entreprise</v>
      </c>
    </row>
    <row r="1401" spans="1:11">
      <c r="A1401" s="10">
        <f t="shared" si="107"/>
        <v>46569</v>
      </c>
      <c r="B1401" t="str">
        <f t="shared" si="108"/>
        <v>14:00</v>
      </c>
      <c r="C1401" t="str">
        <f t="shared" si="109"/>
        <v>17:00</v>
      </c>
      <c r="D1401" t="str">
        <f t="shared" si="106"/>
        <v>Entreprise</v>
      </c>
      <c r="E1401">
        <f t="shared" si="105"/>
        <v>0</v>
      </c>
      <c r="F1401" t="str">
        <f>IF(A1401&lt;DATE(2026,9,1),'Fiche formation'!$C$25,'Fiche formation'!$D$25)</f>
        <v>mickael.montassier@umontpellier.fr</v>
      </c>
      <c r="G1401">
        <f>Salle!$B$1</f>
        <v>0</v>
      </c>
      <c r="H1401" t="str">
        <f>CONCATENATE('Fiche formation'!$C$14," ",IF(A1401&lt;DATE(2026,9,1),"2A","3A"))</f>
        <v>M ALGO 3A</v>
      </c>
      <c r="K1401" t="str">
        <f>VLOOKUP(A1401,'Calendrier 2026-2027'!$AH$7:$AI$37,2,FALSE)</f>
        <v>Entreprise</v>
      </c>
    </row>
    <row r="1402" spans="1:11">
      <c r="A1402" s="10">
        <f t="shared" si="107"/>
        <v>46570</v>
      </c>
      <c r="B1402" t="str">
        <f t="shared" si="108"/>
        <v>08:00</v>
      </c>
      <c r="C1402" t="str">
        <f t="shared" si="109"/>
        <v>12:00</v>
      </c>
      <c r="D1402" t="str">
        <f t="shared" si="106"/>
        <v>Entreprise</v>
      </c>
      <c r="E1402">
        <f t="shared" si="105"/>
        <v>0</v>
      </c>
      <c r="F1402" t="str">
        <f>IF(A1402&lt;DATE(2026,9,1),'Fiche formation'!$C$25,'Fiche formation'!$D$25)</f>
        <v>mickael.montassier@umontpellier.fr</v>
      </c>
      <c r="G1402">
        <f>Salle!$B$1</f>
        <v>0</v>
      </c>
      <c r="H1402" t="str">
        <f>CONCATENATE('Fiche formation'!$C$14," ",IF(A1402&lt;DATE(2026,9,1),"2A","3A"))</f>
        <v>M ALGO 3A</v>
      </c>
      <c r="K1402" t="str">
        <f>VLOOKUP(A1402,'Calendrier 2026-2027'!$AH$7:$AI$37,2,FALSE)</f>
        <v>Entreprise</v>
      </c>
    </row>
    <row r="1403" spans="1:11">
      <c r="A1403" s="10">
        <f t="shared" si="107"/>
        <v>46570</v>
      </c>
      <c r="B1403" t="str">
        <f t="shared" si="108"/>
        <v>14:00</v>
      </c>
      <c r="C1403" t="str">
        <f t="shared" si="109"/>
        <v>17:00</v>
      </c>
      <c r="D1403" t="str">
        <f t="shared" si="106"/>
        <v>Entreprise</v>
      </c>
      <c r="E1403">
        <f t="shared" si="105"/>
        <v>0</v>
      </c>
      <c r="F1403" t="str">
        <f>IF(A1403&lt;DATE(2026,9,1),'Fiche formation'!$C$25,'Fiche formation'!$D$25)</f>
        <v>mickael.montassier@umontpellier.fr</v>
      </c>
      <c r="G1403">
        <f>Salle!$B$1</f>
        <v>0</v>
      </c>
      <c r="H1403" t="str">
        <f>CONCATENATE('Fiche formation'!$C$14," ",IF(A1403&lt;DATE(2026,9,1),"2A","3A"))</f>
        <v>M ALGO 3A</v>
      </c>
      <c r="K1403" t="str">
        <f>VLOOKUP(A1403,'Calendrier 2026-2027'!$AH$7:$AI$37,2,FALSE)</f>
        <v>Entreprise</v>
      </c>
    </row>
    <row r="1404" spans="1:11">
      <c r="A1404" s="10">
        <f t="shared" si="107"/>
        <v>46571</v>
      </c>
      <c r="B1404" t="str">
        <f t="shared" si="108"/>
        <v/>
      </c>
      <c r="C1404" t="str">
        <f t="shared" si="109"/>
        <v/>
      </c>
      <c r="D1404">
        <f t="shared" si="106"/>
        <v>0</v>
      </c>
      <c r="E1404" t="str">
        <f t="shared" si="105"/>
        <v/>
      </c>
      <c r="F1404" t="str">
        <f>IF(A1404&lt;DATE(2026,9,1),'Fiche formation'!$C$25,'Fiche formation'!$D$25)</f>
        <v>mickael.montassier@umontpellier.fr</v>
      </c>
      <c r="G1404">
        <f>Salle!$B$1</f>
        <v>0</v>
      </c>
      <c r="H1404" t="str">
        <f>CONCATENATE('Fiche formation'!$C$14," ",IF(A1404&lt;DATE(2026,9,1),"2A","3A"))</f>
        <v>M ALGO 3A</v>
      </c>
      <c r="K1404">
        <f>VLOOKUP(A1404,'Calendrier 2026-2027'!$AH$7:$AI$37,2,FALSE)</f>
        <v>0</v>
      </c>
    </row>
    <row r="1405" spans="1:11">
      <c r="A1405" s="10">
        <f t="shared" si="107"/>
        <v>46571</v>
      </c>
      <c r="B1405" t="str">
        <f t="shared" si="108"/>
        <v/>
      </c>
      <c r="C1405" t="str">
        <f t="shared" si="109"/>
        <v/>
      </c>
      <c r="D1405">
        <f t="shared" si="106"/>
        <v>0</v>
      </c>
      <c r="E1405" t="str">
        <f t="shared" si="105"/>
        <v/>
      </c>
      <c r="F1405" t="str">
        <f>IF(A1405&lt;DATE(2026,9,1),'Fiche formation'!$C$25,'Fiche formation'!$D$25)</f>
        <v>mickael.montassier@umontpellier.fr</v>
      </c>
      <c r="G1405">
        <f>Salle!$B$1</f>
        <v>0</v>
      </c>
      <c r="H1405" t="str">
        <f>CONCATENATE('Fiche formation'!$C$14," ",IF(A1405&lt;DATE(2026,9,1),"2A","3A"))</f>
        <v>M ALGO 3A</v>
      </c>
      <c r="K1405">
        <f>VLOOKUP(A1405,'Calendrier 2026-2027'!$AH$7:$AI$37,2,FALSE)</f>
        <v>0</v>
      </c>
    </row>
    <row r="1406" spans="1:11">
      <c r="A1406" s="10">
        <f t="shared" si="107"/>
        <v>46572</v>
      </c>
      <c r="B1406" t="str">
        <f t="shared" si="108"/>
        <v/>
      </c>
      <c r="C1406" t="str">
        <f t="shared" si="109"/>
        <v/>
      </c>
      <c r="D1406">
        <f t="shared" si="106"/>
        <v>0</v>
      </c>
      <c r="E1406" t="str">
        <f t="shared" si="105"/>
        <v/>
      </c>
      <c r="F1406" t="str">
        <f>IF(A1406&lt;DATE(2026,9,1),'Fiche formation'!$C$25,'Fiche formation'!$D$25)</f>
        <v>mickael.montassier@umontpellier.fr</v>
      </c>
      <c r="G1406">
        <f>Salle!$B$1</f>
        <v>0</v>
      </c>
      <c r="H1406" t="str">
        <f>CONCATENATE('Fiche formation'!$C$14," ",IF(A1406&lt;DATE(2026,9,1),"2A","3A"))</f>
        <v>M ALGO 3A</v>
      </c>
      <c r="K1406">
        <f>VLOOKUP(A1406,'Calendrier 2026-2027'!$AH$7:$AI$37,2,FALSE)</f>
        <v>0</v>
      </c>
    </row>
    <row r="1407" spans="1:11">
      <c r="A1407" s="10">
        <f t="shared" si="107"/>
        <v>46572</v>
      </c>
      <c r="B1407" t="str">
        <f t="shared" si="108"/>
        <v/>
      </c>
      <c r="C1407" t="str">
        <f t="shared" si="109"/>
        <v/>
      </c>
      <c r="D1407">
        <f t="shared" si="106"/>
        <v>0</v>
      </c>
      <c r="E1407" t="str">
        <f t="shared" ref="E1407:E1470" si="110">IF(K1407=0,"",IF(OR(K1407="Entreprise",K1407="Révisions"),0,1))</f>
        <v/>
      </c>
      <c r="F1407" t="str">
        <f>IF(A1407&lt;DATE(2026,9,1),'Fiche formation'!$C$25,'Fiche formation'!$D$25)</f>
        <v>mickael.montassier@umontpellier.fr</v>
      </c>
      <c r="G1407">
        <f>Salle!$B$1</f>
        <v>0</v>
      </c>
      <c r="H1407" t="str">
        <f>CONCATENATE('Fiche formation'!$C$14," ",IF(A1407&lt;DATE(2026,9,1),"2A","3A"))</f>
        <v>M ALGO 3A</v>
      </c>
      <c r="K1407">
        <f>VLOOKUP(A1407,'Calendrier 2026-2027'!$AH$7:$AI$37,2,FALSE)</f>
        <v>0</v>
      </c>
    </row>
    <row r="1408" spans="1:11">
      <c r="A1408" s="10">
        <f t="shared" si="107"/>
        <v>46573</v>
      </c>
      <c r="B1408" t="str">
        <f t="shared" si="108"/>
        <v>08:00</v>
      </c>
      <c r="C1408" t="str">
        <f t="shared" si="109"/>
        <v>12:00</v>
      </c>
      <c r="D1408" t="str">
        <f t="shared" ref="D1408:D1471" si="111">K1408</f>
        <v>Entreprise</v>
      </c>
      <c r="E1408">
        <f t="shared" si="110"/>
        <v>0</v>
      </c>
      <c r="F1408" t="str">
        <f>IF(A1408&lt;DATE(2026,9,1),'Fiche formation'!$C$25,'Fiche formation'!$D$25)</f>
        <v>mickael.montassier@umontpellier.fr</v>
      </c>
      <c r="G1408">
        <f>Salle!$B$1</f>
        <v>0</v>
      </c>
      <c r="H1408" t="str">
        <f>CONCATENATE('Fiche formation'!$C$14," ",IF(A1408&lt;DATE(2026,9,1),"2A","3A"))</f>
        <v>M ALGO 3A</v>
      </c>
      <c r="K1408" t="str">
        <f>VLOOKUP(A1408,'Calendrier 2026-2027'!$AH$7:$AI$37,2,FALSE)</f>
        <v>Entreprise</v>
      </c>
    </row>
    <row r="1409" spans="1:11">
      <c r="A1409" s="10">
        <f t="shared" ref="A1409:A1472" si="112">IF(A1408=A1407,A1408+1,A1408)</f>
        <v>46573</v>
      </c>
      <c r="B1409" t="str">
        <f t="shared" si="108"/>
        <v>14:00</v>
      </c>
      <c r="C1409" t="str">
        <f t="shared" si="109"/>
        <v>17:00</v>
      </c>
      <c r="D1409" t="str">
        <f t="shared" si="111"/>
        <v>Entreprise</v>
      </c>
      <c r="E1409">
        <f t="shared" si="110"/>
        <v>0</v>
      </c>
      <c r="F1409" t="str">
        <f>IF(A1409&lt;DATE(2026,9,1),'Fiche formation'!$C$25,'Fiche formation'!$D$25)</f>
        <v>mickael.montassier@umontpellier.fr</v>
      </c>
      <c r="G1409">
        <f>Salle!$B$1</f>
        <v>0</v>
      </c>
      <c r="H1409" t="str">
        <f>CONCATENATE('Fiche formation'!$C$14," ",IF(A1409&lt;DATE(2026,9,1),"2A","3A"))</f>
        <v>M ALGO 3A</v>
      </c>
      <c r="K1409" t="str">
        <f>VLOOKUP(A1409,'Calendrier 2026-2027'!$AH$7:$AI$37,2,FALSE)</f>
        <v>Entreprise</v>
      </c>
    </row>
    <row r="1410" spans="1:11">
      <c r="A1410" s="10">
        <f t="shared" si="112"/>
        <v>46574</v>
      </c>
      <c r="B1410" t="str">
        <f t="shared" si="108"/>
        <v>08:00</v>
      </c>
      <c r="C1410" t="str">
        <f t="shared" si="109"/>
        <v>12:00</v>
      </c>
      <c r="D1410" t="str">
        <f t="shared" si="111"/>
        <v>Entreprise</v>
      </c>
      <c r="E1410">
        <f t="shared" si="110"/>
        <v>0</v>
      </c>
      <c r="F1410" t="str">
        <f>IF(A1410&lt;DATE(2026,9,1),'Fiche formation'!$C$25,'Fiche formation'!$D$25)</f>
        <v>mickael.montassier@umontpellier.fr</v>
      </c>
      <c r="G1410">
        <f>Salle!$B$1</f>
        <v>0</v>
      </c>
      <c r="H1410" t="str">
        <f>CONCATENATE('Fiche formation'!$C$14," ",IF(A1410&lt;DATE(2026,9,1),"2A","3A"))</f>
        <v>M ALGO 3A</v>
      </c>
      <c r="K1410" t="str">
        <f>VLOOKUP(A1410,'Calendrier 2026-2027'!$AH$7:$AI$37,2,FALSE)</f>
        <v>Entreprise</v>
      </c>
    </row>
    <row r="1411" spans="1:11">
      <c r="A1411" s="10">
        <f t="shared" si="112"/>
        <v>46574</v>
      </c>
      <c r="B1411" t="str">
        <f t="shared" ref="B1411:B1474" si="113">IF(K1411=0,"",IF($A1411=$A1410,"14:00","08:00"))</f>
        <v>14:00</v>
      </c>
      <c r="C1411" t="str">
        <f t="shared" ref="C1411:C1474" si="114">IF(K1411=0,"",IF($A1411=$A1410,"17:00","12:00"))</f>
        <v>17:00</v>
      </c>
      <c r="D1411" t="str">
        <f t="shared" si="111"/>
        <v>Entreprise</v>
      </c>
      <c r="E1411">
        <f t="shared" si="110"/>
        <v>0</v>
      </c>
      <c r="F1411" t="str">
        <f>IF(A1411&lt;DATE(2026,9,1),'Fiche formation'!$C$25,'Fiche formation'!$D$25)</f>
        <v>mickael.montassier@umontpellier.fr</v>
      </c>
      <c r="G1411">
        <f>Salle!$B$1</f>
        <v>0</v>
      </c>
      <c r="H1411" t="str">
        <f>CONCATENATE('Fiche formation'!$C$14," ",IF(A1411&lt;DATE(2026,9,1),"2A","3A"))</f>
        <v>M ALGO 3A</v>
      </c>
      <c r="K1411" t="str">
        <f>VLOOKUP(A1411,'Calendrier 2026-2027'!$AH$7:$AI$37,2,FALSE)</f>
        <v>Entreprise</v>
      </c>
    </row>
    <row r="1412" spans="1:11">
      <c r="A1412" s="10">
        <f t="shared" si="112"/>
        <v>46575</v>
      </c>
      <c r="B1412" t="str">
        <f t="shared" si="113"/>
        <v>08:00</v>
      </c>
      <c r="C1412" t="str">
        <f t="shared" si="114"/>
        <v>12:00</v>
      </c>
      <c r="D1412" t="str">
        <f t="shared" si="111"/>
        <v>Entreprise</v>
      </c>
      <c r="E1412">
        <f t="shared" si="110"/>
        <v>0</v>
      </c>
      <c r="F1412" t="str">
        <f>IF(A1412&lt;DATE(2026,9,1),'Fiche formation'!$C$25,'Fiche formation'!$D$25)</f>
        <v>mickael.montassier@umontpellier.fr</v>
      </c>
      <c r="G1412">
        <f>Salle!$B$1</f>
        <v>0</v>
      </c>
      <c r="H1412" t="str">
        <f>CONCATENATE('Fiche formation'!$C$14," ",IF(A1412&lt;DATE(2026,9,1),"2A","3A"))</f>
        <v>M ALGO 3A</v>
      </c>
      <c r="K1412" t="str">
        <f>VLOOKUP(A1412,'Calendrier 2026-2027'!$AH$7:$AI$37,2,FALSE)</f>
        <v>Entreprise</v>
      </c>
    </row>
    <row r="1413" spans="1:11">
      <c r="A1413" s="10">
        <f t="shared" si="112"/>
        <v>46575</v>
      </c>
      <c r="B1413" t="str">
        <f t="shared" si="113"/>
        <v>14:00</v>
      </c>
      <c r="C1413" t="str">
        <f t="shared" si="114"/>
        <v>17:00</v>
      </c>
      <c r="D1413" t="str">
        <f t="shared" si="111"/>
        <v>Entreprise</v>
      </c>
      <c r="E1413">
        <f t="shared" si="110"/>
        <v>0</v>
      </c>
      <c r="F1413" t="str">
        <f>IF(A1413&lt;DATE(2026,9,1),'Fiche formation'!$C$25,'Fiche formation'!$D$25)</f>
        <v>mickael.montassier@umontpellier.fr</v>
      </c>
      <c r="G1413">
        <f>Salle!$B$1</f>
        <v>0</v>
      </c>
      <c r="H1413" t="str">
        <f>CONCATENATE('Fiche formation'!$C$14," ",IF(A1413&lt;DATE(2026,9,1),"2A","3A"))</f>
        <v>M ALGO 3A</v>
      </c>
      <c r="K1413" t="str">
        <f>VLOOKUP(A1413,'Calendrier 2026-2027'!$AH$7:$AI$37,2,FALSE)</f>
        <v>Entreprise</v>
      </c>
    </row>
    <row r="1414" spans="1:11">
      <c r="A1414" s="10">
        <f t="shared" si="112"/>
        <v>46576</v>
      </c>
      <c r="B1414" t="str">
        <f t="shared" si="113"/>
        <v>08:00</v>
      </c>
      <c r="C1414" t="str">
        <f t="shared" si="114"/>
        <v>12:00</v>
      </c>
      <c r="D1414" t="str">
        <f t="shared" si="111"/>
        <v>Entreprise</v>
      </c>
      <c r="E1414">
        <f t="shared" si="110"/>
        <v>0</v>
      </c>
      <c r="F1414" t="str">
        <f>IF(A1414&lt;DATE(2026,9,1),'Fiche formation'!$C$25,'Fiche formation'!$D$25)</f>
        <v>mickael.montassier@umontpellier.fr</v>
      </c>
      <c r="G1414">
        <f>Salle!$B$1</f>
        <v>0</v>
      </c>
      <c r="H1414" t="str">
        <f>CONCATENATE('Fiche formation'!$C$14," ",IF(A1414&lt;DATE(2026,9,1),"2A","3A"))</f>
        <v>M ALGO 3A</v>
      </c>
      <c r="K1414" t="str">
        <f>VLOOKUP(A1414,'Calendrier 2026-2027'!$AH$7:$AI$37,2,FALSE)</f>
        <v>Entreprise</v>
      </c>
    </row>
    <row r="1415" spans="1:11">
      <c r="A1415" s="10">
        <f t="shared" si="112"/>
        <v>46576</v>
      </c>
      <c r="B1415" t="str">
        <f t="shared" si="113"/>
        <v>14:00</v>
      </c>
      <c r="C1415" t="str">
        <f t="shared" si="114"/>
        <v>17:00</v>
      </c>
      <c r="D1415" t="str">
        <f t="shared" si="111"/>
        <v>Entreprise</v>
      </c>
      <c r="E1415">
        <f t="shared" si="110"/>
        <v>0</v>
      </c>
      <c r="F1415" t="str">
        <f>IF(A1415&lt;DATE(2026,9,1),'Fiche formation'!$C$25,'Fiche formation'!$D$25)</f>
        <v>mickael.montassier@umontpellier.fr</v>
      </c>
      <c r="G1415">
        <f>Salle!$B$1</f>
        <v>0</v>
      </c>
      <c r="H1415" t="str">
        <f>CONCATENATE('Fiche formation'!$C$14," ",IF(A1415&lt;DATE(2026,9,1),"2A","3A"))</f>
        <v>M ALGO 3A</v>
      </c>
      <c r="K1415" t="str">
        <f>VLOOKUP(A1415,'Calendrier 2026-2027'!$AH$7:$AI$37,2,FALSE)</f>
        <v>Entreprise</v>
      </c>
    </row>
    <row r="1416" spans="1:11">
      <c r="A1416" s="10">
        <f t="shared" si="112"/>
        <v>46577</v>
      </c>
      <c r="B1416" t="str">
        <f t="shared" si="113"/>
        <v>08:00</v>
      </c>
      <c r="C1416" t="str">
        <f t="shared" si="114"/>
        <v>12:00</v>
      </c>
      <c r="D1416" t="str">
        <f t="shared" si="111"/>
        <v>Entreprise</v>
      </c>
      <c r="E1416">
        <f t="shared" si="110"/>
        <v>0</v>
      </c>
      <c r="F1416" t="str">
        <f>IF(A1416&lt;DATE(2026,9,1),'Fiche formation'!$C$25,'Fiche formation'!$D$25)</f>
        <v>mickael.montassier@umontpellier.fr</v>
      </c>
      <c r="G1416">
        <f>Salle!$B$1</f>
        <v>0</v>
      </c>
      <c r="H1416" t="str">
        <f>CONCATENATE('Fiche formation'!$C$14," ",IF(A1416&lt;DATE(2026,9,1),"2A","3A"))</f>
        <v>M ALGO 3A</v>
      </c>
      <c r="K1416" t="str">
        <f>VLOOKUP(A1416,'Calendrier 2026-2027'!$AH$7:$AI$37,2,FALSE)</f>
        <v>Entreprise</v>
      </c>
    </row>
    <row r="1417" spans="1:11">
      <c r="A1417" s="10">
        <f t="shared" si="112"/>
        <v>46577</v>
      </c>
      <c r="B1417" t="str">
        <f t="shared" si="113"/>
        <v>14:00</v>
      </c>
      <c r="C1417" t="str">
        <f t="shared" si="114"/>
        <v>17:00</v>
      </c>
      <c r="D1417" t="str">
        <f t="shared" si="111"/>
        <v>Entreprise</v>
      </c>
      <c r="E1417">
        <f t="shared" si="110"/>
        <v>0</v>
      </c>
      <c r="F1417" t="str">
        <f>IF(A1417&lt;DATE(2026,9,1),'Fiche formation'!$C$25,'Fiche formation'!$D$25)</f>
        <v>mickael.montassier@umontpellier.fr</v>
      </c>
      <c r="G1417">
        <f>Salle!$B$1</f>
        <v>0</v>
      </c>
      <c r="H1417" t="str">
        <f>CONCATENATE('Fiche formation'!$C$14," ",IF(A1417&lt;DATE(2026,9,1),"2A","3A"))</f>
        <v>M ALGO 3A</v>
      </c>
      <c r="K1417" t="str">
        <f>VLOOKUP(A1417,'Calendrier 2026-2027'!$AH$7:$AI$37,2,FALSE)</f>
        <v>Entreprise</v>
      </c>
    </row>
    <row r="1418" spans="1:11">
      <c r="A1418" s="10">
        <f t="shared" si="112"/>
        <v>46578</v>
      </c>
      <c r="B1418" t="str">
        <f t="shared" si="113"/>
        <v/>
      </c>
      <c r="C1418" t="str">
        <f t="shared" si="114"/>
        <v/>
      </c>
      <c r="D1418">
        <f t="shared" si="111"/>
        <v>0</v>
      </c>
      <c r="E1418" t="str">
        <f t="shared" si="110"/>
        <v/>
      </c>
      <c r="F1418" t="str">
        <f>IF(A1418&lt;DATE(2026,9,1),'Fiche formation'!$C$25,'Fiche formation'!$D$25)</f>
        <v>mickael.montassier@umontpellier.fr</v>
      </c>
      <c r="G1418">
        <f>Salle!$B$1</f>
        <v>0</v>
      </c>
      <c r="H1418" t="str">
        <f>CONCATENATE('Fiche formation'!$C$14," ",IF(A1418&lt;DATE(2026,9,1),"2A","3A"))</f>
        <v>M ALGO 3A</v>
      </c>
      <c r="K1418">
        <f>VLOOKUP(A1418,'Calendrier 2026-2027'!$AH$7:$AI$37,2,FALSE)</f>
        <v>0</v>
      </c>
    </row>
    <row r="1419" spans="1:11">
      <c r="A1419" s="10">
        <f t="shared" si="112"/>
        <v>46578</v>
      </c>
      <c r="B1419" t="str">
        <f t="shared" si="113"/>
        <v/>
      </c>
      <c r="C1419" t="str">
        <f t="shared" si="114"/>
        <v/>
      </c>
      <c r="D1419">
        <f t="shared" si="111"/>
        <v>0</v>
      </c>
      <c r="E1419" t="str">
        <f t="shared" si="110"/>
        <v/>
      </c>
      <c r="F1419" t="str">
        <f>IF(A1419&lt;DATE(2026,9,1),'Fiche formation'!$C$25,'Fiche formation'!$D$25)</f>
        <v>mickael.montassier@umontpellier.fr</v>
      </c>
      <c r="G1419">
        <f>Salle!$B$1</f>
        <v>0</v>
      </c>
      <c r="H1419" t="str">
        <f>CONCATENATE('Fiche formation'!$C$14," ",IF(A1419&lt;DATE(2026,9,1),"2A","3A"))</f>
        <v>M ALGO 3A</v>
      </c>
      <c r="K1419">
        <f>VLOOKUP(A1419,'Calendrier 2026-2027'!$AH$7:$AI$37,2,FALSE)</f>
        <v>0</v>
      </c>
    </row>
    <row r="1420" spans="1:11">
      <c r="A1420" s="10">
        <f t="shared" si="112"/>
        <v>46579</v>
      </c>
      <c r="B1420" t="str">
        <f t="shared" si="113"/>
        <v/>
      </c>
      <c r="C1420" t="str">
        <f t="shared" si="114"/>
        <v/>
      </c>
      <c r="D1420">
        <f t="shared" si="111"/>
        <v>0</v>
      </c>
      <c r="E1420" t="str">
        <f t="shared" si="110"/>
        <v/>
      </c>
      <c r="F1420" t="str">
        <f>IF(A1420&lt;DATE(2026,9,1),'Fiche formation'!$C$25,'Fiche formation'!$D$25)</f>
        <v>mickael.montassier@umontpellier.fr</v>
      </c>
      <c r="G1420">
        <f>Salle!$B$1</f>
        <v>0</v>
      </c>
      <c r="H1420" t="str">
        <f>CONCATENATE('Fiche formation'!$C$14," ",IF(A1420&lt;DATE(2026,9,1),"2A","3A"))</f>
        <v>M ALGO 3A</v>
      </c>
      <c r="K1420">
        <f>VLOOKUP(A1420,'Calendrier 2026-2027'!$AH$7:$AI$37,2,FALSE)</f>
        <v>0</v>
      </c>
    </row>
    <row r="1421" spans="1:11">
      <c r="A1421" s="10">
        <f t="shared" si="112"/>
        <v>46579</v>
      </c>
      <c r="B1421" t="str">
        <f t="shared" si="113"/>
        <v/>
      </c>
      <c r="C1421" t="str">
        <f t="shared" si="114"/>
        <v/>
      </c>
      <c r="D1421">
        <f t="shared" si="111"/>
        <v>0</v>
      </c>
      <c r="E1421" t="str">
        <f t="shared" si="110"/>
        <v/>
      </c>
      <c r="F1421" t="str">
        <f>IF(A1421&lt;DATE(2026,9,1),'Fiche formation'!$C$25,'Fiche formation'!$D$25)</f>
        <v>mickael.montassier@umontpellier.fr</v>
      </c>
      <c r="G1421">
        <f>Salle!$B$1</f>
        <v>0</v>
      </c>
      <c r="H1421" t="str">
        <f>CONCATENATE('Fiche formation'!$C$14," ",IF(A1421&lt;DATE(2026,9,1),"2A","3A"))</f>
        <v>M ALGO 3A</v>
      </c>
      <c r="K1421">
        <f>VLOOKUP(A1421,'Calendrier 2026-2027'!$AH$7:$AI$37,2,FALSE)</f>
        <v>0</v>
      </c>
    </row>
    <row r="1422" spans="1:11">
      <c r="A1422" s="10">
        <f t="shared" si="112"/>
        <v>46580</v>
      </c>
      <c r="B1422" t="str">
        <f t="shared" si="113"/>
        <v>08:00</v>
      </c>
      <c r="C1422" t="str">
        <f t="shared" si="114"/>
        <v>12:00</v>
      </c>
      <c r="D1422" t="str">
        <f t="shared" si="111"/>
        <v>Entreprise</v>
      </c>
      <c r="E1422">
        <f t="shared" si="110"/>
        <v>0</v>
      </c>
      <c r="F1422" t="str">
        <f>IF(A1422&lt;DATE(2026,9,1),'Fiche formation'!$C$25,'Fiche formation'!$D$25)</f>
        <v>mickael.montassier@umontpellier.fr</v>
      </c>
      <c r="G1422">
        <f>Salle!$B$1</f>
        <v>0</v>
      </c>
      <c r="H1422" t="str">
        <f>CONCATENATE('Fiche formation'!$C$14," ",IF(A1422&lt;DATE(2026,9,1),"2A","3A"))</f>
        <v>M ALGO 3A</v>
      </c>
      <c r="K1422" t="str">
        <f>VLOOKUP(A1422,'Calendrier 2026-2027'!$AH$7:$AI$37,2,FALSE)</f>
        <v>Entreprise</v>
      </c>
    </row>
    <row r="1423" spans="1:11">
      <c r="A1423" s="10">
        <f t="shared" si="112"/>
        <v>46580</v>
      </c>
      <c r="B1423" t="str">
        <f t="shared" si="113"/>
        <v>14:00</v>
      </c>
      <c r="C1423" t="str">
        <f t="shared" si="114"/>
        <v>17:00</v>
      </c>
      <c r="D1423" t="str">
        <f t="shared" si="111"/>
        <v>Entreprise</v>
      </c>
      <c r="E1423">
        <f t="shared" si="110"/>
        <v>0</v>
      </c>
      <c r="F1423" t="str">
        <f>IF(A1423&lt;DATE(2026,9,1),'Fiche formation'!$C$25,'Fiche formation'!$D$25)</f>
        <v>mickael.montassier@umontpellier.fr</v>
      </c>
      <c r="G1423">
        <f>Salle!$B$1</f>
        <v>0</v>
      </c>
      <c r="H1423" t="str">
        <f>CONCATENATE('Fiche formation'!$C$14," ",IF(A1423&lt;DATE(2026,9,1),"2A","3A"))</f>
        <v>M ALGO 3A</v>
      </c>
      <c r="K1423" t="str">
        <f>VLOOKUP(A1423,'Calendrier 2026-2027'!$AH$7:$AI$37,2,FALSE)</f>
        <v>Entreprise</v>
      </c>
    </row>
    <row r="1424" spans="1:11">
      <c r="A1424" s="10">
        <f t="shared" si="112"/>
        <v>46581</v>
      </c>
      <c r="B1424" t="str">
        <f t="shared" si="113"/>
        <v>08:00</v>
      </c>
      <c r="C1424" t="str">
        <f t="shared" si="114"/>
        <v>12:00</v>
      </c>
      <c r="D1424" t="str">
        <f t="shared" si="111"/>
        <v>Entreprise</v>
      </c>
      <c r="E1424">
        <f t="shared" si="110"/>
        <v>0</v>
      </c>
      <c r="F1424" t="str">
        <f>IF(A1424&lt;DATE(2026,9,1),'Fiche formation'!$C$25,'Fiche formation'!$D$25)</f>
        <v>mickael.montassier@umontpellier.fr</v>
      </c>
      <c r="G1424">
        <f>Salle!$B$1</f>
        <v>0</v>
      </c>
      <c r="H1424" t="str">
        <f>CONCATENATE('Fiche formation'!$C$14," ",IF(A1424&lt;DATE(2026,9,1),"2A","3A"))</f>
        <v>M ALGO 3A</v>
      </c>
      <c r="K1424" t="str">
        <f>VLOOKUP(A1424,'Calendrier 2026-2027'!$AH$7:$AI$37,2,FALSE)</f>
        <v>Entreprise</v>
      </c>
    </row>
    <row r="1425" spans="1:11">
      <c r="A1425" s="10">
        <f t="shared" si="112"/>
        <v>46581</v>
      </c>
      <c r="B1425" t="str">
        <f t="shared" si="113"/>
        <v>14:00</v>
      </c>
      <c r="C1425" t="str">
        <f t="shared" si="114"/>
        <v>17:00</v>
      </c>
      <c r="D1425" t="str">
        <f t="shared" si="111"/>
        <v>Entreprise</v>
      </c>
      <c r="E1425">
        <f t="shared" si="110"/>
        <v>0</v>
      </c>
      <c r="F1425" t="str">
        <f>IF(A1425&lt;DATE(2026,9,1),'Fiche formation'!$C$25,'Fiche formation'!$D$25)</f>
        <v>mickael.montassier@umontpellier.fr</v>
      </c>
      <c r="G1425">
        <f>Salle!$B$1</f>
        <v>0</v>
      </c>
      <c r="H1425" t="str">
        <f>CONCATENATE('Fiche formation'!$C$14," ",IF(A1425&lt;DATE(2026,9,1),"2A","3A"))</f>
        <v>M ALGO 3A</v>
      </c>
      <c r="K1425" t="str">
        <f>VLOOKUP(A1425,'Calendrier 2026-2027'!$AH$7:$AI$37,2,FALSE)</f>
        <v>Entreprise</v>
      </c>
    </row>
    <row r="1426" spans="1:11">
      <c r="A1426" s="10">
        <f t="shared" si="112"/>
        <v>46582</v>
      </c>
      <c r="B1426" t="str">
        <f t="shared" si="113"/>
        <v/>
      </c>
      <c r="C1426" t="str">
        <f t="shared" si="114"/>
        <v/>
      </c>
      <c r="D1426">
        <f t="shared" si="111"/>
        <v>0</v>
      </c>
      <c r="E1426" t="str">
        <f t="shared" si="110"/>
        <v/>
      </c>
      <c r="F1426" t="str">
        <f>IF(A1426&lt;DATE(2026,9,1),'Fiche formation'!$C$25,'Fiche formation'!$D$25)</f>
        <v>mickael.montassier@umontpellier.fr</v>
      </c>
      <c r="G1426">
        <f>Salle!$B$1</f>
        <v>0</v>
      </c>
      <c r="H1426" t="str">
        <f>CONCATENATE('Fiche formation'!$C$14," ",IF(A1426&lt;DATE(2026,9,1),"2A","3A"))</f>
        <v>M ALGO 3A</v>
      </c>
      <c r="K1426">
        <f>VLOOKUP(A1426,'Calendrier 2026-2027'!$AH$7:$AI$37,2,FALSE)</f>
        <v>0</v>
      </c>
    </row>
    <row r="1427" spans="1:11">
      <c r="A1427" s="10">
        <f t="shared" si="112"/>
        <v>46582</v>
      </c>
      <c r="B1427" t="str">
        <f t="shared" si="113"/>
        <v/>
      </c>
      <c r="C1427" t="str">
        <f t="shared" si="114"/>
        <v/>
      </c>
      <c r="D1427">
        <f t="shared" si="111"/>
        <v>0</v>
      </c>
      <c r="E1427" t="str">
        <f t="shared" si="110"/>
        <v/>
      </c>
      <c r="F1427" t="str">
        <f>IF(A1427&lt;DATE(2026,9,1),'Fiche formation'!$C$25,'Fiche formation'!$D$25)</f>
        <v>mickael.montassier@umontpellier.fr</v>
      </c>
      <c r="G1427">
        <f>Salle!$B$1</f>
        <v>0</v>
      </c>
      <c r="H1427" t="str">
        <f>CONCATENATE('Fiche formation'!$C$14," ",IF(A1427&lt;DATE(2026,9,1),"2A","3A"))</f>
        <v>M ALGO 3A</v>
      </c>
      <c r="K1427">
        <f>VLOOKUP(A1427,'Calendrier 2026-2027'!$AH$7:$AI$37,2,FALSE)</f>
        <v>0</v>
      </c>
    </row>
    <row r="1428" spans="1:11">
      <c r="A1428" s="10">
        <f t="shared" si="112"/>
        <v>46583</v>
      </c>
      <c r="B1428" t="str">
        <f t="shared" si="113"/>
        <v>08:00</v>
      </c>
      <c r="C1428" t="str">
        <f t="shared" si="114"/>
        <v>12:00</v>
      </c>
      <c r="D1428" t="str">
        <f t="shared" si="111"/>
        <v>Entreprise</v>
      </c>
      <c r="E1428">
        <f t="shared" si="110"/>
        <v>0</v>
      </c>
      <c r="F1428" t="str">
        <f>IF(A1428&lt;DATE(2026,9,1),'Fiche formation'!$C$25,'Fiche formation'!$D$25)</f>
        <v>mickael.montassier@umontpellier.fr</v>
      </c>
      <c r="G1428">
        <f>Salle!$B$1</f>
        <v>0</v>
      </c>
      <c r="H1428" t="str">
        <f>CONCATENATE('Fiche formation'!$C$14," ",IF(A1428&lt;DATE(2026,9,1),"2A","3A"))</f>
        <v>M ALGO 3A</v>
      </c>
      <c r="K1428" t="str">
        <f>VLOOKUP(A1428,'Calendrier 2026-2027'!$AH$7:$AI$37,2,FALSE)</f>
        <v>Entreprise</v>
      </c>
    </row>
    <row r="1429" spans="1:11">
      <c r="A1429" s="10">
        <f t="shared" si="112"/>
        <v>46583</v>
      </c>
      <c r="B1429" t="str">
        <f t="shared" si="113"/>
        <v>14:00</v>
      </c>
      <c r="C1429" t="str">
        <f t="shared" si="114"/>
        <v>17:00</v>
      </c>
      <c r="D1429" t="str">
        <f t="shared" si="111"/>
        <v>Entreprise</v>
      </c>
      <c r="E1429">
        <f t="shared" si="110"/>
        <v>0</v>
      </c>
      <c r="F1429" t="str">
        <f>IF(A1429&lt;DATE(2026,9,1),'Fiche formation'!$C$25,'Fiche formation'!$D$25)</f>
        <v>mickael.montassier@umontpellier.fr</v>
      </c>
      <c r="G1429">
        <f>Salle!$B$1</f>
        <v>0</v>
      </c>
      <c r="H1429" t="str">
        <f>CONCATENATE('Fiche formation'!$C$14," ",IF(A1429&lt;DATE(2026,9,1),"2A","3A"))</f>
        <v>M ALGO 3A</v>
      </c>
      <c r="K1429" t="str">
        <f>VLOOKUP(A1429,'Calendrier 2026-2027'!$AH$7:$AI$37,2,FALSE)</f>
        <v>Entreprise</v>
      </c>
    </row>
    <row r="1430" spans="1:11">
      <c r="A1430" s="10">
        <f t="shared" si="112"/>
        <v>46584</v>
      </c>
      <c r="B1430" t="str">
        <f t="shared" si="113"/>
        <v>08:00</v>
      </c>
      <c r="C1430" t="str">
        <f t="shared" si="114"/>
        <v>12:00</v>
      </c>
      <c r="D1430" t="str">
        <f t="shared" si="111"/>
        <v>Entreprise</v>
      </c>
      <c r="E1430">
        <f t="shared" si="110"/>
        <v>0</v>
      </c>
      <c r="F1430" t="str">
        <f>IF(A1430&lt;DATE(2026,9,1),'Fiche formation'!$C$25,'Fiche formation'!$D$25)</f>
        <v>mickael.montassier@umontpellier.fr</v>
      </c>
      <c r="G1430">
        <f>Salle!$B$1</f>
        <v>0</v>
      </c>
      <c r="H1430" t="str">
        <f>CONCATENATE('Fiche formation'!$C$14," ",IF(A1430&lt;DATE(2026,9,1),"2A","3A"))</f>
        <v>M ALGO 3A</v>
      </c>
      <c r="K1430" t="str">
        <f>VLOOKUP(A1430,'Calendrier 2026-2027'!$AH$7:$AI$37,2,FALSE)</f>
        <v>Entreprise</v>
      </c>
    </row>
    <row r="1431" spans="1:11">
      <c r="A1431" s="10">
        <f t="shared" si="112"/>
        <v>46584</v>
      </c>
      <c r="B1431" t="str">
        <f t="shared" si="113"/>
        <v>14:00</v>
      </c>
      <c r="C1431" t="str">
        <f t="shared" si="114"/>
        <v>17:00</v>
      </c>
      <c r="D1431" t="str">
        <f t="shared" si="111"/>
        <v>Entreprise</v>
      </c>
      <c r="E1431">
        <f t="shared" si="110"/>
        <v>0</v>
      </c>
      <c r="F1431" t="str">
        <f>IF(A1431&lt;DATE(2026,9,1),'Fiche formation'!$C$25,'Fiche formation'!$D$25)</f>
        <v>mickael.montassier@umontpellier.fr</v>
      </c>
      <c r="G1431">
        <f>Salle!$B$1</f>
        <v>0</v>
      </c>
      <c r="H1431" t="str">
        <f>CONCATENATE('Fiche formation'!$C$14," ",IF(A1431&lt;DATE(2026,9,1),"2A","3A"))</f>
        <v>M ALGO 3A</v>
      </c>
      <c r="K1431" t="str">
        <f>VLOOKUP(A1431,'Calendrier 2026-2027'!$AH$7:$AI$37,2,FALSE)</f>
        <v>Entreprise</v>
      </c>
    </row>
    <row r="1432" spans="1:11">
      <c r="A1432" s="10">
        <f t="shared" si="112"/>
        <v>46585</v>
      </c>
      <c r="B1432" t="str">
        <f t="shared" si="113"/>
        <v/>
      </c>
      <c r="C1432" t="str">
        <f t="shared" si="114"/>
        <v/>
      </c>
      <c r="D1432">
        <f t="shared" si="111"/>
        <v>0</v>
      </c>
      <c r="E1432" t="str">
        <f t="shared" si="110"/>
        <v/>
      </c>
      <c r="F1432" t="str">
        <f>IF(A1432&lt;DATE(2026,9,1),'Fiche formation'!$C$25,'Fiche formation'!$D$25)</f>
        <v>mickael.montassier@umontpellier.fr</v>
      </c>
      <c r="G1432">
        <f>Salle!$B$1</f>
        <v>0</v>
      </c>
      <c r="H1432" t="str">
        <f>CONCATENATE('Fiche formation'!$C$14," ",IF(A1432&lt;DATE(2026,9,1),"2A","3A"))</f>
        <v>M ALGO 3A</v>
      </c>
      <c r="K1432">
        <f>VLOOKUP(A1432,'Calendrier 2026-2027'!$AH$7:$AI$37,2,FALSE)</f>
        <v>0</v>
      </c>
    </row>
    <row r="1433" spans="1:11">
      <c r="A1433" s="10">
        <f t="shared" si="112"/>
        <v>46585</v>
      </c>
      <c r="B1433" t="str">
        <f t="shared" si="113"/>
        <v/>
      </c>
      <c r="C1433" t="str">
        <f t="shared" si="114"/>
        <v/>
      </c>
      <c r="D1433">
        <f t="shared" si="111"/>
        <v>0</v>
      </c>
      <c r="E1433" t="str">
        <f t="shared" si="110"/>
        <v/>
      </c>
      <c r="F1433" t="str">
        <f>IF(A1433&lt;DATE(2026,9,1),'Fiche formation'!$C$25,'Fiche formation'!$D$25)</f>
        <v>mickael.montassier@umontpellier.fr</v>
      </c>
      <c r="G1433">
        <f>Salle!$B$1</f>
        <v>0</v>
      </c>
      <c r="H1433" t="str">
        <f>CONCATENATE('Fiche formation'!$C$14," ",IF(A1433&lt;DATE(2026,9,1),"2A","3A"))</f>
        <v>M ALGO 3A</v>
      </c>
      <c r="K1433">
        <f>VLOOKUP(A1433,'Calendrier 2026-2027'!$AH$7:$AI$37,2,FALSE)</f>
        <v>0</v>
      </c>
    </row>
    <row r="1434" spans="1:11">
      <c r="A1434" s="10">
        <f t="shared" si="112"/>
        <v>46586</v>
      </c>
      <c r="B1434" t="str">
        <f t="shared" si="113"/>
        <v/>
      </c>
      <c r="C1434" t="str">
        <f t="shared" si="114"/>
        <v/>
      </c>
      <c r="D1434">
        <f t="shared" si="111"/>
        <v>0</v>
      </c>
      <c r="E1434" t="str">
        <f t="shared" si="110"/>
        <v/>
      </c>
      <c r="F1434" t="str">
        <f>IF(A1434&lt;DATE(2026,9,1),'Fiche formation'!$C$25,'Fiche formation'!$D$25)</f>
        <v>mickael.montassier@umontpellier.fr</v>
      </c>
      <c r="G1434">
        <f>Salle!$B$1</f>
        <v>0</v>
      </c>
      <c r="H1434" t="str">
        <f>CONCATENATE('Fiche formation'!$C$14," ",IF(A1434&lt;DATE(2026,9,1),"2A","3A"))</f>
        <v>M ALGO 3A</v>
      </c>
      <c r="K1434">
        <f>VLOOKUP(A1434,'Calendrier 2026-2027'!$AH$7:$AI$37,2,FALSE)</f>
        <v>0</v>
      </c>
    </row>
    <row r="1435" spans="1:11">
      <c r="A1435" s="10">
        <f t="shared" si="112"/>
        <v>46586</v>
      </c>
      <c r="B1435" t="str">
        <f t="shared" si="113"/>
        <v/>
      </c>
      <c r="C1435" t="str">
        <f t="shared" si="114"/>
        <v/>
      </c>
      <c r="D1435">
        <f t="shared" si="111"/>
        <v>0</v>
      </c>
      <c r="E1435" t="str">
        <f t="shared" si="110"/>
        <v/>
      </c>
      <c r="F1435" t="str">
        <f>IF(A1435&lt;DATE(2026,9,1),'Fiche formation'!$C$25,'Fiche formation'!$D$25)</f>
        <v>mickael.montassier@umontpellier.fr</v>
      </c>
      <c r="G1435">
        <f>Salle!$B$1</f>
        <v>0</v>
      </c>
      <c r="H1435" t="str">
        <f>CONCATENATE('Fiche formation'!$C$14," ",IF(A1435&lt;DATE(2026,9,1),"2A","3A"))</f>
        <v>M ALGO 3A</v>
      </c>
      <c r="K1435">
        <f>VLOOKUP(A1435,'Calendrier 2026-2027'!$AH$7:$AI$37,2,FALSE)</f>
        <v>0</v>
      </c>
    </row>
    <row r="1436" spans="1:11">
      <c r="A1436" s="10">
        <f t="shared" si="112"/>
        <v>46587</v>
      </c>
      <c r="B1436" t="str">
        <f t="shared" si="113"/>
        <v>08:00</v>
      </c>
      <c r="C1436" t="str">
        <f t="shared" si="114"/>
        <v>12:00</v>
      </c>
      <c r="D1436" t="str">
        <f t="shared" si="111"/>
        <v>Entreprise</v>
      </c>
      <c r="E1436">
        <f t="shared" si="110"/>
        <v>0</v>
      </c>
      <c r="F1436" t="str">
        <f>IF(A1436&lt;DATE(2026,9,1),'Fiche formation'!$C$25,'Fiche formation'!$D$25)</f>
        <v>mickael.montassier@umontpellier.fr</v>
      </c>
      <c r="G1436">
        <f>Salle!$B$1</f>
        <v>0</v>
      </c>
      <c r="H1436" t="str">
        <f>CONCATENATE('Fiche formation'!$C$14," ",IF(A1436&lt;DATE(2026,9,1),"2A","3A"))</f>
        <v>M ALGO 3A</v>
      </c>
      <c r="K1436" t="str">
        <f>VLOOKUP(A1436,'Calendrier 2026-2027'!$AH$7:$AI$37,2,FALSE)</f>
        <v>Entreprise</v>
      </c>
    </row>
    <row r="1437" spans="1:11">
      <c r="A1437" s="10">
        <f t="shared" si="112"/>
        <v>46587</v>
      </c>
      <c r="B1437" t="str">
        <f t="shared" si="113"/>
        <v>14:00</v>
      </c>
      <c r="C1437" t="str">
        <f t="shared" si="114"/>
        <v>17:00</v>
      </c>
      <c r="D1437" t="str">
        <f t="shared" si="111"/>
        <v>Entreprise</v>
      </c>
      <c r="E1437">
        <f t="shared" si="110"/>
        <v>0</v>
      </c>
      <c r="F1437" t="str">
        <f>IF(A1437&lt;DATE(2026,9,1),'Fiche formation'!$C$25,'Fiche formation'!$D$25)</f>
        <v>mickael.montassier@umontpellier.fr</v>
      </c>
      <c r="G1437">
        <f>Salle!$B$1</f>
        <v>0</v>
      </c>
      <c r="H1437" t="str">
        <f>CONCATENATE('Fiche formation'!$C$14," ",IF(A1437&lt;DATE(2026,9,1),"2A","3A"))</f>
        <v>M ALGO 3A</v>
      </c>
      <c r="K1437" t="str">
        <f>VLOOKUP(A1437,'Calendrier 2026-2027'!$AH$7:$AI$37,2,FALSE)</f>
        <v>Entreprise</v>
      </c>
    </row>
    <row r="1438" spans="1:11">
      <c r="A1438" s="10">
        <f t="shared" si="112"/>
        <v>46588</v>
      </c>
      <c r="B1438" t="str">
        <f t="shared" si="113"/>
        <v>08:00</v>
      </c>
      <c r="C1438" t="str">
        <f t="shared" si="114"/>
        <v>12:00</v>
      </c>
      <c r="D1438" t="str">
        <f t="shared" si="111"/>
        <v>Entreprise</v>
      </c>
      <c r="E1438">
        <f t="shared" si="110"/>
        <v>0</v>
      </c>
      <c r="F1438" t="str">
        <f>IF(A1438&lt;DATE(2026,9,1),'Fiche formation'!$C$25,'Fiche formation'!$D$25)</f>
        <v>mickael.montassier@umontpellier.fr</v>
      </c>
      <c r="G1438">
        <f>Salle!$B$1</f>
        <v>0</v>
      </c>
      <c r="H1438" t="str">
        <f>CONCATENATE('Fiche formation'!$C$14," ",IF(A1438&lt;DATE(2026,9,1),"2A","3A"))</f>
        <v>M ALGO 3A</v>
      </c>
      <c r="K1438" t="str">
        <f>VLOOKUP(A1438,'Calendrier 2026-2027'!$AH$7:$AI$37,2,FALSE)</f>
        <v>Entreprise</v>
      </c>
    </row>
    <row r="1439" spans="1:11">
      <c r="A1439" s="10">
        <f t="shared" si="112"/>
        <v>46588</v>
      </c>
      <c r="B1439" t="str">
        <f t="shared" si="113"/>
        <v>14:00</v>
      </c>
      <c r="C1439" t="str">
        <f t="shared" si="114"/>
        <v>17:00</v>
      </c>
      <c r="D1439" t="str">
        <f t="shared" si="111"/>
        <v>Entreprise</v>
      </c>
      <c r="E1439">
        <f t="shared" si="110"/>
        <v>0</v>
      </c>
      <c r="F1439" t="str">
        <f>IF(A1439&lt;DATE(2026,9,1),'Fiche formation'!$C$25,'Fiche formation'!$D$25)</f>
        <v>mickael.montassier@umontpellier.fr</v>
      </c>
      <c r="G1439">
        <f>Salle!$B$1</f>
        <v>0</v>
      </c>
      <c r="H1439" t="str">
        <f>CONCATENATE('Fiche formation'!$C$14," ",IF(A1439&lt;DATE(2026,9,1),"2A","3A"))</f>
        <v>M ALGO 3A</v>
      </c>
      <c r="K1439" t="str">
        <f>VLOOKUP(A1439,'Calendrier 2026-2027'!$AH$7:$AI$37,2,FALSE)</f>
        <v>Entreprise</v>
      </c>
    </row>
    <row r="1440" spans="1:11">
      <c r="A1440" s="10">
        <f t="shared" si="112"/>
        <v>46589</v>
      </c>
      <c r="B1440" t="str">
        <f t="shared" si="113"/>
        <v>08:00</v>
      </c>
      <c r="C1440" t="str">
        <f t="shared" si="114"/>
        <v>12:00</v>
      </c>
      <c r="D1440" t="str">
        <f t="shared" si="111"/>
        <v>Entreprise</v>
      </c>
      <c r="E1440">
        <f t="shared" si="110"/>
        <v>0</v>
      </c>
      <c r="F1440" t="str">
        <f>IF(A1440&lt;DATE(2026,9,1),'Fiche formation'!$C$25,'Fiche formation'!$D$25)</f>
        <v>mickael.montassier@umontpellier.fr</v>
      </c>
      <c r="G1440">
        <f>Salle!$B$1</f>
        <v>0</v>
      </c>
      <c r="H1440" t="str">
        <f>CONCATENATE('Fiche formation'!$C$14," ",IF(A1440&lt;DATE(2026,9,1),"2A","3A"))</f>
        <v>M ALGO 3A</v>
      </c>
      <c r="K1440" t="str">
        <f>VLOOKUP(A1440,'Calendrier 2026-2027'!$AH$7:$AI$37,2,FALSE)</f>
        <v>Entreprise</v>
      </c>
    </row>
    <row r="1441" spans="1:11">
      <c r="A1441" s="10">
        <f t="shared" si="112"/>
        <v>46589</v>
      </c>
      <c r="B1441" t="str">
        <f t="shared" si="113"/>
        <v>14:00</v>
      </c>
      <c r="C1441" t="str">
        <f t="shared" si="114"/>
        <v>17:00</v>
      </c>
      <c r="D1441" t="str">
        <f t="shared" si="111"/>
        <v>Entreprise</v>
      </c>
      <c r="E1441">
        <f t="shared" si="110"/>
        <v>0</v>
      </c>
      <c r="F1441" t="str">
        <f>IF(A1441&lt;DATE(2026,9,1),'Fiche formation'!$C$25,'Fiche formation'!$D$25)</f>
        <v>mickael.montassier@umontpellier.fr</v>
      </c>
      <c r="G1441">
        <f>Salle!$B$1</f>
        <v>0</v>
      </c>
      <c r="H1441" t="str">
        <f>CONCATENATE('Fiche formation'!$C$14," ",IF(A1441&lt;DATE(2026,9,1),"2A","3A"))</f>
        <v>M ALGO 3A</v>
      </c>
      <c r="K1441" t="str">
        <f>VLOOKUP(A1441,'Calendrier 2026-2027'!$AH$7:$AI$37,2,FALSE)</f>
        <v>Entreprise</v>
      </c>
    </row>
    <row r="1442" spans="1:11">
      <c r="A1442" s="10">
        <f t="shared" si="112"/>
        <v>46590</v>
      </c>
      <c r="B1442" t="str">
        <f t="shared" si="113"/>
        <v>08:00</v>
      </c>
      <c r="C1442" t="str">
        <f t="shared" si="114"/>
        <v>12:00</v>
      </c>
      <c r="D1442" t="str">
        <f t="shared" si="111"/>
        <v>Entreprise</v>
      </c>
      <c r="E1442">
        <f t="shared" si="110"/>
        <v>0</v>
      </c>
      <c r="F1442" t="str">
        <f>IF(A1442&lt;DATE(2026,9,1),'Fiche formation'!$C$25,'Fiche formation'!$D$25)</f>
        <v>mickael.montassier@umontpellier.fr</v>
      </c>
      <c r="G1442">
        <f>Salle!$B$1</f>
        <v>0</v>
      </c>
      <c r="H1442" t="str">
        <f>CONCATENATE('Fiche formation'!$C$14," ",IF(A1442&lt;DATE(2026,9,1),"2A","3A"))</f>
        <v>M ALGO 3A</v>
      </c>
      <c r="K1442" t="str">
        <f>VLOOKUP(A1442,'Calendrier 2026-2027'!$AH$7:$AI$37,2,FALSE)</f>
        <v>Entreprise</v>
      </c>
    </row>
    <row r="1443" spans="1:11">
      <c r="A1443" s="10">
        <f t="shared" si="112"/>
        <v>46590</v>
      </c>
      <c r="B1443" t="str">
        <f t="shared" si="113"/>
        <v>14:00</v>
      </c>
      <c r="C1443" t="str">
        <f t="shared" si="114"/>
        <v>17:00</v>
      </c>
      <c r="D1443" t="str">
        <f t="shared" si="111"/>
        <v>Entreprise</v>
      </c>
      <c r="E1443">
        <f t="shared" si="110"/>
        <v>0</v>
      </c>
      <c r="F1443" t="str">
        <f>IF(A1443&lt;DATE(2026,9,1),'Fiche formation'!$C$25,'Fiche formation'!$D$25)</f>
        <v>mickael.montassier@umontpellier.fr</v>
      </c>
      <c r="G1443">
        <f>Salle!$B$1</f>
        <v>0</v>
      </c>
      <c r="H1443" t="str">
        <f>CONCATENATE('Fiche formation'!$C$14," ",IF(A1443&lt;DATE(2026,9,1),"2A","3A"))</f>
        <v>M ALGO 3A</v>
      </c>
      <c r="K1443" t="str">
        <f>VLOOKUP(A1443,'Calendrier 2026-2027'!$AH$7:$AI$37,2,FALSE)</f>
        <v>Entreprise</v>
      </c>
    </row>
    <row r="1444" spans="1:11">
      <c r="A1444" s="10">
        <f t="shared" si="112"/>
        <v>46591</v>
      </c>
      <c r="B1444" t="str">
        <f t="shared" si="113"/>
        <v>08:00</v>
      </c>
      <c r="C1444" t="str">
        <f t="shared" si="114"/>
        <v>12:00</v>
      </c>
      <c r="D1444" t="str">
        <f t="shared" si="111"/>
        <v>Entreprise</v>
      </c>
      <c r="E1444">
        <f t="shared" si="110"/>
        <v>0</v>
      </c>
      <c r="F1444" t="str">
        <f>IF(A1444&lt;DATE(2026,9,1),'Fiche formation'!$C$25,'Fiche formation'!$D$25)</f>
        <v>mickael.montassier@umontpellier.fr</v>
      </c>
      <c r="G1444">
        <f>Salle!$B$1</f>
        <v>0</v>
      </c>
      <c r="H1444" t="str">
        <f>CONCATENATE('Fiche formation'!$C$14," ",IF(A1444&lt;DATE(2026,9,1),"2A","3A"))</f>
        <v>M ALGO 3A</v>
      </c>
      <c r="K1444" t="str">
        <f>VLOOKUP(A1444,'Calendrier 2026-2027'!$AH$7:$AI$37,2,FALSE)</f>
        <v>Entreprise</v>
      </c>
    </row>
    <row r="1445" spans="1:11">
      <c r="A1445" s="10">
        <f t="shared" si="112"/>
        <v>46591</v>
      </c>
      <c r="B1445" t="str">
        <f t="shared" si="113"/>
        <v>14:00</v>
      </c>
      <c r="C1445" t="str">
        <f t="shared" si="114"/>
        <v>17:00</v>
      </c>
      <c r="D1445" t="str">
        <f t="shared" si="111"/>
        <v>Entreprise</v>
      </c>
      <c r="E1445">
        <f t="shared" si="110"/>
        <v>0</v>
      </c>
      <c r="F1445" t="str">
        <f>IF(A1445&lt;DATE(2026,9,1),'Fiche formation'!$C$25,'Fiche formation'!$D$25)</f>
        <v>mickael.montassier@umontpellier.fr</v>
      </c>
      <c r="G1445">
        <f>Salle!$B$1</f>
        <v>0</v>
      </c>
      <c r="H1445" t="str">
        <f>CONCATENATE('Fiche formation'!$C$14," ",IF(A1445&lt;DATE(2026,9,1),"2A","3A"))</f>
        <v>M ALGO 3A</v>
      </c>
      <c r="K1445" t="str">
        <f>VLOOKUP(A1445,'Calendrier 2026-2027'!$AH$7:$AI$37,2,FALSE)</f>
        <v>Entreprise</v>
      </c>
    </row>
    <row r="1446" spans="1:11">
      <c r="A1446" s="10">
        <f t="shared" si="112"/>
        <v>46592</v>
      </c>
      <c r="B1446" t="str">
        <f t="shared" si="113"/>
        <v/>
      </c>
      <c r="C1446" t="str">
        <f t="shared" si="114"/>
        <v/>
      </c>
      <c r="D1446">
        <f t="shared" si="111"/>
        <v>0</v>
      </c>
      <c r="E1446" t="str">
        <f t="shared" si="110"/>
        <v/>
      </c>
      <c r="F1446" t="str">
        <f>IF(A1446&lt;DATE(2026,9,1),'Fiche formation'!$C$25,'Fiche formation'!$D$25)</f>
        <v>mickael.montassier@umontpellier.fr</v>
      </c>
      <c r="G1446">
        <f>Salle!$B$1</f>
        <v>0</v>
      </c>
      <c r="H1446" t="str">
        <f>CONCATENATE('Fiche formation'!$C$14," ",IF(A1446&lt;DATE(2026,9,1),"2A","3A"))</f>
        <v>M ALGO 3A</v>
      </c>
      <c r="K1446">
        <f>VLOOKUP(A1446,'Calendrier 2026-2027'!$AH$7:$AI$37,2,FALSE)</f>
        <v>0</v>
      </c>
    </row>
    <row r="1447" spans="1:11">
      <c r="A1447" s="10">
        <f t="shared" si="112"/>
        <v>46592</v>
      </c>
      <c r="B1447" t="str">
        <f t="shared" si="113"/>
        <v/>
      </c>
      <c r="C1447" t="str">
        <f t="shared" si="114"/>
        <v/>
      </c>
      <c r="D1447">
        <f t="shared" si="111"/>
        <v>0</v>
      </c>
      <c r="E1447" t="str">
        <f t="shared" si="110"/>
        <v/>
      </c>
      <c r="F1447" t="str">
        <f>IF(A1447&lt;DATE(2026,9,1),'Fiche formation'!$C$25,'Fiche formation'!$D$25)</f>
        <v>mickael.montassier@umontpellier.fr</v>
      </c>
      <c r="G1447">
        <f>Salle!$B$1</f>
        <v>0</v>
      </c>
      <c r="H1447" t="str">
        <f>CONCATENATE('Fiche formation'!$C$14," ",IF(A1447&lt;DATE(2026,9,1),"2A","3A"))</f>
        <v>M ALGO 3A</v>
      </c>
      <c r="K1447">
        <f>VLOOKUP(A1447,'Calendrier 2026-2027'!$AH$7:$AI$37,2,FALSE)</f>
        <v>0</v>
      </c>
    </row>
    <row r="1448" spans="1:11">
      <c r="A1448" s="10">
        <f t="shared" si="112"/>
        <v>46593</v>
      </c>
      <c r="B1448" t="str">
        <f t="shared" si="113"/>
        <v/>
      </c>
      <c r="C1448" t="str">
        <f t="shared" si="114"/>
        <v/>
      </c>
      <c r="D1448">
        <f t="shared" si="111"/>
        <v>0</v>
      </c>
      <c r="E1448" t="str">
        <f t="shared" si="110"/>
        <v/>
      </c>
      <c r="F1448" t="str">
        <f>IF(A1448&lt;DATE(2026,9,1),'Fiche formation'!$C$25,'Fiche formation'!$D$25)</f>
        <v>mickael.montassier@umontpellier.fr</v>
      </c>
      <c r="G1448">
        <f>Salle!$B$1</f>
        <v>0</v>
      </c>
      <c r="H1448" t="str">
        <f>CONCATENATE('Fiche formation'!$C$14," ",IF(A1448&lt;DATE(2026,9,1),"2A","3A"))</f>
        <v>M ALGO 3A</v>
      </c>
      <c r="K1448">
        <f>VLOOKUP(A1448,'Calendrier 2026-2027'!$AH$7:$AI$37,2,FALSE)</f>
        <v>0</v>
      </c>
    </row>
    <row r="1449" spans="1:11">
      <c r="A1449" s="10">
        <f t="shared" si="112"/>
        <v>46593</v>
      </c>
      <c r="B1449" t="str">
        <f t="shared" si="113"/>
        <v/>
      </c>
      <c r="C1449" t="str">
        <f t="shared" si="114"/>
        <v/>
      </c>
      <c r="D1449">
        <f t="shared" si="111"/>
        <v>0</v>
      </c>
      <c r="E1449" t="str">
        <f t="shared" si="110"/>
        <v/>
      </c>
      <c r="F1449" t="str">
        <f>IF(A1449&lt;DATE(2026,9,1),'Fiche formation'!$C$25,'Fiche formation'!$D$25)</f>
        <v>mickael.montassier@umontpellier.fr</v>
      </c>
      <c r="G1449">
        <f>Salle!$B$1</f>
        <v>0</v>
      </c>
      <c r="H1449" t="str">
        <f>CONCATENATE('Fiche formation'!$C$14," ",IF(A1449&lt;DATE(2026,9,1),"2A","3A"))</f>
        <v>M ALGO 3A</v>
      </c>
      <c r="K1449">
        <f>VLOOKUP(A1449,'Calendrier 2026-2027'!$AH$7:$AI$37,2,FALSE)</f>
        <v>0</v>
      </c>
    </row>
    <row r="1450" spans="1:11">
      <c r="A1450" s="10">
        <f t="shared" si="112"/>
        <v>46594</v>
      </c>
      <c r="B1450" t="str">
        <f t="shared" si="113"/>
        <v>08:00</v>
      </c>
      <c r="C1450" t="str">
        <f t="shared" si="114"/>
        <v>12:00</v>
      </c>
      <c r="D1450" t="str">
        <f t="shared" si="111"/>
        <v>Entreprise</v>
      </c>
      <c r="E1450">
        <f t="shared" si="110"/>
        <v>0</v>
      </c>
      <c r="F1450" t="str">
        <f>IF(A1450&lt;DATE(2026,9,1),'Fiche formation'!$C$25,'Fiche formation'!$D$25)</f>
        <v>mickael.montassier@umontpellier.fr</v>
      </c>
      <c r="G1450">
        <f>Salle!$B$1</f>
        <v>0</v>
      </c>
      <c r="H1450" t="str">
        <f>CONCATENATE('Fiche formation'!$C$14," ",IF(A1450&lt;DATE(2026,9,1),"2A","3A"))</f>
        <v>M ALGO 3A</v>
      </c>
      <c r="K1450" t="str">
        <f>VLOOKUP(A1450,'Calendrier 2026-2027'!$AH$7:$AI$37,2,FALSE)</f>
        <v>Entreprise</v>
      </c>
    </row>
    <row r="1451" spans="1:11">
      <c r="A1451" s="10">
        <f t="shared" si="112"/>
        <v>46594</v>
      </c>
      <c r="B1451" t="str">
        <f t="shared" si="113"/>
        <v>14:00</v>
      </c>
      <c r="C1451" t="str">
        <f t="shared" si="114"/>
        <v>17:00</v>
      </c>
      <c r="D1451" t="str">
        <f t="shared" si="111"/>
        <v>Entreprise</v>
      </c>
      <c r="E1451">
        <f t="shared" si="110"/>
        <v>0</v>
      </c>
      <c r="F1451" t="str">
        <f>IF(A1451&lt;DATE(2026,9,1),'Fiche formation'!$C$25,'Fiche formation'!$D$25)</f>
        <v>mickael.montassier@umontpellier.fr</v>
      </c>
      <c r="G1451">
        <f>Salle!$B$1</f>
        <v>0</v>
      </c>
      <c r="H1451" t="str">
        <f>CONCATENATE('Fiche formation'!$C$14," ",IF(A1451&lt;DATE(2026,9,1),"2A","3A"))</f>
        <v>M ALGO 3A</v>
      </c>
      <c r="K1451" t="str">
        <f>VLOOKUP(A1451,'Calendrier 2026-2027'!$AH$7:$AI$37,2,FALSE)</f>
        <v>Entreprise</v>
      </c>
    </row>
    <row r="1452" spans="1:11">
      <c r="A1452" s="10">
        <f t="shared" si="112"/>
        <v>46595</v>
      </c>
      <c r="B1452" t="str">
        <f t="shared" si="113"/>
        <v>08:00</v>
      </c>
      <c r="C1452" t="str">
        <f t="shared" si="114"/>
        <v>12:00</v>
      </c>
      <c r="D1452" t="str">
        <f t="shared" si="111"/>
        <v>Entreprise</v>
      </c>
      <c r="E1452">
        <f t="shared" si="110"/>
        <v>0</v>
      </c>
      <c r="F1452" t="str">
        <f>IF(A1452&lt;DATE(2026,9,1),'Fiche formation'!$C$25,'Fiche formation'!$D$25)</f>
        <v>mickael.montassier@umontpellier.fr</v>
      </c>
      <c r="G1452">
        <f>Salle!$B$1</f>
        <v>0</v>
      </c>
      <c r="H1452" t="str">
        <f>CONCATENATE('Fiche formation'!$C$14," ",IF(A1452&lt;DATE(2026,9,1),"2A","3A"))</f>
        <v>M ALGO 3A</v>
      </c>
      <c r="K1452" t="str">
        <f>VLOOKUP(A1452,'Calendrier 2026-2027'!$AH$7:$AI$37,2,FALSE)</f>
        <v>Entreprise</v>
      </c>
    </row>
    <row r="1453" spans="1:11">
      <c r="A1453" s="10">
        <f t="shared" si="112"/>
        <v>46595</v>
      </c>
      <c r="B1453" t="str">
        <f t="shared" si="113"/>
        <v>14:00</v>
      </c>
      <c r="C1453" t="str">
        <f t="shared" si="114"/>
        <v>17:00</v>
      </c>
      <c r="D1453" t="str">
        <f t="shared" si="111"/>
        <v>Entreprise</v>
      </c>
      <c r="E1453">
        <f t="shared" si="110"/>
        <v>0</v>
      </c>
      <c r="F1453" t="str">
        <f>IF(A1453&lt;DATE(2026,9,1),'Fiche formation'!$C$25,'Fiche formation'!$D$25)</f>
        <v>mickael.montassier@umontpellier.fr</v>
      </c>
      <c r="G1453">
        <f>Salle!$B$1</f>
        <v>0</v>
      </c>
      <c r="H1453" t="str">
        <f>CONCATENATE('Fiche formation'!$C$14," ",IF(A1453&lt;DATE(2026,9,1),"2A","3A"))</f>
        <v>M ALGO 3A</v>
      </c>
      <c r="K1453" t="str">
        <f>VLOOKUP(A1453,'Calendrier 2026-2027'!$AH$7:$AI$37,2,FALSE)</f>
        <v>Entreprise</v>
      </c>
    </row>
    <row r="1454" spans="1:11">
      <c r="A1454" s="10">
        <f t="shared" si="112"/>
        <v>46596</v>
      </c>
      <c r="B1454" t="str">
        <f t="shared" si="113"/>
        <v>08:00</v>
      </c>
      <c r="C1454" t="str">
        <f t="shared" si="114"/>
        <v>12:00</v>
      </c>
      <c r="D1454" t="str">
        <f t="shared" si="111"/>
        <v>Entreprise</v>
      </c>
      <c r="E1454">
        <f t="shared" si="110"/>
        <v>0</v>
      </c>
      <c r="F1454" t="str">
        <f>IF(A1454&lt;DATE(2026,9,1),'Fiche formation'!$C$25,'Fiche formation'!$D$25)</f>
        <v>mickael.montassier@umontpellier.fr</v>
      </c>
      <c r="G1454">
        <f>Salle!$B$1</f>
        <v>0</v>
      </c>
      <c r="H1454" t="str">
        <f>CONCATENATE('Fiche formation'!$C$14," ",IF(A1454&lt;DATE(2026,9,1),"2A","3A"))</f>
        <v>M ALGO 3A</v>
      </c>
      <c r="K1454" t="str">
        <f>VLOOKUP(A1454,'Calendrier 2026-2027'!$AH$7:$AI$37,2,FALSE)</f>
        <v>Entreprise</v>
      </c>
    </row>
    <row r="1455" spans="1:11">
      <c r="A1455" s="10">
        <f t="shared" si="112"/>
        <v>46596</v>
      </c>
      <c r="B1455" t="str">
        <f t="shared" si="113"/>
        <v>14:00</v>
      </c>
      <c r="C1455" t="str">
        <f t="shared" si="114"/>
        <v>17:00</v>
      </c>
      <c r="D1455" t="str">
        <f t="shared" si="111"/>
        <v>Entreprise</v>
      </c>
      <c r="E1455">
        <f t="shared" si="110"/>
        <v>0</v>
      </c>
      <c r="F1455" t="str">
        <f>IF(A1455&lt;DATE(2026,9,1),'Fiche formation'!$C$25,'Fiche formation'!$D$25)</f>
        <v>mickael.montassier@umontpellier.fr</v>
      </c>
      <c r="G1455">
        <f>Salle!$B$1</f>
        <v>0</v>
      </c>
      <c r="H1455" t="str">
        <f>CONCATENATE('Fiche formation'!$C$14," ",IF(A1455&lt;DATE(2026,9,1),"2A","3A"))</f>
        <v>M ALGO 3A</v>
      </c>
      <c r="K1455" t="str">
        <f>VLOOKUP(A1455,'Calendrier 2026-2027'!$AH$7:$AI$37,2,FALSE)</f>
        <v>Entreprise</v>
      </c>
    </row>
    <row r="1456" spans="1:11">
      <c r="A1456" s="10">
        <f t="shared" si="112"/>
        <v>46597</v>
      </c>
      <c r="B1456" t="str">
        <f t="shared" si="113"/>
        <v>08:00</v>
      </c>
      <c r="C1456" t="str">
        <f t="shared" si="114"/>
        <v>12:00</v>
      </c>
      <c r="D1456" t="str">
        <f t="shared" si="111"/>
        <v>Entreprise</v>
      </c>
      <c r="E1456">
        <f t="shared" si="110"/>
        <v>0</v>
      </c>
      <c r="F1456" t="str">
        <f>IF(A1456&lt;DATE(2026,9,1),'Fiche formation'!$C$25,'Fiche formation'!$D$25)</f>
        <v>mickael.montassier@umontpellier.fr</v>
      </c>
      <c r="G1456">
        <f>Salle!$B$1</f>
        <v>0</v>
      </c>
      <c r="H1456" t="str">
        <f>CONCATENATE('Fiche formation'!$C$14," ",IF(A1456&lt;DATE(2026,9,1),"2A","3A"))</f>
        <v>M ALGO 3A</v>
      </c>
      <c r="K1456" t="str">
        <f>VLOOKUP(A1456,'Calendrier 2026-2027'!$AH$7:$AI$37,2,FALSE)</f>
        <v>Entreprise</v>
      </c>
    </row>
    <row r="1457" spans="1:11">
      <c r="A1457" s="10">
        <f t="shared" si="112"/>
        <v>46597</v>
      </c>
      <c r="B1457" t="str">
        <f t="shared" si="113"/>
        <v>14:00</v>
      </c>
      <c r="C1457" t="str">
        <f t="shared" si="114"/>
        <v>17:00</v>
      </c>
      <c r="D1457" t="str">
        <f t="shared" si="111"/>
        <v>Entreprise</v>
      </c>
      <c r="E1457">
        <f t="shared" si="110"/>
        <v>0</v>
      </c>
      <c r="F1457" t="str">
        <f>IF(A1457&lt;DATE(2026,9,1),'Fiche formation'!$C$25,'Fiche formation'!$D$25)</f>
        <v>mickael.montassier@umontpellier.fr</v>
      </c>
      <c r="G1457">
        <f>Salle!$B$1</f>
        <v>0</v>
      </c>
      <c r="H1457" t="str">
        <f>CONCATENATE('Fiche formation'!$C$14," ",IF(A1457&lt;DATE(2026,9,1),"2A","3A"))</f>
        <v>M ALGO 3A</v>
      </c>
      <c r="K1457" t="str">
        <f>VLOOKUP(A1457,'Calendrier 2026-2027'!$AH$7:$AI$37,2,FALSE)</f>
        <v>Entreprise</v>
      </c>
    </row>
    <row r="1458" spans="1:11">
      <c r="A1458" s="10">
        <f t="shared" si="112"/>
        <v>46598</v>
      </c>
      <c r="B1458" t="str">
        <f t="shared" si="113"/>
        <v>08:00</v>
      </c>
      <c r="C1458" t="str">
        <f t="shared" si="114"/>
        <v>12:00</v>
      </c>
      <c r="D1458" t="str">
        <f t="shared" si="111"/>
        <v>Entreprise</v>
      </c>
      <c r="E1458">
        <f t="shared" si="110"/>
        <v>0</v>
      </c>
      <c r="F1458" t="str">
        <f>IF(A1458&lt;DATE(2026,9,1),'Fiche formation'!$C$25,'Fiche formation'!$D$25)</f>
        <v>mickael.montassier@umontpellier.fr</v>
      </c>
      <c r="G1458">
        <f>Salle!$B$1</f>
        <v>0</v>
      </c>
      <c r="H1458" t="str">
        <f>CONCATENATE('Fiche formation'!$C$14," ",IF(A1458&lt;DATE(2026,9,1),"2A","3A"))</f>
        <v>M ALGO 3A</v>
      </c>
      <c r="K1458" t="str">
        <f>VLOOKUP(A1458,'Calendrier 2026-2027'!$AH$7:$AI$37,2,FALSE)</f>
        <v>Entreprise</v>
      </c>
    </row>
    <row r="1459" spans="1:11">
      <c r="A1459" s="10">
        <f t="shared" si="112"/>
        <v>46598</v>
      </c>
      <c r="B1459" t="str">
        <f t="shared" si="113"/>
        <v>14:00</v>
      </c>
      <c r="C1459" t="str">
        <f t="shared" si="114"/>
        <v>17:00</v>
      </c>
      <c r="D1459" t="str">
        <f t="shared" si="111"/>
        <v>Entreprise</v>
      </c>
      <c r="E1459">
        <f t="shared" si="110"/>
        <v>0</v>
      </c>
      <c r="F1459" t="str">
        <f>IF(A1459&lt;DATE(2026,9,1),'Fiche formation'!$C$25,'Fiche formation'!$D$25)</f>
        <v>mickael.montassier@umontpellier.fr</v>
      </c>
      <c r="G1459">
        <f>Salle!$B$1</f>
        <v>0</v>
      </c>
      <c r="H1459" t="str">
        <f>CONCATENATE('Fiche formation'!$C$14," ",IF(A1459&lt;DATE(2026,9,1),"2A","3A"))</f>
        <v>M ALGO 3A</v>
      </c>
      <c r="K1459" t="str">
        <f>VLOOKUP(A1459,'Calendrier 2026-2027'!$AH$7:$AI$37,2,FALSE)</f>
        <v>Entreprise</v>
      </c>
    </row>
    <row r="1460" spans="1:11">
      <c r="A1460" s="10">
        <f t="shared" si="112"/>
        <v>46599</v>
      </c>
      <c r="B1460" t="str">
        <f t="shared" si="113"/>
        <v/>
      </c>
      <c r="C1460" t="str">
        <f t="shared" si="114"/>
        <v/>
      </c>
      <c r="D1460">
        <f t="shared" si="111"/>
        <v>0</v>
      </c>
      <c r="E1460" t="str">
        <f t="shared" si="110"/>
        <v/>
      </c>
      <c r="F1460" t="str">
        <f>IF(A1460&lt;DATE(2026,9,1),'Fiche formation'!$C$25,'Fiche formation'!$D$25)</f>
        <v>mickael.montassier@umontpellier.fr</v>
      </c>
      <c r="G1460">
        <f>Salle!$B$1</f>
        <v>0</v>
      </c>
      <c r="H1460" t="str">
        <f>CONCATENATE('Fiche formation'!$C$14," ",IF(A1460&lt;DATE(2026,9,1),"2A","3A"))</f>
        <v>M ALGO 3A</v>
      </c>
      <c r="K1460">
        <f>VLOOKUP(A1460,'Calendrier 2026-2027'!$AH$7:$AI$37,2,FALSE)</f>
        <v>0</v>
      </c>
    </row>
    <row r="1461" spans="1:11">
      <c r="A1461" s="10">
        <f t="shared" si="112"/>
        <v>46599</v>
      </c>
      <c r="B1461" t="str">
        <f t="shared" si="113"/>
        <v/>
      </c>
      <c r="C1461" t="str">
        <f t="shared" si="114"/>
        <v/>
      </c>
      <c r="D1461">
        <f t="shared" si="111"/>
        <v>0</v>
      </c>
      <c r="E1461" t="str">
        <f t="shared" si="110"/>
        <v/>
      </c>
      <c r="F1461" t="str">
        <f>IF(A1461&lt;DATE(2026,9,1),'Fiche formation'!$C$25,'Fiche formation'!$D$25)</f>
        <v>mickael.montassier@umontpellier.fr</v>
      </c>
      <c r="G1461">
        <f>Salle!$B$1</f>
        <v>0</v>
      </c>
      <c r="H1461" t="str">
        <f>CONCATENATE('Fiche formation'!$C$14," ",IF(A1461&lt;DATE(2026,9,1),"2A","3A"))</f>
        <v>M ALGO 3A</v>
      </c>
      <c r="K1461">
        <f>VLOOKUP(A1461,'Calendrier 2026-2027'!$AH$7:$AI$37,2,FALSE)</f>
        <v>0</v>
      </c>
    </row>
    <row r="1462" spans="1:11">
      <c r="A1462" s="10">
        <f t="shared" si="112"/>
        <v>46600</v>
      </c>
      <c r="B1462" t="str">
        <f t="shared" si="113"/>
        <v/>
      </c>
      <c r="C1462" t="str">
        <f t="shared" si="114"/>
        <v/>
      </c>
      <c r="D1462">
        <f t="shared" si="111"/>
        <v>0</v>
      </c>
      <c r="E1462" t="str">
        <f t="shared" si="110"/>
        <v/>
      </c>
      <c r="F1462" t="str">
        <f>IF(A1462&lt;DATE(2026,9,1),'Fiche formation'!$C$25,'Fiche formation'!$D$25)</f>
        <v>mickael.montassier@umontpellier.fr</v>
      </c>
      <c r="G1462">
        <f>Salle!$B$1</f>
        <v>0</v>
      </c>
      <c r="H1462" t="str">
        <f>CONCATENATE('Fiche formation'!$C$14," ",IF(A1462&lt;DATE(2026,9,1),"2A","3A"))</f>
        <v>M ALGO 3A</v>
      </c>
      <c r="K1462">
        <f>VLOOKUP(A1462,'Calendrier 2026-2027'!$AK$7:$AL$37,2,FALSE)</f>
        <v>0</v>
      </c>
    </row>
    <row r="1463" spans="1:11">
      <c r="A1463" s="10">
        <f t="shared" si="112"/>
        <v>46600</v>
      </c>
      <c r="B1463" t="str">
        <f t="shared" si="113"/>
        <v/>
      </c>
      <c r="C1463" t="str">
        <f t="shared" si="114"/>
        <v/>
      </c>
      <c r="D1463">
        <f t="shared" si="111"/>
        <v>0</v>
      </c>
      <c r="E1463" t="str">
        <f t="shared" si="110"/>
        <v/>
      </c>
      <c r="F1463" t="str">
        <f>IF(A1463&lt;DATE(2026,9,1),'Fiche formation'!$C$25,'Fiche formation'!$D$25)</f>
        <v>mickael.montassier@umontpellier.fr</v>
      </c>
      <c r="G1463">
        <f>Salle!$B$1</f>
        <v>0</v>
      </c>
      <c r="H1463" t="str">
        <f>CONCATENATE('Fiche formation'!$C$14," ",IF(A1463&lt;DATE(2026,9,1),"2A","3A"))</f>
        <v>M ALGO 3A</v>
      </c>
      <c r="K1463">
        <f>VLOOKUP(A1463,'Calendrier 2026-2027'!$AK$7:$AL$37,2,FALSE)</f>
        <v>0</v>
      </c>
    </row>
    <row r="1464" spans="1:11">
      <c r="A1464" s="10">
        <f t="shared" si="112"/>
        <v>46601</v>
      </c>
      <c r="B1464" t="str">
        <f t="shared" si="113"/>
        <v>08:00</v>
      </c>
      <c r="C1464" t="str">
        <f t="shared" si="114"/>
        <v>12:00</v>
      </c>
      <c r="D1464" t="str">
        <f t="shared" si="111"/>
        <v>Entreprise</v>
      </c>
      <c r="E1464">
        <f t="shared" si="110"/>
        <v>0</v>
      </c>
      <c r="F1464" t="str">
        <f>IF(A1464&lt;DATE(2026,9,1),'Fiche formation'!$C$25,'Fiche formation'!$D$25)</f>
        <v>mickael.montassier@umontpellier.fr</v>
      </c>
      <c r="G1464">
        <f>Salle!$B$1</f>
        <v>0</v>
      </c>
      <c r="H1464" t="str">
        <f>CONCATENATE('Fiche formation'!$C$14," ",IF(A1464&lt;DATE(2026,9,1),"2A","3A"))</f>
        <v>M ALGO 3A</v>
      </c>
      <c r="K1464" t="str">
        <f>VLOOKUP(A1464,'Calendrier 2026-2027'!$AK$7:$AL$37,2,FALSE)</f>
        <v>Entreprise</v>
      </c>
    </row>
    <row r="1465" spans="1:11">
      <c r="A1465" s="10">
        <f t="shared" si="112"/>
        <v>46601</v>
      </c>
      <c r="B1465" t="str">
        <f t="shared" si="113"/>
        <v>14:00</v>
      </c>
      <c r="C1465" t="str">
        <f t="shared" si="114"/>
        <v>17:00</v>
      </c>
      <c r="D1465" t="str">
        <f t="shared" si="111"/>
        <v>Entreprise</v>
      </c>
      <c r="E1465">
        <f t="shared" si="110"/>
        <v>0</v>
      </c>
      <c r="F1465" t="str">
        <f>IF(A1465&lt;DATE(2026,9,1),'Fiche formation'!$C$25,'Fiche formation'!$D$25)</f>
        <v>mickael.montassier@umontpellier.fr</v>
      </c>
      <c r="G1465">
        <f>Salle!$B$1</f>
        <v>0</v>
      </c>
      <c r="H1465" t="str">
        <f>CONCATENATE('Fiche formation'!$C$14," ",IF(A1465&lt;DATE(2026,9,1),"2A","3A"))</f>
        <v>M ALGO 3A</v>
      </c>
      <c r="K1465" t="str">
        <f>VLOOKUP(A1465,'Calendrier 2026-2027'!$AK$7:$AL$37,2,FALSE)</f>
        <v>Entreprise</v>
      </c>
    </row>
    <row r="1466" spans="1:11">
      <c r="A1466" s="10">
        <f t="shared" si="112"/>
        <v>46602</v>
      </c>
      <c r="B1466" t="str">
        <f t="shared" si="113"/>
        <v>08:00</v>
      </c>
      <c r="C1466" t="str">
        <f t="shared" si="114"/>
        <v>12:00</v>
      </c>
      <c r="D1466" t="str">
        <f t="shared" si="111"/>
        <v>Entreprise</v>
      </c>
      <c r="E1466">
        <f t="shared" si="110"/>
        <v>0</v>
      </c>
      <c r="F1466" t="str">
        <f>IF(A1466&lt;DATE(2026,9,1),'Fiche formation'!$C$25,'Fiche formation'!$D$25)</f>
        <v>mickael.montassier@umontpellier.fr</v>
      </c>
      <c r="G1466">
        <f>Salle!$B$1</f>
        <v>0</v>
      </c>
      <c r="H1466" t="str">
        <f>CONCATENATE('Fiche formation'!$C$14," ",IF(A1466&lt;DATE(2026,9,1),"2A","3A"))</f>
        <v>M ALGO 3A</v>
      </c>
      <c r="K1466" t="str">
        <f>VLOOKUP(A1466,'Calendrier 2026-2027'!$AK$7:$AL$37,2,FALSE)</f>
        <v>Entreprise</v>
      </c>
    </row>
    <row r="1467" spans="1:11">
      <c r="A1467" s="10">
        <f t="shared" si="112"/>
        <v>46602</v>
      </c>
      <c r="B1467" t="str">
        <f t="shared" si="113"/>
        <v>14:00</v>
      </c>
      <c r="C1467" t="str">
        <f t="shared" si="114"/>
        <v>17:00</v>
      </c>
      <c r="D1467" t="str">
        <f t="shared" si="111"/>
        <v>Entreprise</v>
      </c>
      <c r="E1467">
        <f t="shared" si="110"/>
        <v>0</v>
      </c>
      <c r="F1467" t="str">
        <f>IF(A1467&lt;DATE(2026,9,1),'Fiche formation'!$C$25,'Fiche formation'!$D$25)</f>
        <v>mickael.montassier@umontpellier.fr</v>
      </c>
      <c r="G1467">
        <f>Salle!$B$1</f>
        <v>0</v>
      </c>
      <c r="H1467" t="str">
        <f>CONCATENATE('Fiche formation'!$C$14," ",IF(A1467&lt;DATE(2026,9,1),"2A","3A"))</f>
        <v>M ALGO 3A</v>
      </c>
      <c r="K1467" t="str">
        <f>VLOOKUP(A1467,'Calendrier 2026-2027'!$AK$7:$AL$37,2,FALSE)</f>
        <v>Entreprise</v>
      </c>
    </row>
    <row r="1468" spans="1:11">
      <c r="A1468" s="10">
        <f t="shared" si="112"/>
        <v>46603</v>
      </c>
      <c r="B1468" t="str">
        <f t="shared" si="113"/>
        <v>08:00</v>
      </c>
      <c r="C1468" t="str">
        <f t="shared" si="114"/>
        <v>12:00</v>
      </c>
      <c r="D1468" t="str">
        <f t="shared" si="111"/>
        <v>Entreprise</v>
      </c>
      <c r="E1468">
        <f t="shared" si="110"/>
        <v>0</v>
      </c>
      <c r="F1468" t="str">
        <f>IF(A1468&lt;DATE(2026,9,1),'Fiche formation'!$C$25,'Fiche formation'!$D$25)</f>
        <v>mickael.montassier@umontpellier.fr</v>
      </c>
      <c r="G1468">
        <f>Salle!$B$1</f>
        <v>0</v>
      </c>
      <c r="H1468" t="str">
        <f>CONCATENATE('Fiche formation'!$C$14," ",IF(A1468&lt;DATE(2026,9,1),"2A","3A"))</f>
        <v>M ALGO 3A</v>
      </c>
      <c r="K1468" t="str">
        <f>VLOOKUP(A1468,'Calendrier 2026-2027'!$AK$7:$AL$37,2,FALSE)</f>
        <v>Entreprise</v>
      </c>
    </row>
    <row r="1469" spans="1:11">
      <c r="A1469" s="10">
        <f t="shared" si="112"/>
        <v>46603</v>
      </c>
      <c r="B1469" t="str">
        <f t="shared" si="113"/>
        <v>14:00</v>
      </c>
      <c r="C1469" t="str">
        <f t="shared" si="114"/>
        <v>17:00</v>
      </c>
      <c r="D1469" t="str">
        <f t="shared" si="111"/>
        <v>Entreprise</v>
      </c>
      <c r="E1469">
        <f t="shared" si="110"/>
        <v>0</v>
      </c>
      <c r="F1469" t="str">
        <f>IF(A1469&lt;DATE(2026,9,1),'Fiche formation'!$C$25,'Fiche formation'!$D$25)</f>
        <v>mickael.montassier@umontpellier.fr</v>
      </c>
      <c r="G1469">
        <f>Salle!$B$1</f>
        <v>0</v>
      </c>
      <c r="H1469" t="str">
        <f>CONCATENATE('Fiche formation'!$C$14," ",IF(A1469&lt;DATE(2026,9,1),"2A","3A"))</f>
        <v>M ALGO 3A</v>
      </c>
      <c r="K1469" t="str">
        <f>VLOOKUP(A1469,'Calendrier 2026-2027'!$AK$7:$AL$37,2,FALSE)</f>
        <v>Entreprise</v>
      </c>
    </row>
    <row r="1470" spans="1:11">
      <c r="A1470" s="10">
        <f t="shared" si="112"/>
        <v>46604</v>
      </c>
      <c r="B1470" t="str">
        <f t="shared" si="113"/>
        <v>08:00</v>
      </c>
      <c r="C1470" t="str">
        <f t="shared" si="114"/>
        <v>12:00</v>
      </c>
      <c r="D1470" t="str">
        <f t="shared" si="111"/>
        <v>Entreprise</v>
      </c>
      <c r="E1470">
        <f t="shared" si="110"/>
        <v>0</v>
      </c>
      <c r="F1470" t="str">
        <f>IF(A1470&lt;DATE(2026,9,1),'Fiche formation'!$C$25,'Fiche formation'!$D$25)</f>
        <v>mickael.montassier@umontpellier.fr</v>
      </c>
      <c r="G1470">
        <f>Salle!$B$1</f>
        <v>0</v>
      </c>
      <c r="H1470" t="str">
        <f>CONCATENATE('Fiche formation'!$C$14," ",IF(A1470&lt;DATE(2026,9,1),"2A","3A"))</f>
        <v>M ALGO 3A</v>
      </c>
      <c r="K1470" t="str">
        <f>VLOOKUP(A1470,'Calendrier 2026-2027'!$AK$7:$AL$37,2,FALSE)</f>
        <v>Entreprise</v>
      </c>
    </row>
    <row r="1471" spans="1:11">
      <c r="A1471" s="10">
        <f t="shared" si="112"/>
        <v>46604</v>
      </c>
      <c r="B1471" t="str">
        <f t="shared" si="113"/>
        <v>14:00</v>
      </c>
      <c r="C1471" t="str">
        <f t="shared" si="114"/>
        <v>17:00</v>
      </c>
      <c r="D1471" t="str">
        <f t="shared" si="111"/>
        <v>Entreprise</v>
      </c>
      <c r="E1471">
        <f t="shared" ref="E1471:E1534" si="115">IF(K1471=0,"",IF(OR(K1471="Entreprise",K1471="Révisions"),0,1))</f>
        <v>0</v>
      </c>
      <c r="F1471" t="str">
        <f>IF(A1471&lt;DATE(2026,9,1),'Fiche formation'!$C$25,'Fiche formation'!$D$25)</f>
        <v>mickael.montassier@umontpellier.fr</v>
      </c>
      <c r="G1471">
        <f>Salle!$B$1</f>
        <v>0</v>
      </c>
      <c r="H1471" t="str">
        <f>CONCATENATE('Fiche formation'!$C$14," ",IF(A1471&lt;DATE(2026,9,1),"2A","3A"))</f>
        <v>M ALGO 3A</v>
      </c>
      <c r="K1471" t="str">
        <f>VLOOKUP(A1471,'Calendrier 2026-2027'!$AK$7:$AL$37,2,FALSE)</f>
        <v>Entreprise</v>
      </c>
    </row>
    <row r="1472" spans="1:11">
      <c r="A1472" s="10">
        <f t="shared" si="112"/>
        <v>46605</v>
      </c>
      <c r="B1472" t="str">
        <f t="shared" si="113"/>
        <v>08:00</v>
      </c>
      <c r="C1472" t="str">
        <f t="shared" si="114"/>
        <v>12:00</v>
      </c>
      <c r="D1472" t="str">
        <f t="shared" ref="D1472:D1535" si="116">K1472</f>
        <v>Entreprise</v>
      </c>
      <c r="E1472">
        <f t="shared" si="115"/>
        <v>0</v>
      </c>
      <c r="F1472" t="str">
        <f>IF(A1472&lt;DATE(2026,9,1),'Fiche formation'!$C$25,'Fiche formation'!$D$25)</f>
        <v>mickael.montassier@umontpellier.fr</v>
      </c>
      <c r="G1472">
        <f>Salle!$B$1</f>
        <v>0</v>
      </c>
      <c r="H1472" t="str">
        <f>CONCATENATE('Fiche formation'!$C$14," ",IF(A1472&lt;DATE(2026,9,1),"2A","3A"))</f>
        <v>M ALGO 3A</v>
      </c>
      <c r="K1472" t="str">
        <f>VLOOKUP(A1472,'Calendrier 2026-2027'!$AK$7:$AL$37,2,FALSE)</f>
        <v>Entreprise</v>
      </c>
    </row>
    <row r="1473" spans="1:11">
      <c r="A1473" s="10">
        <f t="shared" ref="A1473:A1536" si="117">IF(A1472=A1471,A1472+1,A1472)</f>
        <v>46605</v>
      </c>
      <c r="B1473" t="str">
        <f t="shared" si="113"/>
        <v>14:00</v>
      </c>
      <c r="C1473" t="str">
        <f t="shared" si="114"/>
        <v>17:00</v>
      </c>
      <c r="D1473" t="str">
        <f t="shared" si="116"/>
        <v>Entreprise</v>
      </c>
      <c r="E1473">
        <f t="shared" si="115"/>
        <v>0</v>
      </c>
      <c r="F1473" t="str">
        <f>IF(A1473&lt;DATE(2026,9,1),'Fiche formation'!$C$25,'Fiche formation'!$D$25)</f>
        <v>mickael.montassier@umontpellier.fr</v>
      </c>
      <c r="G1473">
        <f>Salle!$B$1</f>
        <v>0</v>
      </c>
      <c r="H1473" t="str">
        <f>CONCATENATE('Fiche formation'!$C$14," ",IF(A1473&lt;DATE(2026,9,1),"2A","3A"))</f>
        <v>M ALGO 3A</v>
      </c>
      <c r="K1473" t="str">
        <f>VLOOKUP(A1473,'Calendrier 2026-2027'!$AK$7:$AL$37,2,FALSE)</f>
        <v>Entreprise</v>
      </c>
    </row>
    <row r="1474" spans="1:11">
      <c r="A1474" s="10">
        <f t="shared" si="117"/>
        <v>46606</v>
      </c>
      <c r="B1474" t="str">
        <f t="shared" si="113"/>
        <v/>
      </c>
      <c r="C1474" t="str">
        <f t="shared" si="114"/>
        <v/>
      </c>
      <c r="D1474">
        <f t="shared" si="116"/>
        <v>0</v>
      </c>
      <c r="E1474" t="str">
        <f t="shared" si="115"/>
        <v/>
      </c>
      <c r="F1474" t="str">
        <f>IF(A1474&lt;DATE(2026,9,1),'Fiche formation'!$C$25,'Fiche formation'!$D$25)</f>
        <v>mickael.montassier@umontpellier.fr</v>
      </c>
      <c r="G1474">
        <f>Salle!$B$1</f>
        <v>0</v>
      </c>
      <c r="H1474" t="str">
        <f>CONCATENATE('Fiche formation'!$C$14," ",IF(A1474&lt;DATE(2026,9,1),"2A","3A"))</f>
        <v>M ALGO 3A</v>
      </c>
      <c r="K1474">
        <f>VLOOKUP(A1474,'Calendrier 2026-2027'!$AK$7:$AL$37,2,FALSE)</f>
        <v>0</v>
      </c>
    </row>
    <row r="1475" spans="1:11">
      <c r="A1475" s="10">
        <f t="shared" si="117"/>
        <v>46606</v>
      </c>
      <c r="B1475" t="str">
        <f t="shared" ref="B1475:B1538" si="118">IF(K1475=0,"",IF($A1475=$A1474,"14:00","08:00"))</f>
        <v/>
      </c>
      <c r="C1475" t="str">
        <f t="shared" ref="C1475:C1538" si="119">IF(K1475=0,"",IF($A1475=$A1474,"17:00","12:00"))</f>
        <v/>
      </c>
      <c r="D1475">
        <f t="shared" si="116"/>
        <v>0</v>
      </c>
      <c r="E1475" t="str">
        <f t="shared" si="115"/>
        <v/>
      </c>
      <c r="F1475" t="str">
        <f>IF(A1475&lt;DATE(2026,9,1),'Fiche formation'!$C$25,'Fiche formation'!$D$25)</f>
        <v>mickael.montassier@umontpellier.fr</v>
      </c>
      <c r="G1475">
        <f>Salle!$B$1</f>
        <v>0</v>
      </c>
      <c r="H1475" t="str">
        <f>CONCATENATE('Fiche formation'!$C$14," ",IF(A1475&lt;DATE(2026,9,1),"2A","3A"))</f>
        <v>M ALGO 3A</v>
      </c>
      <c r="K1475">
        <f>VLOOKUP(A1475,'Calendrier 2026-2027'!$AK$7:$AL$37,2,FALSE)</f>
        <v>0</v>
      </c>
    </row>
    <row r="1476" spans="1:11">
      <c r="A1476" s="10">
        <f t="shared" si="117"/>
        <v>46607</v>
      </c>
      <c r="B1476" t="str">
        <f t="shared" si="118"/>
        <v/>
      </c>
      <c r="C1476" t="str">
        <f t="shared" si="119"/>
        <v/>
      </c>
      <c r="D1476">
        <f t="shared" si="116"/>
        <v>0</v>
      </c>
      <c r="E1476" t="str">
        <f t="shared" si="115"/>
        <v/>
      </c>
      <c r="F1476" t="str">
        <f>IF(A1476&lt;DATE(2026,9,1),'Fiche formation'!$C$25,'Fiche formation'!$D$25)</f>
        <v>mickael.montassier@umontpellier.fr</v>
      </c>
      <c r="G1476">
        <f>Salle!$B$1</f>
        <v>0</v>
      </c>
      <c r="H1476" t="str">
        <f>CONCATENATE('Fiche formation'!$C$14," ",IF(A1476&lt;DATE(2026,9,1),"2A","3A"))</f>
        <v>M ALGO 3A</v>
      </c>
      <c r="K1476">
        <f>VLOOKUP(A1476,'Calendrier 2026-2027'!$AK$7:$AL$37,2,FALSE)</f>
        <v>0</v>
      </c>
    </row>
    <row r="1477" spans="1:11">
      <c r="A1477" s="10">
        <f t="shared" si="117"/>
        <v>46607</v>
      </c>
      <c r="B1477" t="str">
        <f t="shared" si="118"/>
        <v/>
      </c>
      <c r="C1477" t="str">
        <f t="shared" si="119"/>
        <v/>
      </c>
      <c r="D1477">
        <f t="shared" si="116"/>
        <v>0</v>
      </c>
      <c r="E1477" t="str">
        <f t="shared" si="115"/>
        <v/>
      </c>
      <c r="F1477" t="str">
        <f>IF(A1477&lt;DATE(2026,9,1),'Fiche formation'!$C$25,'Fiche formation'!$D$25)</f>
        <v>mickael.montassier@umontpellier.fr</v>
      </c>
      <c r="G1477">
        <f>Salle!$B$1</f>
        <v>0</v>
      </c>
      <c r="H1477" t="str">
        <f>CONCATENATE('Fiche formation'!$C$14," ",IF(A1477&lt;DATE(2026,9,1),"2A","3A"))</f>
        <v>M ALGO 3A</v>
      </c>
      <c r="K1477">
        <f>VLOOKUP(A1477,'Calendrier 2026-2027'!$AK$7:$AL$37,2,FALSE)</f>
        <v>0</v>
      </c>
    </row>
    <row r="1478" spans="1:11">
      <c r="A1478" s="10">
        <f t="shared" si="117"/>
        <v>46608</v>
      </c>
      <c r="B1478" t="str">
        <f t="shared" si="118"/>
        <v>08:00</v>
      </c>
      <c r="C1478" t="str">
        <f t="shared" si="119"/>
        <v>12:00</v>
      </c>
      <c r="D1478" t="str">
        <f t="shared" si="116"/>
        <v>Entreprise</v>
      </c>
      <c r="E1478">
        <f t="shared" si="115"/>
        <v>0</v>
      </c>
      <c r="F1478" t="str">
        <f>IF(A1478&lt;DATE(2026,9,1),'Fiche formation'!$C$25,'Fiche formation'!$D$25)</f>
        <v>mickael.montassier@umontpellier.fr</v>
      </c>
      <c r="G1478">
        <f>Salle!$B$1</f>
        <v>0</v>
      </c>
      <c r="H1478" t="str">
        <f>CONCATENATE('Fiche formation'!$C$14," ",IF(A1478&lt;DATE(2026,9,1),"2A","3A"))</f>
        <v>M ALGO 3A</v>
      </c>
      <c r="K1478" t="str">
        <f>VLOOKUP(A1478,'Calendrier 2026-2027'!$AK$7:$AL$37,2,FALSE)</f>
        <v>Entreprise</v>
      </c>
    </row>
    <row r="1479" spans="1:11">
      <c r="A1479" s="10">
        <f t="shared" si="117"/>
        <v>46608</v>
      </c>
      <c r="B1479" t="str">
        <f t="shared" si="118"/>
        <v>14:00</v>
      </c>
      <c r="C1479" t="str">
        <f t="shared" si="119"/>
        <v>17:00</v>
      </c>
      <c r="D1479" t="str">
        <f t="shared" si="116"/>
        <v>Entreprise</v>
      </c>
      <c r="E1479">
        <f t="shared" si="115"/>
        <v>0</v>
      </c>
      <c r="F1479" t="str">
        <f>IF(A1479&lt;DATE(2026,9,1),'Fiche formation'!$C$25,'Fiche formation'!$D$25)</f>
        <v>mickael.montassier@umontpellier.fr</v>
      </c>
      <c r="G1479">
        <f>Salle!$B$1</f>
        <v>0</v>
      </c>
      <c r="H1479" t="str">
        <f>CONCATENATE('Fiche formation'!$C$14," ",IF(A1479&lt;DATE(2026,9,1),"2A","3A"))</f>
        <v>M ALGO 3A</v>
      </c>
      <c r="K1479" t="str">
        <f>VLOOKUP(A1479,'Calendrier 2026-2027'!$AK$7:$AL$37,2,FALSE)</f>
        <v>Entreprise</v>
      </c>
    </row>
    <row r="1480" spans="1:11">
      <c r="A1480" s="10">
        <f t="shared" si="117"/>
        <v>46609</v>
      </c>
      <c r="B1480" t="str">
        <f t="shared" si="118"/>
        <v>08:00</v>
      </c>
      <c r="C1480" t="str">
        <f t="shared" si="119"/>
        <v>12:00</v>
      </c>
      <c r="D1480" t="str">
        <f t="shared" si="116"/>
        <v>Entreprise</v>
      </c>
      <c r="E1480">
        <f t="shared" si="115"/>
        <v>0</v>
      </c>
      <c r="F1480" t="str">
        <f>IF(A1480&lt;DATE(2026,9,1),'Fiche formation'!$C$25,'Fiche formation'!$D$25)</f>
        <v>mickael.montassier@umontpellier.fr</v>
      </c>
      <c r="G1480">
        <f>Salle!$B$1</f>
        <v>0</v>
      </c>
      <c r="H1480" t="str">
        <f>CONCATENATE('Fiche formation'!$C$14," ",IF(A1480&lt;DATE(2026,9,1),"2A","3A"))</f>
        <v>M ALGO 3A</v>
      </c>
      <c r="K1480" t="str">
        <f>VLOOKUP(A1480,'Calendrier 2026-2027'!$AK$7:$AL$37,2,FALSE)</f>
        <v>Entreprise</v>
      </c>
    </row>
    <row r="1481" spans="1:11">
      <c r="A1481" s="10">
        <f t="shared" si="117"/>
        <v>46609</v>
      </c>
      <c r="B1481" t="str">
        <f t="shared" si="118"/>
        <v>14:00</v>
      </c>
      <c r="C1481" t="str">
        <f t="shared" si="119"/>
        <v>17:00</v>
      </c>
      <c r="D1481" t="str">
        <f t="shared" si="116"/>
        <v>Entreprise</v>
      </c>
      <c r="E1481">
        <f t="shared" si="115"/>
        <v>0</v>
      </c>
      <c r="F1481" t="str">
        <f>IF(A1481&lt;DATE(2026,9,1),'Fiche formation'!$C$25,'Fiche formation'!$D$25)</f>
        <v>mickael.montassier@umontpellier.fr</v>
      </c>
      <c r="G1481">
        <f>Salle!$B$1</f>
        <v>0</v>
      </c>
      <c r="H1481" t="str">
        <f>CONCATENATE('Fiche formation'!$C$14," ",IF(A1481&lt;DATE(2026,9,1),"2A","3A"))</f>
        <v>M ALGO 3A</v>
      </c>
      <c r="K1481" t="str">
        <f>VLOOKUP(A1481,'Calendrier 2026-2027'!$AK$7:$AL$37,2,FALSE)</f>
        <v>Entreprise</v>
      </c>
    </row>
    <row r="1482" spans="1:11">
      <c r="A1482" s="10">
        <f t="shared" si="117"/>
        <v>46610</v>
      </c>
      <c r="B1482" t="str">
        <f t="shared" si="118"/>
        <v>08:00</v>
      </c>
      <c r="C1482" t="str">
        <f t="shared" si="119"/>
        <v>12:00</v>
      </c>
      <c r="D1482" t="str">
        <f t="shared" si="116"/>
        <v>Entreprise</v>
      </c>
      <c r="E1482">
        <f t="shared" si="115"/>
        <v>0</v>
      </c>
      <c r="F1482" t="str">
        <f>IF(A1482&lt;DATE(2026,9,1),'Fiche formation'!$C$25,'Fiche formation'!$D$25)</f>
        <v>mickael.montassier@umontpellier.fr</v>
      </c>
      <c r="G1482">
        <f>Salle!$B$1</f>
        <v>0</v>
      </c>
      <c r="H1482" t="str">
        <f>CONCATENATE('Fiche formation'!$C$14," ",IF(A1482&lt;DATE(2026,9,1),"2A","3A"))</f>
        <v>M ALGO 3A</v>
      </c>
      <c r="K1482" t="str">
        <f>VLOOKUP(A1482,'Calendrier 2026-2027'!$AK$7:$AL$37,2,FALSE)</f>
        <v>Entreprise</v>
      </c>
    </row>
    <row r="1483" spans="1:11">
      <c r="A1483" s="10">
        <f t="shared" si="117"/>
        <v>46610</v>
      </c>
      <c r="B1483" t="str">
        <f t="shared" si="118"/>
        <v>14:00</v>
      </c>
      <c r="C1483" t="str">
        <f t="shared" si="119"/>
        <v>17:00</v>
      </c>
      <c r="D1483" t="str">
        <f t="shared" si="116"/>
        <v>Entreprise</v>
      </c>
      <c r="E1483">
        <f t="shared" si="115"/>
        <v>0</v>
      </c>
      <c r="F1483" t="str">
        <f>IF(A1483&lt;DATE(2026,9,1),'Fiche formation'!$C$25,'Fiche formation'!$D$25)</f>
        <v>mickael.montassier@umontpellier.fr</v>
      </c>
      <c r="G1483">
        <f>Salle!$B$1</f>
        <v>0</v>
      </c>
      <c r="H1483" t="str">
        <f>CONCATENATE('Fiche formation'!$C$14," ",IF(A1483&lt;DATE(2026,9,1),"2A","3A"))</f>
        <v>M ALGO 3A</v>
      </c>
      <c r="K1483" t="str">
        <f>VLOOKUP(A1483,'Calendrier 2026-2027'!$AK$7:$AL$37,2,FALSE)</f>
        <v>Entreprise</v>
      </c>
    </row>
    <row r="1484" spans="1:11">
      <c r="A1484" s="10">
        <f t="shared" si="117"/>
        <v>46611</v>
      </c>
      <c r="B1484" t="str">
        <f t="shared" si="118"/>
        <v>08:00</v>
      </c>
      <c r="C1484" t="str">
        <f t="shared" si="119"/>
        <v>12:00</v>
      </c>
      <c r="D1484" t="str">
        <f t="shared" si="116"/>
        <v>Entreprise</v>
      </c>
      <c r="E1484">
        <f t="shared" si="115"/>
        <v>0</v>
      </c>
      <c r="F1484" t="str">
        <f>IF(A1484&lt;DATE(2026,9,1),'Fiche formation'!$C$25,'Fiche formation'!$D$25)</f>
        <v>mickael.montassier@umontpellier.fr</v>
      </c>
      <c r="G1484">
        <f>Salle!$B$1</f>
        <v>0</v>
      </c>
      <c r="H1484" t="str">
        <f>CONCATENATE('Fiche formation'!$C$14," ",IF(A1484&lt;DATE(2026,9,1),"2A","3A"))</f>
        <v>M ALGO 3A</v>
      </c>
      <c r="K1484" t="str">
        <f>VLOOKUP(A1484,'Calendrier 2026-2027'!$AK$7:$AL$37,2,FALSE)</f>
        <v>Entreprise</v>
      </c>
    </row>
    <row r="1485" spans="1:11">
      <c r="A1485" s="10">
        <f t="shared" si="117"/>
        <v>46611</v>
      </c>
      <c r="B1485" t="str">
        <f t="shared" si="118"/>
        <v>14:00</v>
      </c>
      <c r="C1485" t="str">
        <f t="shared" si="119"/>
        <v>17:00</v>
      </c>
      <c r="D1485" t="str">
        <f t="shared" si="116"/>
        <v>Entreprise</v>
      </c>
      <c r="E1485">
        <f t="shared" si="115"/>
        <v>0</v>
      </c>
      <c r="F1485" t="str">
        <f>IF(A1485&lt;DATE(2026,9,1),'Fiche formation'!$C$25,'Fiche formation'!$D$25)</f>
        <v>mickael.montassier@umontpellier.fr</v>
      </c>
      <c r="G1485">
        <f>Salle!$B$1</f>
        <v>0</v>
      </c>
      <c r="H1485" t="str">
        <f>CONCATENATE('Fiche formation'!$C$14," ",IF(A1485&lt;DATE(2026,9,1),"2A","3A"))</f>
        <v>M ALGO 3A</v>
      </c>
      <c r="K1485" t="str">
        <f>VLOOKUP(A1485,'Calendrier 2026-2027'!$AK$7:$AL$37,2,FALSE)</f>
        <v>Entreprise</v>
      </c>
    </row>
    <row r="1486" spans="1:11">
      <c r="A1486" s="10">
        <f t="shared" si="117"/>
        <v>46612</v>
      </c>
      <c r="B1486" t="str">
        <f t="shared" si="118"/>
        <v>08:00</v>
      </c>
      <c r="C1486" t="str">
        <f t="shared" si="119"/>
        <v>12:00</v>
      </c>
      <c r="D1486" t="str">
        <f t="shared" si="116"/>
        <v>Entreprise</v>
      </c>
      <c r="E1486">
        <f t="shared" si="115"/>
        <v>0</v>
      </c>
      <c r="F1486" t="str">
        <f>IF(A1486&lt;DATE(2026,9,1),'Fiche formation'!$C$25,'Fiche formation'!$D$25)</f>
        <v>mickael.montassier@umontpellier.fr</v>
      </c>
      <c r="G1486">
        <f>Salle!$B$1</f>
        <v>0</v>
      </c>
      <c r="H1486" t="str">
        <f>CONCATENATE('Fiche formation'!$C$14," ",IF(A1486&lt;DATE(2026,9,1),"2A","3A"))</f>
        <v>M ALGO 3A</v>
      </c>
      <c r="K1486" t="str">
        <f>VLOOKUP(A1486,'Calendrier 2026-2027'!$AK$7:$AL$37,2,FALSE)</f>
        <v>Entreprise</v>
      </c>
    </row>
    <row r="1487" spans="1:11">
      <c r="A1487" s="10">
        <f t="shared" si="117"/>
        <v>46612</v>
      </c>
      <c r="B1487" t="str">
        <f t="shared" si="118"/>
        <v>14:00</v>
      </c>
      <c r="C1487" t="str">
        <f t="shared" si="119"/>
        <v>17:00</v>
      </c>
      <c r="D1487" t="str">
        <f t="shared" si="116"/>
        <v>Entreprise</v>
      </c>
      <c r="E1487">
        <f t="shared" si="115"/>
        <v>0</v>
      </c>
      <c r="F1487" t="str">
        <f>IF(A1487&lt;DATE(2026,9,1),'Fiche formation'!$C$25,'Fiche formation'!$D$25)</f>
        <v>mickael.montassier@umontpellier.fr</v>
      </c>
      <c r="G1487">
        <f>Salle!$B$1</f>
        <v>0</v>
      </c>
      <c r="H1487" t="str">
        <f>CONCATENATE('Fiche formation'!$C$14," ",IF(A1487&lt;DATE(2026,9,1),"2A","3A"))</f>
        <v>M ALGO 3A</v>
      </c>
      <c r="K1487" t="str">
        <f>VLOOKUP(A1487,'Calendrier 2026-2027'!$AK$7:$AL$37,2,FALSE)</f>
        <v>Entreprise</v>
      </c>
    </row>
    <row r="1488" spans="1:11">
      <c r="A1488" s="10">
        <f t="shared" si="117"/>
        <v>46613</v>
      </c>
      <c r="B1488" t="str">
        <f t="shared" si="118"/>
        <v/>
      </c>
      <c r="C1488" t="str">
        <f t="shared" si="119"/>
        <v/>
      </c>
      <c r="D1488">
        <f t="shared" si="116"/>
        <v>0</v>
      </c>
      <c r="E1488" t="str">
        <f t="shared" si="115"/>
        <v/>
      </c>
      <c r="F1488" t="str">
        <f>IF(A1488&lt;DATE(2026,9,1),'Fiche formation'!$C$25,'Fiche formation'!$D$25)</f>
        <v>mickael.montassier@umontpellier.fr</v>
      </c>
      <c r="G1488">
        <f>Salle!$B$1</f>
        <v>0</v>
      </c>
      <c r="H1488" t="str">
        <f>CONCATENATE('Fiche formation'!$C$14," ",IF(A1488&lt;DATE(2026,9,1),"2A","3A"))</f>
        <v>M ALGO 3A</v>
      </c>
      <c r="K1488">
        <f>VLOOKUP(A1488,'Calendrier 2026-2027'!$AK$7:$AL$37,2,FALSE)</f>
        <v>0</v>
      </c>
    </row>
    <row r="1489" spans="1:11">
      <c r="A1489" s="10">
        <f t="shared" si="117"/>
        <v>46613</v>
      </c>
      <c r="B1489" t="str">
        <f t="shared" si="118"/>
        <v/>
      </c>
      <c r="C1489" t="str">
        <f t="shared" si="119"/>
        <v/>
      </c>
      <c r="D1489">
        <f t="shared" si="116"/>
        <v>0</v>
      </c>
      <c r="E1489" t="str">
        <f t="shared" si="115"/>
        <v/>
      </c>
      <c r="F1489" t="str">
        <f>IF(A1489&lt;DATE(2026,9,1),'Fiche formation'!$C$25,'Fiche formation'!$D$25)</f>
        <v>mickael.montassier@umontpellier.fr</v>
      </c>
      <c r="G1489">
        <f>Salle!$B$1</f>
        <v>0</v>
      </c>
      <c r="H1489" t="str">
        <f>CONCATENATE('Fiche formation'!$C$14," ",IF(A1489&lt;DATE(2026,9,1),"2A","3A"))</f>
        <v>M ALGO 3A</v>
      </c>
      <c r="K1489">
        <f>VLOOKUP(A1489,'Calendrier 2026-2027'!$AK$7:$AL$37,2,FALSE)</f>
        <v>0</v>
      </c>
    </row>
    <row r="1490" spans="1:11">
      <c r="A1490" s="10">
        <f t="shared" si="117"/>
        <v>46614</v>
      </c>
      <c r="B1490" t="str">
        <f t="shared" si="118"/>
        <v/>
      </c>
      <c r="C1490" t="str">
        <f t="shared" si="119"/>
        <v/>
      </c>
      <c r="D1490">
        <f t="shared" si="116"/>
        <v>0</v>
      </c>
      <c r="E1490" t="str">
        <f t="shared" si="115"/>
        <v/>
      </c>
      <c r="F1490" t="str">
        <f>IF(A1490&lt;DATE(2026,9,1),'Fiche formation'!$C$25,'Fiche formation'!$D$25)</f>
        <v>mickael.montassier@umontpellier.fr</v>
      </c>
      <c r="G1490">
        <f>Salle!$B$1</f>
        <v>0</v>
      </c>
      <c r="H1490" t="str">
        <f>CONCATENATE('Fiche formation'!$C$14," ",IF(A1490&lt;DATE(2026,9,1),"2A","3A"))</f>
        <v>M ALGO 3A</v>
      </c>
      <c r="K1490">
        <f>VLOOKUP(A1490,'Calendrier 2026-2027'!$AK$7:$AL$37,2,FALSE)</f>
        <v>0</v>
      </c>
    </row>
    <row r="1491" spans="1:11">
      <c r="A1491" s="10">
        <f t="shared" si="117"/>
        <v>46614</v>
      </c>
      <c r="B1491" t="str">
        <f t="shared" si="118"/>
        <v/>
      </c>
      <c r="C1491" t="str">
        <f t="shared" si="119"/>
        <v/>
      </c>
      <c r="D1491">
        <f t="shared" si="116"/>
        <v>0</v>
      </c>
      <c r="E1491" t="str">
        <f t="shared" si="115"/>
        <v/>
      </c>
      <c r="F1491" t="str">
        <f>IF(A1491&lt;DATE(2026,9,1),'Fiche formation'!$C$25,'Fiche formation'!$D$25)</f>
        <v>mickael.montassier@umontpellier.fr</v>
      </c>
      <c r="G1491">
        <f>Salle!$B$1</f>
        <v>0</v>
      </c>
      <c r="H1491" t="str">
        <f>CONCATENATE('Fiche formation'!$C$14," ",IF(A1491&lt;DATE(2026,9,1),"2A","3A"))</f>
        <v>M ALGO 3A</v>
      </c>
      <c r="K1491">
        <f>VLOOKUP(A1491,'Calendrier 2026-2027'!$AK$7:$AL$37,2,FALSE)</f>
        <v>0</v>
      </c>
    </row>
    <row r="1492" spans="1:11">
      <c r="A1492" s="10">
        <f t="shared" si="117"/>
        <v>46615</v>
      </c>
      <c r="B1492" t="str">
        <f t="shared" si="118"/>
        <v>08:00</v>
      </c>
      <c r="C1492" t="str">
        <f t="shared" si="119"/>
        <v>12:00</v>
      </c>
      <c r="D1492" t="str">
        <f t="shared" si="116"/>
        <v>Entreprise</v>
      </c>
      <c r="E1492">
        <f t="shared" si="115"/>
        <v>0</v>
      </c>
      <c r="F1492" t="str">
        <f>IF(A1492&lt;DATE(2026,9,1),'Fiche formation'!$C$25,'Fiche formation'!$D$25)</f>
        <v>mickael.montassier@umontpellier.fr</v>
      </c>
      <c r="G1492">
        <f>Salle!$B$1</f>
        <v>0</v>
      </c>
      <c r="H1492" t="str">
        <f>CONCATENATE('Fiche formation'!$C$14," ",IF(A1492&lt;DATE(2026,9,1),"2A","3A"))</f>
        <v>M ALGO 3A</v>
      </c>
      <c r="K1492" t="str">
        <f>VLOOKUP(A1492,'Calendrier 2026-2027'!$AK$7:$AL$37,2,FALSE)</f>
        <v>Entreprise</v>
      </c>
    </row>
    <row r="1493" spans="1:11">
      <c r="A1493" s="10">
        <f t="shared" si="117"/>
        <v>46615</v>
      </c>
      <c r="B1493" t="str">
        <f t="shared" si="118"/>
        <v>14:00</v>
      </c>
      <c r="C1493" t="str">
        <f t="shared" si="119"/>
        <v>17:00</v>
      </c>
      <c r="D1493" t="str">
        <f t="shared" si="116"/>
        <v>Entreprise</v>
      </c>
      <c r="E1493">
        <f t="shared" si="115"/>
        <v>0</v>
      </c>
      <c r="F1493" t="str">
        <f>IF(A1493&lt;DATE(2026,9,1),'Fiche formation'!$C$25,'Fiche formation'!$D$25)</f>
        <v>mickael.montassier@umontpellier.fr</v>
      </c>
      <c r="G1493">
        <f>Salle!$B$1</f>
        <v>0</v>
      </c>
      <c r="H1493" t="str">
        <f>CONCATENATE('Fiche formation'!$C$14," ",IF(A1493&lt;DATE(2026,9,1),"2A","3A"))</f>
        <v>M ALGO 3A</v>
      </c>
      <c r="K1493" t="str">
        <f>VLOOKUP(A1493,'Calendrier 2026-2027'!$AK$7:$AL$37,2,FALSE)</f>
        <v>Entreprise</v>
      </c>
    </row>
    <row r="1494" spans="1:11">
      <c r="A1494" s="10">
        <f t="shared" si="117"/>
        <v>46616</v>
      </c>
      <c r="B1494" t="str">
        <f t="shared" si="118"/>
        <v>08:00</v>
      </c>
      <c r="C1494" t="str">
        <f t="shared" si="119"/>
        <v>12:00</v>
      </c>
      <c r="D1494" t="str">
        <f t="shared" si="116"/>
        <v>Entreprise</v>
      </c>
      <c r="E1494">
        <f t="shared" si="115"/>
        <v>0</v>
      </c>
      <c r="F1494" t="str">
        <f>IF(A1494&lt;DATE(2026,9,1),'Fiche formation'!$C$25,'Fiche formation'!$D$25)</f>
        <v>mickael.montassier@umontpellier.fr</v>
      </c>
      <c r="G1494">
        <f>Salle!$B$1</f>
        <v>0</v>
      </c>
      <c r="H1494" t="str">
        <f>CONCATENATE('Fiche formation'!$C$14," ",IF(A1494&lt;DATE(2026,9,1),"2A","3A"))</f>
        <v>M ALGO 3A</v>
      </c>
      <c r="K1494" t="str">
        <f>VLOOKUP(A1494,'Calendrier 2026-2027'!$AK$7:$AL$37,2,FALSE)</f>
        <v>Entreprise</v>
      </c>
    </row>
    <row r="1495" spans="1:11">
      <c r="A1495" s="10">
        <f t="shared" si="117"/>
        <v>46616</v>
      </c>
      <c r="B1495" t="str">
        <f t="shared" si="118"/>
        <v>14:00</v>
      </c>
      <c r="C1495" t="str">
        <f t="shared" si="119"/>
        <v>17:00</v>
      </c>
      <c r="D1495" t="str">
        <f t="shared" si="116"/>
        <v>Entreprise</v>
      </c>
      <c r="E1495">
        <f t="shared" si="115"/>
        <v>0</v>
      </c>
      <c r="F1495" t="str">
        <f>IF(A1495&lt;DATE(2026,9,1),'Fiche formation'!$C$25,'Fiche formation'!$D$25)</f>
        <v>mickael.montassier@umontpellier.fr</v>
      </c>
      <c r="G1495">
        <f>Salle!$B$1</f>
        <v>0</v>
      </c>
      <c r="H1495" t="str">
        <f>CONCATENATE('Fiche formation'!$C$14," ",IF(A1495&lt;DATE(2026,9,1),"2A","3A"))</f>
        <v>M ALGO 3A</v>
      </c>
      <c r="K1495" t="str">
        <f>VLOOKUP(A1495,'Calendrier 2026-2027'!$AK$7:$AL$37,2,FALSE)</f>
        <v>Entreprise</v>
      </c>
    </row>
    <row r="1496" spans="1:11">
      <c r="A1496" s="10">
        <f t="shared" si="117"/>
        <v>46617</v>
      </c>
      <c r="B1496" t="str">
        <f t="shared" si="118"/>
        <v>08:00</v>
      </c>
      <c r="C1496" t="str">
        <f t="shared" si="119"/>
        <v>12:00</v>
      </c>
      <c r="D1496" t="str">
        <f t="shared" si="116"/>
        <v>Entreprise</v>
      </c>
      <c r="E1496">
        <f t="shared" si="115"/>
        <v>0</v>
      </c>
      <c r="F1496" t="str">
        <f>IF(A1496&lt;DATE(2026,9,1),'Fiche formation'!$C$25,'Fiche formation'!$D$25)</f>
        <v>mickael.montassier@umontpellier.fr</v>
      </c>
      <c r="G1496">
        <f>Salle!$B$1</f>
        <v>0</v>
      </c>
      <c r="H1496" t="str">
        <f>CONCATENATE('Fiche formation'!$C$14," ",IF(A1496&lt;DATE(2026,9,1),"2A","3A"))</f>
        <v>M ALGO 3A</v>
      </c>
      <c r="K1496" t="str">
        <f>VLOOKUP(A1496,'Calendrier 2026-2027'!$AK$7:$AL$37,2,FALSE)</f>
        <v>Entreprise</v>
      </c>
    </row>
    <row r="1497" spans="1:11">
      <c r="A1497" s="10">
        <f t="shared" si="117"/>
        <v>46617</v>
      </c>
      <c r="B1497" t="str">
        <f t="shared" si="118"/>
        <v>14:00</v>
      </c>
      <c r="C1497" t="str">
        <f t="shared" si="119"/>
        <v>17:00</v>
      </c>
      <c r="D1497" t="str">
        <f t="shared" si="116"/>
        <v>Entreprise</v>
      </c>
      <c r="E1497">
        <f t="shared" si="115"/>
        <v>0</v>
      </c>
      <c r="F1497" t="str">
        <f>IF(A1497&lt;DATE(2026,9,1),'Fiche formation'!$C$25,'Fiche formation'!$D$25)</f>
        <v>mickael.montassier@umontpellier.fr</v>
      </c>
      <c r="G1497">
        <f>Salle!$B$1</f>
        <v>0</v>
      </c>
      <c r="H1497" t="str">
        <f>CONCATENATE('Fiche formation'!$C$14," ",IF(A1497&lt;DATE(2026,9,1),"2A","3A"))</f>
        <v>M ALGO 3A</v>
      </c>
      <c r="K1497" t="str">
        <f>VLOOKUP(A1497,'Calendrier 2026-2027'!$AK$7:$AL$37,2,FALSE)</f>
        <v>Entreprise</v>
      </c>
    </row>
    <row r="1498" spans="1:11">
      <c r="A1498" s="10">
        <f t="shared" si="117"/>
        <v>46618</v>
      </c>
      <c r="B1498" t="str">
        <f t="shared" si="118"/>
        <v>08:00</v>
      </c>
      <c r="C1498" t="str">
        <f t="shared" si="119"/>
        <v>12:00</v>
      </c>
      <c r="D1498" t="str">
        <f t="shared" si="116"/>
        <v>Entreprise</v>
      </c>
      <c r="E1498">
        <f t="shared" si="115"/>
        <v>0</v>
      </c>
      <c r="F1498" t="str">
        <f>IF(A1498&lt;DATE(2026,9,1),'Fiche formation'!$C$25,'Fiche formation'!$D$25)</f>
        <v>mickael.montassier@umontpellier.fr</v>
      </c>
      <c r="G1498">
        <f>Salle!$B$1</f>
        <v>0</v>
      </c>
      <c r="H1498" t="str">
        <f>CONCATENATE('Fiche formation'!$C$14," ",IF(A1498&lt;DATE(2026,9,1),"2A","3A"))</f>
        <v>M ALGO 3A</v>
      </c>
      <c r="K1498" t="str">
        <f>VLOOKUP(A1498,'Calendrier 2026-2027'!$AK$7:$AL$37,2,FALSE)</f>
        <v>Entreprise</v>
      </c>
    </row>
    <row r="1499" spans="1:11">
      <c r="A1499" s="10">
        <f t="shared" si="117"/>
        <v>46618</v>
      </c>
      <c r="B1499" t="str">
        <f t="shared" si="118"/>
        <v>14:00</v>
      </c>
      <c r="C1499" t="str">
        <f t="shared" si="119"/>
        <v>17:00</v>
      </c>
      <c r="D1499" t="str">
        <f t="shared" si="116"/>
        <v>Entreprise</v>
      </c>
      <c r="E1499">
        <f t="shared" si="115"/>
        <v>0</v>
      </c>
      <c r="F1499" t="str">
        <f>IF(A1499&lt;DATE(2026,9,1),'Fiche formation'!$C$25,'Fiche formation'!$D$25)</f>
        <v>mickael.montassier@umontpellier.fr</v>
      </c>
      <c r="G1499">
        <f>Salle!$B$1</f>
        <v>0</v>
      </c>
      <c r="H1499" t="str">
        <f>CONCATENATE('Fiche formation'!$C$14," ",IF(A1499&lt;DATE(2026,9,1),"2A","3A"))</f>
        <v>M ALGO 3A</v>
      </c>
      <c r="K1499" t="str">
        <f>VLOOKUP(A1499,'Calendrier 2026-2027'!$AK$7:$AL$37,2,FALSE)</f>
        <v>Entreprise</v>
      </c>
    </row>
    <row r="1500" spans="1:11">
      <c r="A1500" s="10">
        <f t="shared" si="117"/>
        <v>46619</v>
      </c>
      <c r="B1500" t="str">
        <f t="shared" si="118"/>
        <v>08:00</v>
      </c>
      <c r="C1500" t="str">
        <f t="shared" si="119"/>
        <v>12:00</v>
      </c>
      <c r="D1500" t="str">
        <f t="shared" si="116"/>
        <v>Entreprise</v>
      </c>
      <c r="E1500">
        <f t="shared" si="115"/>
        <v>0</v>
      </c>
      <c r="F1500" t="str">
        <f>IF(A1500&lt;DATE(2026,9,1),'Fiche formation'!$C$25,'Fiche formation'!$D$25)</f>
        <v>mickael.montassier@umontpellier.fr</v>
      </c>
      <c r="G1500">
        <f>Salle!$B$1</f>
        <v>0</v>
      </c>
      <c r="H1500" t="str">
        <f>CONCATENATE('Fiche formation'!$C$14," ",IF(A1500&lt;DATE(2026,9,1),"2A","3A"))</f>
        <v>M ALGO 3A</v>
      </c>
      <c r="K1500" t="str">
        <f>VLOOKUP(A1500,'Calendrier 2026-2027'!$AK$7:$AL$37,2,FALSE)</f>
        <v>Entreprise</v>
      </c>
    </row>
    <row r="1501" spans="1:11">
      <c r="A1501" s="10">
        <f t="shared" si="117"/>
        <v>46619</v>
      </c>
      <c r="B1501" t="str">
        <f t="shared" si="118"/>
        <v>14:00</v>
      </c>
      <c r="C1501" t="str">
        <f t="shared" si="119"/>
        <v>17:00</v>
      </c>
      <c r="D1501" t="str">
        <f t="shared" si="116"/>
        <v>Entreprise</v>
      </c>
      <c r="E1501">
        <f t="shared" si="115"/>
        <v>0</v>
      </c>
      <c r="F1501" t="str">
        <f>IF(A1501&lt;DATE(2026,9,1),'Fiche formation'!$C$25,'Fiche formation'!$D$25)</f>
        <v>mickael.montassier@umontpellier.fr</v>
      </c>
      <c r="G1501">
        <f>Salle!$B$1</f>
        <v>0</v>
      </c>
      <c r="H1501" t="str">
        <f>CONCATENATE('Fiche formation'!$C$14," ",IF(A1501&lt;DATE(2026,9,1),"2A","3A"))</f>
        <v>M ALGO 3A</v>
      </c>
      <c r="K1501" t="str">
        <f>VLOOKUP(A1501,'Calendrier 2026-2027'!$AK$7:$AL$37,2,FALSE)</f>
        <v>Entreprise</v>
      </c>
    </row>
    <row r="1502" spans="1:11">
      <c r="A1502" s="10">
        <f t="shared" si="117"/>
        <v>46620</v>
      </c>
      <c r="B1502" t="str">
        <f t="shared" si="118"/>
        <v/>
      </c>
      <c r="C1502" t="str">
        <f t="shared" si="119"/>
        <v/>
      </c>
      <c r="D1502">
        <f t="shared" si="116"/>
        <v>0</v>
      </c>
      <c r="E1502" t="str">
        <f t="shared" si="115"/>
        <v/>
      </c>
      <c r="F1502" t="str">
        <f>IF(A1502&lt;DATE(2026,9,1),'Fiche formation'!$C$25,'Fiche formation'!$D$25)</f>
        <v>mickael.montassier@umontpellier.fr</v>
      </c>
      <c r="G1502">
        <f>Salle!$B$1</f>
        <v>0</v>
      </c>
      <c r="H1502" t="str">
        <f>CONCATENATE('Fiche formation'!$C$14," ",IF(A1502&lt;DATE(2026,9,1),"2A","3A"))</f>
        <v>M ALGO 3A</v>
      </c>
      <c r="K1502">
        <f>VLOOKUP(A1502,'Calendrier 2026-2027'!$AK$7:$AL$37,2,FALSE)</f>
        <v>0</v>
      </c>
    </row>
    <row r="1503" spans="1:11">
      <c r="A1503" s="10">
        <f t="shared" si="117"/>
        <v>46620</v>
      </c>
      <c r="B1503" t="str">
        <f t="shared" si="118"/>
        <v/>
      </c>
      <c r="C1503" t="str">
        <f t="shared" si="119"/>
        <v/>
      </c>
      <c r="D1503">
        <f t="shared" si="116"/>
        <v>0</v>
      </c>
      <c r="E1503" t="str">
        <f t="shared" si="115"/>
        <v/>
      </c>
      <c r="F1503" t="str">
        <f>IF(A1503&lt;DATE(2026,9,1),'Fiche formation'!$C$25,'Fiche formation'!$D$25)</f>
        <v>mickael.montassier@umontpellier.fr</v>
      </c>
      <c r="G1503">
        <f>Salle!$B$1</f>
        <v>0</v>
      </c>
      <c r="H1503" t="str">
        <f>CONCATENATE('Fiche formation'!$C$14," ",IF(A1503&lt;DATE(2026,9,1),"2A","3A"))</f>
        <v>M ALGO 3A</v>
      </c>
      <c r="K1503">
        <f>VLOOKUP(A1503,'Calendrier 2026-2027'!$AK$7:$AL$37,2,FALSE)</f>
        <v>0</v>
      </c>
    </row>
    <row r="1504" spans="1:11">
      <c r="A1504" s="10">
        <f t="shared" si="117"/>
        <v>46621</v>
      </c>
      <c r="B1504" t="str">
        <f t="shared" si="118"/>
        <v/>
      </c>
      <c r="C1504" t="str">
        <f t="shared" si="119"/>
        <v/>
      </c>
      <c r="D1504">
        <f t="shared" si="116"/>
        <v>0</v>
      </c>
      <c r="E1504" t="str">
        <f t="shared" si="115"/>
        <v/>
      </c>
      <c r="F1504" t="str">
        <f>IF(A1504&lt;DATE(2026,9,1),'Fiche formation'!$C$25,'Fiche formation'!$D$25)</f>
        <v>mickael.montassier@umontpellier.fr</v>
      </c>
      <c r="G1504">
        <f>Salle!$B$1</f>
        <v>0</v>
      </c>
      <c r="H1504" t="str">
        <f>CONCATENATE('Fiche formation'!$C$14," ",IF(A1504&lt;DATE(2026,9,1),"2A","3A"))</f>
        <v>M ALGO 3A</v>
      </c>
      <c r="K1504">
        <f>VLOOKUP(A1504,'Calendrier 2026-2027'!$AK$7:$AL$37,2,FALSE)</f>
        <v>0</v>
      </c>
    </row>
    <row r="1505" spans="1:11">
      <c r="A1505" s="10">
        <f t="shared" si="117"/>
        <v>46621</v>
      </c>
      <c r="B1505" t="str">
        <f t="shared" si="118"/>
        <v/>
      </c>
      <c r="C1505" t="str">
        <f t="shared" si="119"/>
        <v/>
      </c>
      <c r="D1505">
        <f t="shared" si="116"/>
        <v>0</v>
      </c>
      <c r="E1505" t="str">
        <f t="shared" si="115"/>
        <v/>
      </c>
      <c r="F1505" t="str">
        <f>IF(A1505&lt;DATE(2026,9,1),'Fiche formation'!$C$25,'Fiche formation'!$D$25)</f>
        <v>mickael.montassier@umontpellier.fr</v>
      </c>
      <c r="G1505">
        <f>Salle!$B$1</f>
        <v>0</v>
      </c>
      <c r="H1505" t="str">
        <f>CONCATENATE('Fiche formation'!$C$14," ",IF(A1505&lt;DATE(2026,9,1),"2A","3A"))</f>
        <v>M ALGO 3A</v>
      </c>
      <c r="K1505">
        <f>VLOOKUP(A1505,'Calendrier 2026-2027'!$AK$7:$AL$37,2,FALSE)</f>
        <v>0</v>
      </c>
    </row>
    <row r="1506" spans="1:11">
      <c r="A1506" s="10">
        <f t="shared" si="117"/>
        <v>46622</v>
      </c>
      <c r="B1506" t="str">
        <f t="shared" si="118"/>
        <v>08:00</v>
      </c>
      <c r="C1506" t="str">
        <f t="shared" si="119"/>
        <v>12:00</v>
      </c>
      <c r="D1506" t="str">
        <f t="shared" si="116"/>
        <v>Entreprise</v>
      </c>
      <c r="E1506">
        <f t="shared" si="115"/>
        <v>0</v>
      </c>
      <c r="F1506" t="str">
        <f>IF(A1506&lt;DATE(2026,9,1),'Fiche formation'!$C$25,'Fiche formation'!$D$25)</f>
        <v>mickael.montassier@umontpellier.fr</v>
      </c>
      <c r="G1506">
        <f>Salle!$B$1</f>
        <v>0</v>
      </c>
      <c r="H1506" t="str">
        <f>CONCATENATE('Fiche formation'!$C$14," ",IF(A1506&lt;DATE(2026,9,1),"2A","3A"))</f>
        <v>M ALGO 3A</v>
      </c>
      <c r="K1506" t="str">
        <f>VLOOKUP(A1506,'Calendrier 2026-2027'!$AK$7:$AL$37,2,FALSE)</f>
        <v>Entreprise</v>
      </c>
    </row>
    <row r="1507" spans="1:11">
      <c r="A1507" s="10">
        <f t="shared" si="117"/>
        <v>46622</v>
      </c>
      <c r="B1507" t="str">
        <f t="shared" si="118"/>
        <v>14:00</v>
      </c>
      <c r="C1507" t="str">
        <f t="shared" si="119"/>
        <v>17:00</v>
      </c>
      <c r="D1507" t="str">
        <f t="shared" si="116"/>
        <v>Entreprise</v>
      </c>
      <c r="E1507">
        <f t="shared" si="115"/>
        <v>0</v>
      </c>
      <c r="F1507" t="str">
        <f>IF(A1507&lt;DATE(2026,9,1),'Fiche formation'!$C$25,'Fiche formation'!$D$25)</f>
        <v>mickael.montassier@umontpellier.fr</v>
      </c>
      <c r="G1507">
        <f>Salle!$B$1</f>
        <v>0</v>
      </c>
      <c r="H1507" t="str">
        <f>CONCATENATE('Fiche formation'!$C$14," ",IF(A1507&lt;DATE(2026,9,1),"2A","3A"))</f>
        <v>M ALGO 3A</v>
      </c>
      <c r="K1507" t="str">
        <f>VLOOKUP(A1507,'Calendrier 2026-2027'!$AK$7:$AL$37,2,FALSE)</f>
        <v>Entreprise</v>
      </c>
    </row>
    <row r="1508" spans="1:11">
      <c r="A1508" s="10">
        <f t="shared" si="117"/>
        <v>46623</v>
      </c>
      <c r="B1508" t="str">
        <f t="shared" si="118"/>
        <v>08:00</v>
      </c>
      <c r="C1508" t="str">
        <f t="shared" si="119"/>
        <v>12:00</v>
      </c>
      <c r="D1508" t="str">
        <f t="shared" si="116"/>
        <v>Entreprise</v>
      </c>
      <c r="E1508">
        <f t="shared" si="115"/>
        <v>0</v>
      </c>
      <c r="F1508" t="str">
        <f>IF(A1508&lt;DATE(2026,9,1),'Fiche formation'!$C$25,'Fiche formation'!$D$25)</f>
        <v>mickael.montassier@umontpellier.fr</v>
      </c>
      <c r="G1508">
        <f>Salle!$B$1</f>
        <v>0</v>
      </c>
      <c r="H1508" t="str">
        <f>CONCATENATE('Fiche formation'!$C$14," ",IF(A1508&lt;DATE(2026,9,1),"2A","3A"))</f>
        <v>M ALGO 3A</v>
      </c>
      <c r="K1508" t="str">
        <f>VLOOKUP(A1508,'Calendrier 2026-2027'!$AK$7:$AL$37,2,FALSE)</f>
        <v>Entreprise</v>
      </c>
    </row>
    <row r="1509" spans="1:11">
      <c r="A1509" s="10">
        <f t="shared" si="117"/>
        <v>46623</v>
      </c>
      <c r="B1509" t="str">
        <f t="shared" si="118"/>
        <v>14:00</v>
      </c>
      <c r="C1509" t="str">
        <f t="shared" si="119"/>
        <v>17:00</v>
      </c>
      <c r="D1509" t="str">
        <f t="shared" si="116"/>
        <v>Entreprise</v>
      </c>
      <c r="E1509">
        <f t="shared" si="115"/>
        <v>0</v>
      </c>
      <c r="F1509" t="str">
        <f>IF(A1509&lt;DATE(2026,9,1),'Fiche formation'!$C$25,'Fiche formation'!$D$25)</f>
        <v>mickael.montassier@umontpellier.fr</v>
      </c>
      <c r="G1509">
        <f>Salle!$B$1</f>
        <v>0</v>
      </c>
      <c r="H1509" t="str">
        <f>CONCATENATE('Fiche formation'!$C$14," ",IF(A1509&lt;DATE(2026,9,1),"2A","3A"))</f>
        <v>M ALGO 3A</v>
      </c>
      <c r="K1509" t="str">
        <f>VLOOKUP(A1509,'Calendrier 2026-2027'!$AK$7:$AL$37,2,FALSE)</f>
        <v>Entreprise</v>
      </c>
    </row>
    <row r="1510" spans="1:11">
      <c r="A1510" s="10">
        <f t="shared" si="117"/>
        <v>46624</v>
      </c>
      <c r="B1510" t="str">
        <f t="shared" si="118"/>
        <v>08:00</v>
      </c>
      <c r="C1510" t="str">
        <f t="shared" si="119"/>
        <v>12:00</v>
      </c>
      <c r="D1510" t="str">
        <f t="shared" si="116"/>
        <v>Entreprise</v>
      </c>
      <c r="E1510">
        <f t="shared" si="115"/>
        <v>0</v>
      </c>
      <c r="F1510" t="str">
        <f>IF(A1510&lt;DATE(2026,9,1),'Fiche formation'!$C$25,'Fiche formation'!$D$25)</f>
        <v>mickael.montassier@umontpellier.fr</v>
      </c>
      <c r="G1510">
        <f>Salle!$B$1</f>
        <v>0</v>
      </c>
      <c r="H1510" t="str">
        <f>CONCATENATE('Fiche formation'!$C$14," ",IF(A1510&lt;DATE(2026,9,1),"2A","3A"))</f>
        <v>M ALGO 3A</v>
      </c>
      <c r="K1510" t="str">
        <f>VLOOKUP(A1510,'Calendrier 2026-2027'!$AK$7:$AL$37,2,FALSE)</f>
        <v>Entreprise</v>
      </c>
    </row>
    <row r="1511" spans="1:11">
      <c r="A1511" s="10">
        <f t="shared" si="117"/>
        <v>46624</v>
      </c>
      <c r="B1511" t="str">
        <f t="shared" si="118"/>
        <v>14:00</v>
      </c>
      <c r="C1511" t="str">
        <f t="shared" si="119"/>
        <v>17:00</v>
      </c>
      <c r="D1511" t="str">
        <f t="shared" si="116"/>
        <v>Entreprise</v>
      </c>
      <c r="E1511">
        <f t="shared" si="115"/>
        <v>0</v>
      </c>
      <c r="F1511" t="str">
        <f>IF(A1511&lt;DATE(2026,9,1),'Fiche formation'!$C$25,'Fiche formation'!$D$25)</f>
        <v>mickael.montassier@umontpellier.fr</v>
      </c>
      <c r="G1511">
        <f>Salle!$B$1</f>
        <v>0</v>
      </c>
      <c r="H1511" t="str">
        <f>CONCATENATE('Fiche formation'!$C$14," ",IF(A1511&lt;DATE(2026,9,1),"2A","3A"))</f>
        <v>M ALGO 3A</v>
      </c>
      <c r="K1511" t="str">
        <f>VLOOKUP(A1511,'Calendrier 2026-2027'!$AK$7:$AL$37,2,FALSE)</f>
        <v>Entreprise</v>
      </c>
    </row>
    <row r="1512" spans="1:11">
      <c r="A1512" s="10">
        <f t="shared" si="117"/>
        <v>46625</v>
      </c>
      <c r="B1512" t="str">
        <f t="shared" si="118"/>
        <v>08:00</v>
      </c>
      <c r="C1512" t="str">
        <f t="shared" si="119"/>
        <v>12:00</v>
      </c>
      <c r="D1512" t="str">
        <f t="shared" si="116"/>
        <v>Entreprise</v>
      </c>
      <c r="E1512">
        <f t="shared" si="115"/>
        <v>0</v>
      </c>
      <c r="F1512" t="str">
        <f>IF(A1512&lt;DATE(2026,9,1),'Fiche formation'!$C$25,'Fiche formation'!$D$25)</f>
        <v>mickael.montassier@umontpellier.fr</v>
      </c>
      <c r="G1512">
        <f>Salle!$B$1</f>
        <v>0</v>
      </c>
      <c r="H1512" t="str">
        <f>CONCATENATE('Fiche formation'!$C$14," ",IF(A1512&lt;DATE(2026,9,1),"2A","3A"))</f>
        <v>M ALGO 3A</v>
      </c>
      <c r="K1512" t="str">
        <f>VLOOKUP(A1512,'Calendrier 2026-2027'!$AK$7:$AL$37,2,FALSE)</f>
        <v>Entreprise</v>
      </c>
    </row>
    <row r="1513" spans="1:11">
      <c r="A1513" s="10">
        <f t="shared" si="117"/>
        <v>46625</v>
      </c>
      <c r="B1513" t="str">
        <f t="shared" si="118"/>
        <v>14:00</v>
      </c>
      <c r="C1513" t="str">
        <f t="shared" si="119"/>
        <v>17:00</v>
      </c>
      <c r="D1513" t="str">
        <f t="shared" si="116"/>
        <v>Entreprise</v>
      </c>
      <c r="E1513">
        <f t="shared" si="115"/>
        <v>0</v>
      </c>
      <c r="F1513" t="str">
        <f>IF(A1513&lt;DATE(2026,9,1),'Fiche formation'!$C$25,'Fiche formation'!$D$25)</f>
        <v>mickael.montassier@umontpellier.fr</v>
      </c>
      <c r="G1513">
        <f>Salle!$B$1</f>
        <v>0</v>
      </c>
      <c r="H1513" t="str">
        <f>CONCATENATE('Fiche formation'!$C$14," ",IF(A1513&lt;DATE(2026,9,1),"2A","3A"))</f>
        <v>M ALGO 3A</v>
      </c>
      <c r="K1513" t="str">
        <f>VLOOKUP(A1513,'Calendrier 2026-2027'!$AK$7:$AL$37,2,FALSE)</f>
        <v>Entreprise</v>
      </c>
    </row>
    <row r="1514" spans="1:11">
      <c r="A1514" s="10">
        <f t="shared" si="117"/>
        <v>46626</v>
      </c>
      <c r="B1514" t="str">
        <f t="shared" si="118"/>
        <v>08:00</v>
      </c>
      <c r="C1514" t="str">
        <f t="shared" si="119"/>
        <v>12:00</v>
      </c>
      <c r="D1514" t="str">
        <f t="shared" si="116"/>
        <v>Entreprise</v>
      </c>
      <c r="E1514">
        <f t="shared" si="115"/>
        <v>0</v>
      </c>
      <c r="F1514" t="str">
        <f>IF(A1514&lt;DATE(2026,9,1),'Fiche formation'!$C$25,'Fiche formation'!$D$25)</f>
        <v>mickael.montassier@umontpellier.fr</v>
      </c>
      <c r="G1514">
        <f>Salle!$B$1</f>
        <v>0</v>
      </c>
      <c r="H1514" t="str">
        <f>CONCATENATE('Fiche formation'!$C$14," ",IF(A1514&lt;DATE(2026,9,1),"2A","3A"))</f>
        <v>M ALGO 3A</v>
      </c>
      <c r="K1514" t="str">
        <f>VLOOKUP(A1514,'Calendrier 2026-2027'!$AK$7:$AL$37,2,FALSE)</f>
        <v>Entreprise</v>
      </c>
    </row>
    <row r="1515" spans="1:11">
      <c r="A1515" s="10">
        <f t="shared" si="117"/>
        <v>46626</v>
      </c>
      <c r="B1515" t="str">
        <f t="shared" si="118"/>
        <v>14:00</v>
      </c>
      <c r="C1515" t="str">
        <f t="shared" si="119"/>
        <v>17:00</v>
      </c>
      <c r="D1515" t="str">
        <f t="shared" si="116"/>
        <v>Entreprise</v>
      </c>
      <c r="E1515">
        <f t="shared" si="115"/>
        <v>0</v>
      </c>
      <c r="F1515" t="str">
        <f>IF(A1515&lt;DATE(2026,9,1),'Fiche formation'!$C$25,'Fiche formation'!$D$25)</f>
        <v>mickael.montassier@umontpellier.fr</v>
      </c>
      <c r="G1515">
        <f>Salle!$B$1</f>
        <v>0</v>
      </c>
      <c r="H1515" t="str">
        <f>CONCATENATE('Fiche formation'!$C$14," ",IF(A1515&lt;DATE(2026,9,1),"2A","3A"))</f>
        <v>M ALGO 3A</v>
      </c>
      <c r="K1515" t="str">
        <f>VLOOKUP(A1515,'Calendrier 2026-2027'!$AK$7:$AL$37,2,FALSE)</f>
        <v>Entreprise</v>
      </c>
    </row>
    <row r="1516" spans="1:11">
      <c r="A1516" s="10">
        <f t="shared" si="117"/>
        <v>46627</v>
      </c>
      <c r="B1516" t="str">
        <f t="shared" si="118"/>
        <v/>
      </c>
      <c r="C1516" t="str">
        <f t="shared" si="119"/>
        <v/>
      </c>
      <c r="D1516">
        <f t="shared" si="116"/>
        <v>0</v>
      </c>
      <c r="E1516" t="str">
        <f t="shared" si="115"/>
        <v/>
      </c>
      <c r="F1516" t="str">
        <f>IF(A1516&lt;DATE(2026,9,1),'Fiche formation'!$C$25,'Fiche formation'!$D$25)</f>
        <v>mickael.montassier@umontpellier.fr</v>
      </c>
      <c r="G1516">
        <f>Salle!$B$1</f>
        <v>0</v>
      </c>
      <c r="H1516" t="str">
        <f>CONCATENATE('Fiche formation'!$C$14," ",IF(A1516&lt;DATE(2026,9,1),"2A","3A"))</f>
        <v>M ALGO 3A</v>
      </c>
      <c r="K1516">
        <f>VLOOKUP(A1516,'Calendrier 2026-2027'!$AK$7:$AL$37,2,FALSE)</f>
        <v>0</v>
      </c>
    </row>
    <row r="1517" spans="1:11">
      <c r="A1517" s="10">
        <f t="shared" si="117"/>
        <v>46627</v>
      </c>
      <c r="B1517" t="str">
        <f t="shared" si="118"/>
        <v/>
      </c>
      <c r="C1517" t="str">
        <f t="shared" si="119"/>
        <v/>
      </c>
      <c r="D1517">
        <f t="shared" si="116"/>
        <v>0</v>
      </c>
      <c r="E1517" t="str">
        <f t="shared" si="115"/>
        <v/>
      </c>
      <c r="F1517" t="str">
        <f>IF(A1517&lt;DATE(2026,9,1),'Fiche formation'!$C$25,'Fiche formation'!$D$25)</f>
        <v>mickael.montassier@umontpellier.fr</v>
      </c>
      <c r="G1517">
        <f>Salle!$B$1</f>
        <v>0</v>
      </c>
      <c r="H1517" t="str">
        <f>CONCATENATE('Fiche formation'!$C$14," ",IF(A1517&lt;DATE(2026,9,1),"2A","3A"))</f>
        <v>M ALGO 3A</v>
      </c>
      <c r="K1517">
        <f>VLOOKUP(A1517,'Calendrier 2026-2027'!$AK$7:$AL$37,2,FALSE)</f>
        <v>0</v>
      </c>
    </row>
    <row r="1518" spans="1:11">
      <c r="A1518" s="10">
        <f t="shared" si="117"/>
        <v>46628</v>
      </c>
      <c r="B1518" t="str">
        <f t="shared" si="118"/>
        <v/>
      </c>
      <c r="C1518" t="str">
        <f t="shared" si="119"/>
        <v/>
      </c>
      <c r="D1518">
        <f t="shared" si="116"/>
        <v>0</v>
      </c>
      <c r="E1518" t="str">
        <f t="shared" si="115"/>
        <v/>
      </c>
      <c r="F1518" t="str">
        <f>IF(A1518&lt;DATE(2026,9,1),'Fiche formation'!$C$25,'Fiche formation'!$D$25)</f>
        <v>mickael.montassier@umontpellier.fr</v>
      </c>
      <c r="G1518">
        <f>Salle!$B$1</f>
        <v>0</v>
      </c>
      <c r="H1518" t="str">
        <f>CONCATENATE('Fiche formation'!$C$14," ",IF(A1518&lt;DATE(2026,9,1),"2A","3A"))</f>
        <v>M ALGO 3A</v>
      </c>
      <c r="K1518">
        <f>VLOOKUP(A1518,'Calendrier 2026-2027'!$AK$7:$AL$37,2,FALSE)</f>
        <v>0</v>
      </c>
    </row>
    <row r="1519" spans="1:11">
      <c r="A1519" s="10">
        <f t="shared" si="117"/>
        <v>46628</v>
      </c>
      <c r="B1519" t="str">
        <f t="shared" si="118"/>
        <v/>
      </c>
      <c r="C1519" t="str">
        <f t="shared" si="119"/>
        <v/>
      </c>
      <c r="D1519">
        <f t="shared" si="116"/>
        <v>0</v>
      </c>
      <c r="E1519" t="str">
        <f t="shared" si="115"/>
        <v/>
      </c>
      <c r="F1519" t="str">
        <f>IF(A1519&lt;DATE(2026,9,1),'Fiche formation'!$C$25,'Fiche formation'!$D$25)</f>
        <v>mickael.montassier@umontpellier.fr</v>
      </c>
      <c r="G1519">
        <f>Salle!$B$1</f>
        <v>0</v>
      </c>
      <c r="H1519" t="str">
        <f>CONCATENATE('Fiche formation'!$C$14," ",IF(A1519&lt;DATE(2026,9,1),"2A","3A"))</f>
        <v>M ALGO 3A</v>
      </c>
      <c r="K1519">
        <f>VLOOKUP(A1519,'Calendrier 2026-2027'!$AK$7:$AL$37,2,FALSE)</f>
        <v>0</v>
      </c>
    </row>
    <row r="1520" spans="1:11">
      <c r="A1520" s="10">
        <f t="shared" si="117"/>
        <v>46629</v>
      </c>
      <c r="B1520" t="str">
        <f t="shared" si="118"/>
        <v>08:00</v>
      </c>
      <c r="C1520" t="str">
        <f t="shared" si="119"/>
        <v>12:00</v>
      </c>
      <c r="D1520" t="str">
        <f t="shared" si="116"/>
        <v>Entreprise</v>
      </c>
      <c r="E1520">
        <f t="shared" si="115"/>
        <v>0</v>
      </c>
      <c r="F1520" t="str">
        <f>IF(A1520&lt;DATE(2026,9,1),'Fiche formation'!$C$25,'Fiche formation'!$D$25)</f>
        <v>mickael.montassier@umontpellier.fr</v>
      </c>
      <c r="G1520">
        <f>Salle!$B$1</f>
        <v>0</v>
      </c>
      <c r="H1520" t="str">
        <f>CONCATENATE('Fiche formation'!$C$14," ",IF(A1520&lt;DATE(2026,9,1),"2A","3A"))</f>
        <v>M ALGO 3A</v>
      </c>
      <c r="K1520" t="str">
        <f>VLOOKUP(A1520,'Calendrier 2026-2027'!$AK$7:$AL$37,2,FALSE)</f>
        <v>Entreprise</v>
      </c>
    </row>
    <row r="1521" spans="1:11">
      <c r="A1521" s="10">
        <f t="shared" si="117"/>
        <v>46629</v>
      </c>
      <c r="B1521" t="str">
        <f t="shared" si="118"/>
        <v>14:00</v>
      </c>
      <c r="C1521" t="str">
        <f t="shared" si="119"/>
        <v>17:00</v>
      </c>
      <c r="D1521" t="str">
        <f t="shared" si="116"/>
        <v>Entreprise</v>
      </c>
      <c r="E1521">
        <f t="shared" si="115"/>
        <v>0</v>
      </c>
      <c r="F1521" t="str">
        <f>IF(A1521&lt;DATE(2026,9,1),'Fiche formation'!$C$25,'Fiche formation'!$D$25)</f>
        <v>mickael.montassier@umontpellier.fr</v>
      </c>
      <c r="G1521">
        <f>Salle!$B$1</f>
        <v>0</v>
      </c>
      <c r="H1521" t="str">
        <f>CONCATENATE('Fiche formation'!$C$14," ",IF(A1521&lt;DATE(2026,9,1),"2A","3A"))</f>
        <v>M ALGO 3A</v>
      </c>
      <c r="K1521" t="str">
        <f>VLOOKUP(A1521,'Calendrier 2026-2027'!$AK$7:$AL$37,2,FALSE)</f>
        <v>Entreprise</v>
      </c>
    </row>
    <row r="1522" spans="1:11">
      <c r="A1522" s="10">
        <f t="shared" si="117"/>
        <v>46630</v>
      </c>
      <c r="B1522" t="str">
        <f t="shared" si="118"/>
        <v>08:00</v>
      </c>
      <c r="C1522" t="str">
        <f t="shared" si="119"/>
        <v>12:00</v>
      </c>
      <c r="D1522" t="str">
        <f t="shared" si="116"/>
        <v>Entreprise</v>
      </c>
      <c r="E1522">
        <f t="shared" si="115"/>
        <v>0</v>
      </c>
      <c r="F1522" t="str">
        <f>IF(A1522&lt;DATE(2026,9,1),'Fiche formation'!$C$25,'Fiche formation'!$D$25)</f>
        <v>mickael.montassier@umontpellier.fr</v>
      </c>
      <c r="G1522">
        <f>Salle!$B$1</f>
        <v>0</v>
      </c>
      <c r="H1522" t="str">
        <f>CONCATENATE('Fiche formation'!$C$14," ",IF(A1522&lt;DATE(2026,9,1),"2A","3A"))</f>
        <v>M ALGO 3A</v>
      </c>
      <c r="K1522" t="str">
        <f>VLOOKUP(A1522,'Calendrier 2026-2027'!$AK$7:$AL$37,2,FALSE)</f>
        <v>Entreprise</v>
      </c>
    </row>
    <row r="1523" spans="1:11">
      <c r="A1523" s="10">
        <f t="shared" si="117"/>
        <v>46630</v>
      </c>
      <c r="B1523" t="str">
        <f t="shared" si="118"/>
        <v>14:00</v>
      </c>
      <c r="C1523" t="str">
        <f t="shared" si="119"/>
        <v>17:00</v>
      </c>
      <c r="D1523" t="str">
        <f t="shared" si="116"/>
        <v>Entreprise</v>
      </c>
      <c r="E1523">
        <f t="shared" si="115"/>
        <v>0</v>
      </c>
      <c r="F1523" t="str">
        <f>IF(A1523&lt;DATE(2026,9,1),'Fiche formation'!$C$25,'Fiche formation'!$D$25)</f>
        <v>mickael.montassier@umontpellier.fr</v>
      </c>
      <c r="G1523">
        <f>Salle!$B$1</f>
        <v>0</v>
      </c>
      <c r="H1523" t="str">
        <f>CONCATENATE('Fiche formation'!$C$14," ",IF(A1523&lt;DATE(2026,9,1),"2A","3A"))</f>
        <v>M ALGO 3A</v>
      </c>
      <c r="K1523" t="str">
        <f>VLOOKUP(A1523,'Calendrier 2026-2027'!$AK$7:$AL$37,2,FALSE)</f>
        <v>Entreprise</v>
      </c>
    </row>
    <row r="1524" spans="1:11">
      <c r="A1524" s="10">
        <f t="shared" si="117"/>
        <v>46631</v>
      </c>
      <c r="B1524" t="str">
        <f t="shared" si="118"/>
        <v/>
      </c>
      <c r="C1524" t="str">
        <f t="shared" si="119"/>
        <v/>
      </c>
      <c r="D1524">
        <f t="shared" si="116"/>
        <v>0</v>
      </c>
      <c r="E1524" t="str">
        <f t="shared" si="115"/>
        <v/>
      </c>
      <c r="F1524" t="str">
        <f>IF(A1524&lt;DATE(2026,9,1),'Fiche formation'!$C$25,'Fiche formation'!$D$25)</f>
        <v>mickael.montassier@umontpellier.fr</v>
      </c>
      <c r="G1524">
        <f>Salle!$B$1</f>
        <v>0</v>
      </c>
      <c r="H1524" t="str">
        <f>CONCATENATE('Fiche formation'!$C$14," ",IF(A1524&lt;DATE(2026,9,1),"2A","3A"))</f>
        <v>M ALGO 3A</v>
      </c>
      <c r="K1524">
        <f>VLOOKUP(A1524,'Calendrier 2026-2027'!$AN$7:$AO$37,2,FALSE)</f>
        <v>0</v>
      </c>
    </row>
    <row r="1525" spans="1:11">
      <c r="A1525" s="10">
        <f t="shared" si="117"/>
        <v>46631</v>
      </c>
      <c r="B1525" t="str">
        <f t="shared" si="118"/>
        <v/>
      </c>
      <c r="C1525" t="str">
        <f t="shared" si="119"/>
        <v/>
      </c>
      <c r="D1525">
        <f t="shared" si="116"/>
        <v>0</v>
      </c>
      <c r="E1525" t="str">
        <f t="shared" si="115"/>
        <v/>
      </c>
      <c r="F1525" t="str">
        <f>IF(A1525&lt;DATE(2026,9,1),'Fiche formation'!$C$25,'Fiche formation'!$D$25)</f>
        <v>mickael.montassier@umontpellier.fr</v>
      </c>
      <c r="G1525">
        <f>Salle!$B$1</f>
        <v>0</v>
      </c>
      <c r="H1525" t="str">
        <f>CONCATENATE('Fiche formation'!$C$14," ",IF(A1525&lt;DATE(2026,9,1),"2A","3A"))</f>
        <v>M ALGO 3A</v>
      </c>
      <c r="K1525">
        <f>VLOOKUP(A1525,'Calendrier 2026-2027'!$AN$7:$AO$37,2,FALSE)</f>
        <v>0</v>
      </c>
    </row>
    <row r="1526" spans="1:11">
      <c r="A1526" s="10">
        <f t="shared" si="117"/>
        <v>46632</v>
      </c>
      <c r="B1526" t="str">
        <f t="shared" si="118"/>
        <v/>
      </c>
      <c r="C1526" t="str">
        <f t="shared" si="119"/>
        <v/>
      </c>
      <c r="D1526">
        <f t="shared" si="116"/>
        <v>0</v>
      </c>
      <c r="E1526" t="str">
        <f t="shared" si="115"/>
        <v/>
      </c>
      <c r="F1526" t="str">
        <f>IF(A1526&lt;DATE(2026,9,1),'Fiche formation'!$C$25,'Fiche formation'!$D$25)</f>
        <v>mickael.montassier@umontpellier.fr</v>
      </c>
      <c r="G1526">
        <f>Salle!$B$1</f>
        <v>0</v>
      </c>
      <c r="H1526" t="str">
        <f>CONCATENATE('Fiche formation'!$C$14," ",IF(A1526&lt;DATE(2026,9,1),"2A","3A"))</f>
        <v>M ALGO 3A</v>
      </c>
      <c r="K1526">
        <f>VLOOKUP(A1526,'Calendrier 2026-2027'!$AN$7:$AO$37,2,FALSE)</f>
        <v>0</v>
      </c>
    </row>
    <row r="1527" spans="1:11">
      <c r="A1527" s="10">
        <f t="shared" si="117"/>
        <v>46632</v>
      </c>
      <c r="B1527" t="str">
        <f t="shared" si="118"/>
        <v/>
      </c>
      <c r="C1527" t="str">
        <f t="shared" si="119"/>
        <v/>
      </c>
      <c r="D1527">
        <f t="shared" si="116"/>
        <v>0</v>
      </c>
      <c r="E1527" t="str">
        <f t="shared" si="115"/>
        <v/>
      </c>
      <c r="F1527" t="str">
        <f>IF(A1527&lt;DATE(2026,9,1),'Fiche formation'!$C$25,'Fiche formation'!$D$25)</f>
        <v>mickael.montassier@umontpellier.fr</v>
      </c>
      <c r="G1527">
        <f>Salle!$B$1</f>
        <v>0</v>
      </c>
      <c r="H1527" t="str">
        <f>CONCATENATE('Fiche formation'!$C$14," ",IF(A1527&lt;DATE(2026,9,1),"2A","3A"))</f>
        <v>M ALGO 3A</v>
      </c>
      <c r="K1527">
        <f>VLOOKUP(A1527,'Calendrier 2026-2027'!$AN$7:$AO$37,2,FALSE)</f>
        <v>0</v>
      </c>
    </row>
    <row r="1528" spans="1:11">
      <c r="A1528" s="10">
        <f t="shared" si="117"/>
        <v>46633</v>
      </c>
      <c r="B1528" t="str">
        <f t="shared" si="118"/>
        <v/>
      </c>
      <c r="C1528" t="str">
        <f t="shared" si="119"/>
        <v/>
      </c>
      <c r="D1528">
        <f t="shared" si="116"/>
        <v>0</v>
      </c>
      <c r="E1528" t="str">
        <f t="shared" si="115"/>
        <v/>
      </c>
      <c r="F1528" t="str">
        <f>IF(A1528&lt;DATE(2026,9,1),'Fiche formation'!$C$25,'Fiche formation'!$D$25)</f>
        <v>mickael.montassier@umontpellier.fr</v>
      </c>
      <c r="G1528">
        <f>Salle!$B$1</f>
        <v>0</v>
      </c>
      <c r="H1528" t="str">
        <f>CONCATENATE('Fiche formation'!$C$14," ",IF(A1528&lt;DATE(2026,9,1),"2A","3A"))</f>
        <v>M ALGO 3A</v>
      </c>
      <c r="K1528">
        <f>VLOOKUP(A1528,'Calendrier 2026-2027'!$AN$7:$AO$37,2,FALSE)</f>
        <v>0</v>
      </c>
    </row>
    <row r="1529" spans="1:11">
      <c r="A1529" s="10">
        <f t="shared" si="117"/>
        <v>46633</v>
      </c>
      <c r="B1529" t="str">
        <f t="shared" si="118"/>
        <v/>
      </c>
      <c r="C1529" t="str">
        <f t="shared" si="119"/>
        <v/>
      </c>
      <c r="D1529">
        <f t="shared" si="116"/>
        <v>0</v>
      </c>
      <c r="E1529" t="str">
        <f t="shared" si="115"/>
        <v/>
      </c>
      <c r="F1529" t="str">
        <f>IF(A1529&lt;DATE(2026,9,1),'Fiche formation'!$C$25,'Fiche formation'!$D$25)</f>
        <v>mickael.montassier@umontpellier.fr</v>
      </c>
      <c r="G1529">
        <f>Salle!$B$1</f>
        <v>0</v>
      </c>
      <c r="H1529" t="str">
        <f>CONCATENATE('Fiche formation'!$C$14," ",IF(A1529&lt;DATE(2026,9,1),"2A","3A"))</f>
        <v>M ALGO 3A</v>
      </c>
      <c r="K1529">
        <f>VLOOKUP(A1529,'Calendrier 2026-2027'!$AN$7:$AO$37,2,FALSE)</f>
        <v>0</v>
      </c>
    </row>
    <row r="1530" spans="1:11">
      <c r="A1530" s="10">
        <f t="shared" si="117"/>
        <v>46634</v>
      </c>
      <c r="B1530" t="str">
        <f t="shared" si="118"/>
        <v/>
      </c>
      <c r="C1530" t="str">
        <f t="shared" si="119"/>
        <v/>
      </c>
      <c r="D1530">
        <f t="shared" si="116"/>
        <v>0</v>
      </c>
      <c r="E1530" t="str">
        <f t="shared" si="115"/>
        <v/>
      </c>
      <c r="F1530" t="str">
        <f>IF(A1530&lt;DATE(2026,9,1),'Fiche formation'!$C$25,'Fiche formation'!$D$25)</f>
        <v>mickael.montassier@umontpellier.fr</v>
      </c>
      <c r="G1530">
        <f>Salle!$B$1</f>
        <v>0</v>
      </c>
      <c r="H1530" t="str">
        <f>CONCATENATE('Fiche formation'!$C$14," ",IF(A1530&lt;DATE(2026,9,1),"2A","3A"))</f>
        <v>M ALGO 3A</v>
      </c>
      <c r="K1530">
        <f>VLOOKUP(A1530,'Calendrier 2026-2027'!$AN$7:$AO$37,2,FALSE)</f>
        <v>0</v>
      </c>
    </row>
    <row r="1531" spans="1:11">
      <c r="A1531" s="10">
        <f t="shared" si="117"/>
        <v>46634</v>
      </c>
      <c r="B1531" t="str">
        <f t="shared" si="118"/>
        <v/>
      </c>
      <c r="C1531" t="str">
        <f t="shared" si="119"/>
        <v/>
      </c>
      <c r="D1531">
        <f t="shared" si="116"/>
        <v>0</v>
      </c>
      <c r="E1531" t="str">
        <f t="shared" si="115"/>
        <v/>
      </c>
      <c r="F1531" t="str">
        <f>IF(A1531&lt;DATE(2026,9,1),'Fiche formation'!$C$25,'Fiche formation'!$D$25)</f>
        <v>mickael.montassier@umontpellier.fr</v>
      </c>
      <c r="G1531">
        <f>Salle!$B$1</f>
        <v>0</v>
      </c>
      <c r="H1531" t="str">
        <f>CONCATENATE('Fiche formation'!$C$14," ",IF(A1531&lt;DATE(2026,9,1),"2A","3A"))</f>
        <v>M ALGO 3A</v>
      </c>
      <c r="K1531">
        <f>VLOOKUP(A1531,'Calendrier 2026-2027'!$AN$7:$AO$37,2,FALSE)</f>
        <v>0</v>
      </c>
    </row>
    <row r="1532" spans="1:11">
      <c r="A1532" s="10">
        <f t="shared" si="117"/>
        <v>46635</v>
      </c>
      <c r="B1532" t="str">
        <f t="shared" si="118"/>
        <v/>
      </c>
      <c r="C1532" t="str">
        <f t="shared" si="119"/>
        <v/>
      </c>
      <c r="D1532">
        <f t="shared" si="116"/>
        <v>0</v>
      </c>
      <c r="E1532" t="str">
        <f t="shared" si="115"/>
        <v/>
      </c>
      <c r="F1532" t="str">
        <f>IF(A1532&lt;DATE(2026,9,1),'Fiche formation'!$C$25,'Fiche formation'!$D$25)</f>
        <v>mickael.montassier@umontpellier.fr</v>
      </c>
      <c r="G1532">
        <f>Salle!$B$1</f>
        <v>0</v>
      </c>
      <c r="H1532" t="str">
        <f>CONCATENATE('Fiche formation'!$C$14," ",IF(A1532&lt;DATE(2026,9,1),"2A","3A"))</f>
        <v>M ALGO 3A</v>
      </c>
      <c r="K1532">
        <f>VLOOKUP(A1532,'Calendrier 2026-2027'!$AN$7:$AO$37,2,FALSE)</f>
        <v>0</v>
      </c>
    </row>
    <row r="1533" spans="1:11">
      <c r="A1533" s="10">
        <f t="shared" si="117"/>
        <v>46635</v>
      </c>
      <c r="B1533" t="str">
        <f t="shared" si="118"/>
        <v/>
      </c>
      <c r="C1533" t="str">
        <f t="shared" si="119"/>
        <v/>
      </c>
      <c r="D1533">
        <f t="shared" si="116"/>
        <v>0</v>
      </c>
      <c r="E1533" t="str">
        <f t="shared" si="115"/>
        <v/>
      </c>
      <c r="F1533" t="str">
        <f>IF(A1533&lt;DATE(2026,9,1),'Fiche formation'!$C$25,'Fiche formation'!$D$25)</f>
        <v>mickael.montassier@umontpellier.fr</v>
      </c>
      <c r="G1533">
        <f>Salle!$B$1</f>
        <v>0</v>
      </c>
      <c r="H1533" t="str">
        <f>CONCATENATE('Fiche formation'!$C$14," ",IF(A1533&lt;DATE(2026,9,1),"2A","3A"))</f>
        <v>M ALGO 3A</v>
      </c>
      <c r="K1533">
        <f>VLOOKUP(A1533,'Calendrier 2026-2027'!$AN$7:$AO$37,2,FALSE)</f>
        <v>0</v>
      </c>
    </row>
    <row r="1534" spans="1:11">
      <c r="A1534" s="10">
        <f t="shared" si="117"/>
        <v>46636</v>
      </c>
      <c r="B1534" t="str">
        <f t="shared" si="118"/>
        <v/>
      </c>
      <c r="C1534" t="str">
        <f t="shared" si="119"/>
        <v/>
      </c>
      <c r="D1534">
        <f t="shared" si="116"/>
        <v>0</v>
      </c>
      <c r="E1534" t="str">
        <f t="shared" si="115"/>
        <v/>
      </c>
      <c r="F1534" t="str">
        <f>IF(A1534&lt;DATE(2026,9,1),'Fiche formation'!$C$25,'Fiche formation'!$D$25)</f>
        <v>mickael.montassier@umontpellier.fr</v>
      </c>
      <c r="G1534">
        <f>Salle!$B$1</f>
        <v>0</v>
      </c>
      <c r="H1534" t="str">
        <f>CONCATENATE('Fiche formation'!$C$14," ",IF(A1534&lt;DATE(2026,9,1),"2A","3A"))</f>
        <v>M ALGO 3A</v>
      </c>
      <c r="K1534">
        <f>VLOOKUP(A1534,'Calendrier 2026-2027'!$AN$7:$AO$37,2,FALSE)</f>
        <v>0</v>
      </c>
    </row>
    <row r="1535" spans="1:11">
      <c r="A1535" s="10">
        <f t="shared" si="117"/>
        <v>46636</v>
      </c>
      <c r="B1535" t="str">
        <f t="shared" si="118"/>
        <v/>
      </c>
      <c r="C1535" t="str">
        <f t="shared" si="119"/>
        <v/>
      </c>
      <c r="D1535">
        <f t="shared" si="116"/>
        <v>0</v>
      </c>
      <c r="E1535" t="str">
        <f t="shared" ref="E1535:E1582" si="120">IF(K1535=0,"",IF(OR(K1535="Entreprise",K1535="Révisions"),0,1))</f>
        <v/>
      </c>
      <c r="F1535" t="str">
        <f>IF(A1535&lt;DATE(2026,9,1),'Fiche formation'!$C$25,'Fiche formation'!$D$25)</f>
        <v>mickael.montassier@umontpellier.fr</v>
      </c>
      <c r="G1535">
        <f>Salle!$B$1</f>
        <v>0</v>
      </c>
      <c r="H1535" t="str">
        <f>CONCATENATE('Fiche formation'!$C$14," ",IF(A1535&lt;DATE(2026,9,1),"2A","3A"))</f>
        <v>M ALGO 3A</v>
      </c>
      <c r="K1535">
        <f>VLOOKUP(A1535,'Calendrier 2026-2027'!$AN$7:$AO$37,2,FALSE)</f>
        <v>0</v>
      </c>
    </row>
    <row r="1536" spans="1:11">
      <c r="A1536" s="10">
        <f t="shared" si="117"/>
        <v>46637</v>
      </c>
      <c r="B1536" t="str">
        <f t="shared" si="118"/>
        <v/>
      </c>
      <c r="C1536" t="str">
        <f t="shared" si="119"/>
        <v/>
      </c>
      <c r="D1536">
        <f t="shared" ref="D1536:D1582" si="121">K1536</f>
        <v>0</v>
      </c>
      <c r="E1536" t="str">
        <f t="shared" si="120"/>
        <v/>
      </c>
      <c r="F1536" t="str">
        <f>IF(A1536&lt;DATE(2026,9,1),'Fiche formation'!$C$25,'Fiche formation'!$D$25)</f>
        <v>mickael.montassier@umontpellier.fr</v>
      </c>
      <c r="G1536">
        <f>Salle!$B$1</f>
        <v>0</v>
      </c>
      <c r="H1536" t="str">
        <f>CONCATENATE('Fiche formation'!$C$14," ",IF(A1536&lt;DATE(2026,9,1),"2A","3A"))</f>
        <v>M ALGO 3A</v>
      </c>
      <c r="K1536">
        <f>VLOOKUP(A1536,'Calendrier 2026-2027'!$AN$7:$AO$37,2,FALSE)</f>
        <v>0</v>
      </c>
    </row>
    <row r="1537" spans="1:11">
      <c r="A1537" s="10">
        <f t="shared" ref="A1537:A1582" si="122">IF(A1536=A1535,A1536+1,A1536)</f>
        <v>46637</v>
      </c>
      <c r="B1537" t="str">
        <f t="shared" si="118"/>
        <v/>
      </c>
      <c r="C1537" t="str">
        <f t="shared" si="119"/>
        <v/>
      </c>
      <c r="D1537">
        <f t="shared" si="121"/>
        <v>0</v>
      </c>
      <c r="E1537" t="str">
        <f t="shared" si="120"/>
        <v/>
      </c>
      <c r="F1537" t="str">
        <f>IF(A1537&lt;DATE(2026,9,1),'Fiche formation'!$C$25,'Fiche formation'!$D$25)</f>
        <v>mickael.montassier@umontpellier.fr</v>
      </c>
      <c r="G1537">
        <f>Salle!$B$1</f>
        <v>0</v>
      </c>
      <c r="H1537" t="str">
        <f>CONCATENATE('Fiche formation'!$C$14," ",IF(A1537&lt;DATE(2026,9,1),"2A","3A"))</f>
        <v>M ALGO 3A</v>
      </c>
      <c r="K1537">
        <f>VLOOKUP(A1537,'Calendrier 2026-2027'!$AN$7:$AO$37,2,FALSE)</f>
        <v>0</v>
      </c>
    </row>
    <row r="1538" spans="1:11">
      <c r="A1538" s="10">
        <f t="shared" si="122"/>
        <v>46638</v>
      </c>
      <c r="B1538" t="str">
        <f t="shared" si="118"/>
        <v/>
      </c>
      <c r="C1538" t="str">
        <f t="shared" si="119"/>
        <v/>
      </c>
      <c r="D1538">
        <f t="shared" si="121"/>
        <v>0</v>
      </c>
      <c r="E1538" t="str">
        <f t="shared" si="120"/>
        <v/>
      </c>
      <c r="F1538" t="str">
        <f>IF(A1538&lt;DATE(2026,9,1),'Fiche formation'!$C$25,'Fiche formation'!$D$25)</f>
        <v>mickael.montassier@umontpellier.fr</v>
      </c>
      <c r="G1538">
        <f>Salle!$B$1</f>
        <v>0</v>
      </c>
      <c r="H1538" t="str">
        <f>CONCATENATE('Fiche formation'!$C$14," ",IF(A1538&lt;DATE(2026,9,1),"2A","3A"))</f>
        <v>M ALGO 3A</v>
      </c>
      <c r="K1538">
        <f>VLOOKUP(A1538,'Calendrier 2026-2027'!$AN$7:$AO$37,2,FALSE)</f>
        <v>0</v>
      </c>
    </row>
    <row r="1539" spans="1:11">
      <c r="A1539" s="10">
        <f t="shared" si="122"/>
        <v>46638</v>
      </c>
      <c r="B1539" t="str">
        <f t="shared" ref="B1539:B1582" si="123">IF(K1539=0,"",IF($A1539=$A1538,"14:00","08:00"))</f>
        <v/>
      </c>
      <c r="C1539" t="str">
        <f t="shared" ref="C1539:C1582" si="124">IF(K1539=0,"",IF($A1539=$A1538,"17:00","12:00"))</f>
        <v/>
      </c>
      <c r="D1539">
        <f t="shared" si="121"/>
        <v>0</v>
      </c>
      <c r="E1539" t="str">
        <f t="shared" si="120"/>
        <v/>
      </c>
      <c r="F1539" t="str">
        <f>IF(A1539&lt;DATE(2026,9,1),'Fiche formation'!$C$25,'Fiche formation'!$D$25)</f>
        <v>mickael.montassier@umontpellier.fr</v>
      </c>
      <c r="G1539">
        <f>Salle!$B$1</f>
        <v>0</v>
      </c>
      <c r="H1539" t="str">
        <f>CONCATENATE('Fiche formation'!$C$14," ",IF(A1539&lt;DATE(2026,9,1),"2A","3A"))</f>
        <v>M ALGO 3A</v>
      </c>
      <c r="K1539">
        <f>VLOOKUP(A1539,'Calendrier 2026-2027'!$AN$7:$AO$37,2,FALSE)</f>
        <v>0</v>
      </c>
    </row>
    <row r="1540" spans="1:11">
      <c r="A1540" s="10">
        <f t="shared" si="122"/>
        <v>46639</v>
      </c>
      <c r="B1540" t="str">
        <f t="shared" si="123"/>
        <v/>
      </c>
      <c r="C1540" t="str">
        <f t="shared" si="124"/>
        <v/>
      </c>
      <c r="D1540">
        <f t="shared" si="121"/>
        <v>0</v>
      </c>
      <c r="E1540" t="str">
        <f t="shared" si="120"/>
        <v/>
      </c>
      <c r="F1540" t="str">
        <f>IF(A1540&lt;DATE(2026,9,1),'Fiche formation'!$C$25,'Fiche formation'!$D$25)</f>
        <v>mickael.montassier@umontpellier.fr</v>
      </c>
      <c r="G1540">
        <f>Salle!$B$1</f>
        <v>0</v>
      </c>
      <c r="H1540" t="str">
        <f>CONCATENATE('Fiche formation'!$C$14," ",IF(A1540&lt;DATE(2026,9,1),"2A","3A"))</f>
        <v>M ALGO 3A</v>
      </c>
      <c r="K1540">
        <f>VLOOKUP(A1540,'Calendrier 2026-2027'!$AN$7:$AO$37,2,FALSE)</f>
        <v>0</v>
      </c>
    </row>
    <row r="1541" spans="1:11">
      <c r="A1541" s="10">
        <f t="shared" si="122"/>
        <v>46639</v>
      </c>
      <c r="B1541" t="str">
        <f t="shared" si="123"/>
        <v/>
      </c>
      <c r="C1541" t="str">
        <f t="shared" si="124"/>
        <v/>
      </c>
      <c r="D1541">
        <f t="shared" si="121"/>
        <v>0</v>
      </c>
      <c r="E1541" t="str">
        <f t="shared" si="120"/>
        <v/>
      </c>
      <c r="F1541" t="str">
        <f>IF(A1541&lt;DATE(2026,9,1),'Fiche formation'!$C$25,'Fiche formation'!$D$25)</f>
        <v>mickael.montassier@umontpellier.fr</v>
      </c>
      <c r="G1541">
        <f>Salle!$B$1</f>
        <v>0</v>
      </c>
      <c r="H1541" t="str">
        <f>CONCATENATE('Fiche formation'!$C$14," ",IF(A1541&lt;DATE(2026,9,1),"2A","3A"))</f>
        <v>M ALGO 3A</v>
      </c>
      <c r="K1541">
        <f>VLOOKUP(A1541,'Calendrier 2026-2027'!$AN$7:$AO$37,2,FALSE)</f>
        <v>0</v>
      </c>
    </row>
    <row r="1542" spans="1:11">
      <c r="A1542" s="10">
        <f t="shared" si="122"/>
        <v>46640</v>
      </c>
      <c r="B1542" t="str">
        <f t="shared" si="123"/>
        <v/>
      </c>
      <c r="C1542" t="str">
        <f t="shared" si="124"/>
        <v/>
      </c>
      <c r="D1542">
        <f t="shared" si="121"/>
        <v>0</v>
      </c>
      <c r="E1542" t="str">
        <f t="shared" si="120"/>
        <v/>
      </c>
      <c r="F1542" t="str">
        <f>IF(A1542&lt;DATE(2026,9,1),'Fiche formation'!$C$25,'Fiche formation'!$D$25)</f>
        <v>mickael.montassier@umontpellier.fr</v>
      </c>
      <c r="G1542">
        <f>Salle!$B$1</f>
        <v>0</v>
      </c>
      <c r="H1542" t="str">
        <f>CONCATENATE('Fiche formation'!$C$14," ",IF(A1542&lt;DATE(2026,9,1),"2A","3A"))</f>
        <v>M ALGO 3A</v>
      </c>
      <c r="K1542">
        <f>VLOOKUP(A1542,'Calendrier 2026-2027'!$AN$7:$AO$37,2,FALSE)</f>
        <v>0</v>
      </c>
    </row>
    <row r="1543" spans="1:11">
      <c r="A1543" s="10">
        <f t="shared" si="122"/>
        <v>46640</v>
      </c>
      <c r="B1543" t="str">
        <f t="shared" si="123"/>
        <v/>
      </c>
      <c r="C1543" t="str">
        <f t="shared" si="124"/>
        <v/>
      </c>
      <c r="D1543">
        <f t="shared" si="121"/>
        <v>0</v>
      </c>
      <c r="E1543" t="str">
        <f t="shared" si="120"/>
        <v/>
      </c>
      <c r="F1543" t="str">
        <f>IF(A1543&lt;DATE(2026,9,1),'Fiche formation'!$C$25,'Fiche formation'!$D$25)</f>
        <v>mickael.montassier@umontpellier.fr</v>
      </c>
      <c r="G1543">
        <f>Salle!$B$1</f>
        <v>0</v>
      </c>
      <c r="H1543" t="str">
        <f>CONCATENATE('Fiche formation'!$C$14," ",IF(A1543&lt;DATE(2026,9,1),"2A","3A"))</f>
        <v>M ALGO 3A</v>
      </c>
      <c r="K1543">
        <f>VLOOKUP(A1543,'Calendrier 2026-2027'!$AN$7:$AO$37,2,FALSE)</f>
        <v>0</v>
      </c>
    </row>
    <row r="1544" spans="1:11">
      <c r="A1544" s="10">
        <f t="shared" si="122"/>
        <v>46641</v>
      </c>
      <c r="B1544" t="str">
        <f t="shared" si="123"/>
        <v/>
      </c>
      <c r="C1544" t="str">
        <f t="shared" si="124"/>
        <v/>
      </c>
      <c r="D1544">
        <f t="shared" si="121"/>
        <v>0</v>
      </c>
      <c r="E1544" t="str">
        <f t="shared" si="120"/>
        <v/>
      </c>
      <c r="F1544" t="str">
        <f>IF(A1544&lt;DATE(2026,9,1),'Fiche formation'!$C$25,'Fiche formation'!$D$25)</f>
        <v>mickael.montassier@umontpellier.fr</v>
      </c>
      <c r="G1544">
        <f>Salle!$B$1</f>
        <v>0</v>
      </c>
      <c r="H1544" t="str">
        <f>CONCATENATE('Fiche formation'!$C$14," ",IF(A1544&lt;DATE(2026,9,1),"2A","3A"))</f>
        <v>M ALGO 3A</v>
      </c>
      <c r="K1544">
        <f>VLOOKUP(A1544,'Calendrier 2026-2027'!$AN$7:$AO$37,2,FALSE)</f>
        <v>0</v>
      </c>
    </row>
    <row r="1545" spans="1:11">
      <c r="A1545" s="10">
        <f t="shared" si="122"/>
        <v>46641</v>
      </c>
      <c r="B1545" t="str">
        <f t="shared" si="123"/>
        <v/>
      </c>
      <c r="C1545" t="str">
        <f t="shared" si="124"/>
        <v/>
      </c>
      <c r="D1545">
        <f t="shared" si="121"/>
        <v>0</v>
      </c>
      <c r="E1545" t="str">
        <f t="shared" si="120"/>
        <v/>
      </c>
      <c r="F1545" t="str">
        <f>IF(A1545&lt;DATE(2026,9,1),'Fiche formation'!$C$25,'Fiche formation'!$D$25)</f>
        <v>mickael.montassier@umontpellier.fr</v>
      </c>
      <c r="G1545">
        <f>Salle!$B$1</f>
        <v>0</v>
      </c>
      <c r="H1545" t="str">
        <f>CONCATENATE('Fiche formation'!$C$14," ",IF(A1545&lt;DATE(2026,9,1),"2A","3A"))</f>
        <v>M ALGO 3A</v>
      </c>
      <c r="K1545">
        <f>VLOOKUP(A1545,'Calendrier 2026-2027'!$AN$7:$AO$37,2,FALSE)</f>
        <v>0</v>
      </c>
    </row>
    <row r="1546" spans="1:11">
      <c r="A1546" s="10">
        <f t="shared" si="122"/>
        <v>46642</v>
      </c>
      <c r="B1546" t="str">
        <f t="shared" si="123"/>
        <v/>
      </c>
      <c r="C1546" t="str">
        <f t="shared" si="124"/>
        <v/>
      </c>
      <c r="D1546">
        <f t="shared" si="121"/>
        <v>0</v>
      </c>
      <c r="E1546" t="str">
        <f t="shared" si="120"/>
        <v/>
      </c>
      <c r="F1546" t="str">
        <f>IF(A1546&lt;DATE(2026,9,1),'Fiche formation'!$C$25,'Fiche formation'!$D$25)</f>
        <v>mickael.montassier@umontpellier.fr</v>
      </c>
      <c r="G1546">
        <f>Salle!$B$1</f>
        <v>0</v>
      </c>
      <c r="H1546" t="str">
        <f>CONCATENATE('Fiche formation'!$C$14," ",IF(A1546&lt;DATE(2026,9,1),"2A","3A"))</f>
        <v>M ALGO 3A</v>
      </c>
      <c r="K1546">
        <f>VLOOKUP(A1546,'Calendrier 2026-2027'!$AN$7:$AO$37,2,FALSE)</f>
        <v>0</v>
      </c>
    </row>
    <row r="1547" spans="1:11">
      <c r="A1547" s="10">
        <f t="shared" si="122"/>
        <v>46642</v>
      </c>
      <c r="B1547" t="str">
        <f t="shared" si="123"/>
        <v/>
      </c>
      <c r="C1547" t="str">
        <f t="shared" si="124"/>
        <v/>
      </c>
      <c r="D1547">
        <f t="shared" si="121"/>
        <v>0</v>
      </c>
      <c r="E1547" t="str">
        <f t="shared" si="120"/>
        <v/>
      </c>
      <c r="F1547" t="str">
        <f>IF(A1547&lt;DATE(2026,9,1),'Fiche formation'!$C$25,'Fiche formation'!$D$25)</f>
        <v>mickael.montassier@umontpellier.fr</v>
      </c>
      <c r="G1547">
        <f>Salle!$B$1</f>
        <v>0</v>
      </c>
      <c r="H1547" t="str">
        <f>CONCATENATE('Fiche formation'!$C$14," ",IF(A1547&lt;DATE(2026,9,1),"2A","3A"))</f>
        <v>M ALGO 3A</v>
      </c>
      <c r="K1547">
        <f>VLOOKUP(A1547,'Calendrier 2026-2027'!$AN$7:$AO$37,2,FALSE)</f>
        <v>0</v>
      </c>
    </row>
    <row r="1548" spans="1:11">
      <c r="A1548" s="10">
        <f t="shared" si="122"/>
        <v>46643</v>
      </c>
      <c r="B1548" t="str">
        <f t="shared" si="123"/>
        <v/>
      </c>
      <c r="C1548" t="str">
        <f t="shared" si="124"/>
        <v/>
      </c>
      <c r="D1548">
        <f t="shared" si="121"/>
        <v>0</v>
      </c>
      <c r="E1548" t="str">
        <f t="shared" si="120"/>
        <v/>
      </c>
      <c r="F1548" t="str">
        <f>IF(A1548&lt;DATE(2026,9,1),'Fiche formation'!$C$25,'Fiche formation'!$D$25)</f>
        <v>mickael.montassier@umontpellier.fr</v>
      </c>
      <c r="G1548">
        <f>Salle!$B$1</f>
        <v>0</v>
      </c>
      <c r="H1548" t="str">
        <f>CONCATENATE('Fiche formation'!$C$14," ",IF(A1548&lt;DATE(2026,9,1),"2A","3A"))</f>
        <v>M ALGO 3A</v>
      </c>
      <c r="K1548">
        <f>VLOOKUP(A1548,'Calendrier 2026-2027'!$AN$7:$AO$37,2,FALSE)</f>
        <v>0</v>
      </c>
    </row>
    <row r="1549" spans="1:11">
      <c r="A1549" s="10">
        <f t="shared" si="122"/>
        <v>46643</v>
      </c>
      <c r="B1549" t="str">
        <f t="shared" si="123"/>
        <v/>
      </c>
      <c r="C1549" t="str">
        <f t="shared" si="124"/>
        <v/>
      </c>
      <c r="D1549">
        <f t="shared" si="121"/>
        <v>0</v>
      </c>
      <c r="E1549" t="str">
        <f t="shared" si="120"/>
        <v/>
      </c>
      <c r="F1549" t="str">
        <f>IF(A1549&lt;DATE(2026,9,1),'Fiche formation'!$C$25,'Fiche formation'!$D$25)</f>
        <v>mickael.montassier@umontpellier.fr</v>
      </c>
      <c r="G1549">
        <f>Salle!$B$1</f>
        <v>0</v>
      </c>
      <c r="H1549" t="str">
        <f>CONCATENATE('Fiche formation'!$C$14," ",IF(A1549&lt;DATE(2026,9,1),"2A","3A"))</f>
        <v>M ALGO 3A</v>
      </c>
      <c r="K1549">
        <f>VLOOKUP(A1549,'Calendrier 2026-2027'!$AN$7:$AO$37,2,FALSE)</f>
        <v>0</v>
      </c>
    </row>
    <row r="1550" spans="1:11">
      <c r="A1550" s="10">
        <f t="shared" si="122"/>
        <v>46644</v>
      </c>
      <c r="B1550" t="str">
        <f t="shared" si="123"/>
        <v/>
      </c>
      <c r="C1550" t="str">
        <f t="shared" si="124"/>
        <v/>
      </c>
      <c r="D1550">
        <f t="shared" si="121"/>
        <v>0</v>
      </c>
      <c r="E1550" t="str">
        <f t="shared" si="120"/>
        <v/>
      </c>
      <c r="F1550" t="str">
        <f>IF(A1550&lt;DATE(2026,9,1),'Fiche formation'!$C$25,'Fiche formation'!$D$25)</f>
        <v>mickael.montassier@umontpellier.fr</v>
      </c>
      <c r="G1550">
        <f>Salle!$B$1</f>
        <v>0</v>
      </c>
      <c r="H1550" t="str">
        <f>CONCATENATE('Fiche formation'!$C$14," ",IF(A1550&lt;DATE(2026,9,1),"2A","3A"))</f>
        <v>M ALGO 3A</v>
      </c>
      <c r="K1550">
        <f>VLOOKUP(A1550,'Calendrier 2026-2027'!$AN$7:$AO$37,2,FALSE)</f>
        <v>0</v>
      </c>
    </row>
    <row r="1551" spans="1:11">
      <c r="A1551" s="10">
        <f t="shared" si="122"/>
        <v>46644</v>
      </c>
      <c r="B1551" t="str">
        <f t="shared" si="123"/>
        <v/>
      </c>
      <c r="C1551" t="str">
        <f t="shared" si="124"/>
        <v/>
      </c>
      <c r="D1551">
        <f t="shared" si="121"/>
        <v>0</v>
      </c>
      <c r="E1551" t="str">
        <f t="shared" si="120"/>
        <v/>
      </c>
      <c r="F1551" t="str">
        <f>IF(A1551&lt;DATE(2026,9,1),'Fiche formation'!$C$25,'Fiche formation'!$D$25)</f>
        <v>mickael.montassier@umontpellier.fr</v>
      </c>
      <c r="G1551">
        <f>Salle!$B$1</f>
        <v>0</v>
      </c>
      <c r="H1551" t="str">
        <f>CONCATENATE('Fiche formation'!$C$14," ",IF(A1551&lt;DATE(2026,9,1),"2A","3A"))</f>
        <v>M ALGO 3A</v>
      </c>
      <c r="K1551">
        <f>VLOOKUP(A1551,'Calendrier 2026-2027'!$AN$7:$AO$37,2,FALSE)</f>
        <v>0</v>
      </c>
    </row>
    <row r="1552" spans="1:11">
      <c r="A1552" s="10">
        <f t="shared" si="122"/>
        <v>46645</v>
      </c>
      <c r="B1552" t="str">
        <f t="shared" si="123"/>
        <v/>
      </c>
      <c r="C1552" t="str">
        <f t="shared" si="124"/>
        <v/>
      </c>
      <c r="D1552">
        <f t="shared" si="121"/>
        <v>0</v>
      </c>
      <c r="E1552" t="str">
        <f t="shared" si="120"/>
        <v/>
      </c>
      <c r="F1552" t="str">
        <f>IF(A1552&lt;DATE(2026,9,1),'Fiche formation'!$C$25,'Fiche formation'!$D$25)</f>
        <v>mickael.montassier@umontpellier.fr</v>
      </c>
      <c r="G1552">
        <f>Salle!$B$1</f>
        <v>0</v>
      </c>
      <c r="H1552" t="str">
        <f>CONCATENATE('Fiche formation'!$C$14," ",IF(A1552&lt;DATE(2026,9,1),"2A","3A"))</f>
        <v>M ALGO 3A</v>
      </c>
      <c r="K1552">
        <f>VLOOKUP(A1552,'Calendrier 2026-2027'!$AN$7:$AO$37,2,FALSE)</f>
        <v>0</v>
      </c>
    </row>
    <row r="1553" spans="1:11">
      <c r="A1553" s="10">
        <f t="shared" si="122"/>
        <v>46645</v>
      </c>
      <c r="B1553" t="str">
        <f t="shared" si="123"/>
        <v/>
      </c>
      <c r="C1553" t="str">
        <f t="shared" si="124"/>
        <v/>
      </c>
      <c r="D1553">
        <f t="shared" si="121"/>
        <v>0</v>
      </c>
      <c r="E1553" t="str">
        <f t="shared" si="120"/>
        <v/>
      </c>
      <c r="F1553" t="str">
        <f>IF(A1553&lt;DATE(2026,9,1),'Fiche formation'!$C$25,'Fiche formation'!$D$25)</f>
        <v>mickael.montassier@umontpellier.fr</v>
      </c>
      <c r="G1553">
        <f>Salle!$B$1</f>
        <v>0</v>
      </c>
      <c r="H1553" t="str">
        <f>CONCATENATE('Fiche formation'!$C$14," ",IF(A1553&lt;DATE(2026,9,1),"2A","3A"))</f>
        <v>M ALGO 3A</v>
      </c>
      <c r="K1553">
        <f>VLOOKUP(A1553,'Calendrier 2026-2027'!$AN$7:$AO$37,2,FALSE)</f>
        <v>0</v>
      </c>
    </row>
    <row r="1554" spans="1:11">
      <c r="A1554" s="10">
        <f t="shared" si="122"/>
        <v>46646</v>
      </c>
      <c r="B1554" t="str">
        <f t="shared" si="123"/>
        <v/>
      </c>
      <c r="C1554" t="str">
        <f t="shared" si="124"/>
        <v/>
      </c>
      <c r="D1554">
        <f t="shared" si="121"/>
        <v>0</v>
      </c>
      <c r="E1554" t="str">
        <f t="shared" si="120"/>
        <v/>
      </c>
      <c r="F1554" t="str">
        <f>IF(A1554&lt;DATE(2026,9,1),'Fiche formation'!$C$25,'Fiche formation'!$D$25)</f>
        <v>mickael.montassier@umontpellier.fr</v>
      </c>
      <c r="G1554">
        <f>Salle!$B$1</f>
        <v>0</v>
      </c>
      <c r="H1554" t="str">
        <f>CONCATENATE('Fiche formation'!$C$14," ",IF(A1554&lt;DATE(2026,9,1),"2A","3A"))</f>
        <v>M ALGO 3A</v>
      </c>
      <c r="K1554">
        <f>VLOOKUP(A1554,'Calendrier 2026-2027'!$AN$7:$AO$37,2,FALSE)</f>
        <v>0</v>
      </c>
    </row>
    <row r="1555" spans="1:11">
      <c r="A1555" s="10">
        <f t="shared" si="122"/>
        <v>46646</v>
      </c>
      <c r="B1555" t="str">
        <f t="shared" si="123"/>
        <v/>
      </c>
      <c r="C1555" t="str">
        <f t="shared" si="124"/>
        <v/>
      </c>
      <c r="D1555">
        <f t="shared" si="121"/>
        <v>0</v>
      </c>
      <c r="E1555" t="str">
        <f t="shared" si="120"/>
        <v/>
      </c>
      <c r="F1555" t="str">
        <f>IF(A1555&lt;DATE(2026,9,1),'Fiche formation'!$C$25,'Fiche formation'!$D$25)</f>
        <v>mickael.montassier@umontpellier.fr</v>
      </c>
      <c r="G1555">
        <f>Salle!$B$1</f>
        <v>0</v>
      </c>
      <c r="H1555" t="str">
        <f>CONCATENATE('Fiche formation'!$C$14," ",IF(A1555&lt;DATE(2026,9,1),"2A","3A"))</f>
        <v>M ALGO 3A</v>
      </c>
      <c r="K1555">
        <f>VLOOKUP(A1555,'Calendrier 2026-2027'!$AN$7:$AO$37,2,FALSE)</f>
        <v>0</v>
      </c>
    </row>
    <row r="1556" spans="1:11">
      <c r="A1556" s="10">
        <f t="shared" si="122"/>
        <v>46647</v>
      </c>
      <c r="B1556" t="str">
        <f t="shared" si="123"/>
        <v/>
      </c>
      <c r="C1556" t="str">
        <f t="shared" si="124"/>
        <v/>
      </c>
      <c r="D1556">
        <f t="shared" si="121"/>
        <v>0</v>
      </c>
      <c r="E1556" t="str">
        <f t="shared" si="120"/>
        <v/>
      </c>
      <c r="F1556" t="str">
        <f>IF(A1556&lt;DATE(2026,9,1),'Fiche formation'!$C$25,'Fiche formation'!$D$25)</f>
        <v>mickael.montassier@umontpellier.fr</v>
      </c>
      <c r="G1556">
        <f>Salle!$B$1</f>
        <v>0</v>
      </c>
      <c r="H1556" t="str">
        <f>CONCATENATE('Fiche formation'!$C$14," ",IF(A1556&lt;DATE(2026,9,1),"2A","3A"))</f>
        <v>M ALGO 3A</v>
      </c>
      <c r="K1556">
        <f>VLOOKUP(A1556,'Calendrier 2026-2027'!$AN$7:$AO$37,2,FALSE)</f>
        <v>0</v>
      </c>
    </row>
    <row r="1557" spans="1:11">
      <c r="A1557" s="10">
        <f t="shared" si="122"/>
        <v>46647</v>
      </c>
      <c r="B1557" t="str">
        <f t="shared" si="123"/>
        <v/>
      </c>
      <c r="C1557" t="str">
        <f t="shared" si="124"/>
        <v/>
      </c>
      <c r="D1557">
        <f t="shared" si="121"/>
        <v>0</v>
      </c>
      <c r="E1557" t="str">
        <f t="shared" si="120"/>
        <v/>
      </c>
      <c r="F1557" t="str">
        <f>IF(A1557&lt;DATE(2026,9,1),'Fiche formation'!$C$25,'Fiche formation'!$D$25)</f>
        <v>mickael.montassier@umontpellier.fr</v>
      </c>
      <c r="G1557">
        <f>Salle!$B$1</f>
        <v>0</v>
      </c>
      <c r="H1557" t="str">
        <f>CONCATENATE('Fiche formation'!$C$14," ",IF(A1557&lt;DATE(2026,9,1),"2A","3A"))</f>
        <v>M ALGO 3A</v>
      </c>
      <c r="K1557">
        <f>VLOOKUP(A1557,'Calendrier 2026-2027'!$AN$7:$AO$37,2,FALSE)</f>
        <v>0</v>
      </c>
    </row>
    <row r="1558" spans="1:11">
      <c r="A1558" s="10">
        <f t="shared" si="122"/>
        <v>46648</v>
      </c>
      <c r="B1558" t="str">
        <f t="shared" si="123"/>
        <v/>
      </c>
      <c r="C1558" t="str">
        <f t="shared" si="124"/>
        <v/>
      </c>
      <c r="D1558">
        <f t="shared" si="121"/>
        <v>0</v>
      </c>
      <c r="E1558" t="str">
        <f t="shared" si="120"/>
        <v/>
      </c>
      <c r="F1558" t="str">
        <f>IF(A1558&lt;DATE(2026,9,1),'Fiche formation'!$C$25,'Fiche formation'!$D$25)</f>
        <v>mickael.montassier@umontpellier.fr</v>
      </c>
      <c r="G1558">
        <f>Salle!$B$1</f>
        <v>0</v>
      </c>
      <c r="H1558" t="str">
        <f>CONCATENATE('Fiche formation'!$C$14," ",IF(A1558&lt;DATE(2026,9,1),"2A","3A"))</f>
        <v>M ALGO 3A</v>
      </c>
      <c r="K1558">
        <f>VLOOKUP(A1558,'Calendrier 2026-2027'!$AN$7:$AO$37,2,FALSE)</f>
        <v>0</v>
      </c>
    </row>
    <row r="1559" spans="1:11">
      <c r="A1559" s="10">
        <f t="shared" si="122"/>
        <v>46648</v>
      </c>
      <c r="B1559" t="str">
        <f t="shared" si="123"/>
        <v/>
      </c>
      <c r="C1559" t="str">
        <f t="shared" si="124"/>
        <v/>
      </c>
      <c r="D1559">
        <f t="shared" si="121"/>
        <v>0</v>
      </c>
      <c r="E1559" t="str">
        <f t="shared" si="120"/>
        <v/>
      </c>
      <c r="F1559" t="str">
        <f>IF(A1559&lt;DATE(2026,9,1),'Fiche formation'!$C$25,'Fiche formation'!$D$25)</f>
        <v>mickael.montassier@umontpellier.fr</v>
      </c>
      <c r="G1559">
        <f>Salle!$B$1</f>
        <v>0</v>
      </c>
      <c r="H1559" t="str">
        <f>CONCATENATE('Fiche formation'!$C$14," ",IF(A1559&lt;DATE(2026,9,1),"2A","3A"))</f>
        <v>M ALGO 3A</v>
      </c>
      <c r="K1559">
        <f>VLOOKUP(A1559,'Calendrier 2026-2027'!$AN$7:$AO$37,2,FALSE)</f>
        <v>0</v>
      </c>
    </row>
    <row r="1560" spans="1:11">
      <c r="A1560" s="10">
        <f t="shared" si="122"/>
        <v>46649</v>
      </c>
      <c r="B1560" t="str">
        <f t="shared" si="123"/>
        <v/>
      </c>
      <c r="C1560" t="str">
        <f t="shared" si="124"/>
        <v/>
      </c>
      <c r="D1560">
        <f t="shared" si="121"/>
        <v>0</v>
      </c>
      <c r="E1560" t="str">
        <f t="shared" si="120"/>
        <v/>
      </c>
      <c r="F1560" t="str">
        <f>IF(A1560&lt;DATE(2026,9,1),'Fiche formation'!$C$25,'Fiche formation'!$D$25)</f>
        <v>mickael.montassier@umontpellier.fr</v>
      </c>
      <c r="G1560">
        <f>Salle!$B$1</f>
        <v>0</v>
      </c>
      <c r="H1560" t="str">
        <f>CONCATENATE('Fiche formation'!$C$14," ",IF(A1560&lt;DATE(2026,9,1),"2A","3A"))</f>
        <v>M ALGO 3A</v>
      </c>
      <c r="K1560">
        <f>VLOOKUP(A1560,'Calendrier 2026-2027'!$AN$7:$AO$37,2,FALSE)</f>
        <v>0</v>
      </c>
    </row>
    <row r="1561" spans="1:11">
      <c r="A1561" s="10">
        <f t="shared" si="122"/>
        <v>46649</v>
      </c>
      <c r="B1561" t="str">
        <f t="shared" si="123"/>
        <v/>
      </c>
      <c r="C1561" t="str">
        <f t="shared" si="124"/>
        <v/>
      </c>
      <c r="D1561">
        <f t="shared" si="121"/>
        <v>0</v>
      </c>
      <c r="E1561" t="str">
        <f t="shared" si="120"/>
        <v/>
      </c>
      <c r="F1561" t="str">
        <f>IF(A1561&lt;DATE(2026,9,1),'Fiche formation'!$C$25,'Fiche formation'!$D$25)</f>
        <v>mickael.montassier@umontpellier.fr</v>
      </c>
      <c r="G1561">
        <f>Salle!$B$1</f>
        <v>0</v>
      </c>
      <c r="H1561" t="str">
        <f>CONCATENATE('Fiche formation'!$C$14," ",IF(A1561&lt;DATE(2026,9,1),"2A","3A"))</f>
        <v>M ALGO 3A</v>
      </c>
      <c r="K1561">
        <f>VLOOKUP(A1561,'Calendrier 2026-2027'!$AN$7:$AO$37,2,FALSE)</f>
        <v>0</v>
      </c>
    </row>
    <row r="1562" spans="1:11">
      <c r="A1562" s="10">
        <f t="shared" si="122"/>
        <v>46650</v>
      </c>
      <c r="B1562" t="str">
        <f t="shared" si="123"/>
        <v/>
      </c>
      <c r="C1562" t="str">
        <f t="shared" si="124"/>
        <v/>
      </c>
      <c r="D1562">
        <f t="shared" si="121"/>
        <v>0</v>
      </c>
      <c r="E1562" t="str">
        <f t="shared" si="120"/>
        <v/>
      </c>
      <c r="F1562" t="str">
        <f>IF(A1562&lt;DATE(2026,9,1),'Fiche formation'!$C$25,'Fiche formation'!$D$25)</f>
        <v>mickael.montassier@umontpellier.fr</v>
      </c>
      <c r="G1562">
        <f>Salle!$B$1</f>
        <v>0</v>
      </c>
      <c r="H1562" t="str">
        <f>CONCATENATE('Fiche formation'!$C$14," ",IF(A1562&lt;DATE(2026,9,1),"2A","3A"))</f>
        <v>M ALGO 3A</v>
      </c>
      <c r="K1562">
        <f>VLOOKUP(A1562,'Calendrier 2026-2027'!$AN$7:$AO$37,2,FALSE)</f>
        <v>0</v>
      </c>
    </row>
    <row r="1563" spans="1:11">
      <c r="A1563" s="10">
        <f t="shared" si="122"/>
        <v>46650</v>
      </c>
      <c r="B1563" t="str">
        <f t="shared" si="123"/>
        <v/>
      </c>
      <c r="C1563" t="str">
        <f t="shared" si="124"/>
        <v/>
      </c>
      <c r="D1563">
        <f t="shared" si="121"/>
        <v>0</v>
      </c>
      <c r="E1563" t="str">
        <f t="shared" si="120"/>
        <v/>
      </c>
      <c r="F1563" t="str">
        <f>IF(A1563&lt;DATE(2026,9,1),'Fiche formation'!$C$25,'Fiche formation'!$D$25)</f>
        <v>mickael.montassier@umontpellier.fr</v>
      </c>
      <c r="G1563">
        <f>Salle!$B$1</f>
        <v>0</v>
      </c>
      <c r="H1563" t="str">
        <f>CONCATENATE('Fiche formation'!$C$14," ",IF(A1563&lt;DATE(2026,9,1),"2A","3A"))</f>
        <v>M ALGO 3A</v>
      </c>
      <c r="K1563">
        <f>VLOOKUP(A1563,'Calendrier 2026-2027'!$AN$7:$AO$37,2,FALSE)</f>
        <v>0</v>
      </c>
    </row>
    <row r="1564" spans="1:11">
      <c r="A1564" s="10">
        <f t="shared" si="122"/>
        <v>46651</v>
      </c>
      <c r="B1564" t="str">
        <f t="shared" si="123"/>
        <v/>
      </c>
      <c r="C1564" t="str">
        <f t="shared" si="124"/>
        <v/>
      </c>
      <c r="D1564">
        <f t="shared" si="121"/>
        <v>0</v>
      </c>
      <c r="E1564" t="str">
        <f t="shared" si="120"/>
        <v/>
      </c>
      <c r="F1564" t="str">
        <f>IF(A1564&lt;DATE(2026,9,1),'Fiche formation'!$C$25,'Fiche formation'!$D$25)</f>
        <v>mickael.montassier@umontpellier.fr</v>
      </c>
      <c r="G1564">
        <f>Salle!$B$1</f>
        <v>0</v>
      </c>
      <c r="H1564" t="str">
        <f>CONCATENATE('Fiche formation'!$C$14," ",IF(A1564&lt;DATE(2026,9,1),"2A","3A"))</f>
        <v>M ALGO 3A</v>
      </c>
      <c r="K1564">
        <f>VLOOKUP(A1564,'Calendrier 2026-2027'!$AN$7:$AO$37,2,FALSE)</f>
        <v>0</v>
      </c>
    </row>
    <row r="1565" spans="1:11">
      <c r="A1565" s="10">
        <f t="shared" si="122"/>
        <v>46651</v>
      </c>
      <c r="B1565" t="str">
        <f t="shared" si="123"/>
        <v/>
      </c>
      <c r="C1565" t="str">
        <f t="shared" si="124"/>
        <v/>
      </c>
      <c r="D1565">
        <f t="shared" si="121"/>
        <v>0</v>
      </c>
      <c r="E1565" t="str">
        <f t="shared" si="120"/>
        <v/>
      </c>
      <c r="F1565" t="str">
        <f>IF(A1565&lt;DATE(2026,9,1),'Fiche formation'!$C$25,'Fiche formation'!$D$25)</f>
        <v>mickael.montassier@umontpellier.fr</v>
      </c>
      <c r="G1565">
        <f>Salle!$B$1</f>
        <v>0</v>
      </c>
      <c r="H1565" t="str">
        <f>CONCATENATE('Fiche formation'!$C$14," ",IF(A1565&lt;DATE(2026,9,1),"2A","3A"))</f>
        <v>M ALGO 3A</v>
      </c>
      <c r="K1565">
        <f>VLOOKUP(A1565,'Calendrier 2026-2027'!$AN$7:$AO$37,2,FALSE)</f>
        <v>0</v>
      </c>
    </row>
    <row r="1566" spans="1:11">
      <c r="A1566" s="10">
        <f t="shared" si="122"/>
        <v>46652</v>
      </c>
      <c r="B1566" t="str">
        <f t="shared" si="123"/>
        <v/>
      </c>
      <c r="C1566" t="str">
        <f t="shared" si="124"/>
        <v/>
      </c>
      <c r="D1566">
        <f t="shared" si="121"/>
        <v>0</v>
      </c>
      <c r="E1566" t="str">
        <f t="shared" si="120"/>
        <v/>
      </c>
      <c r="F1566" t="str">
        <f>IF(A1566&lt;DATE(2026,9,1),'Fiche formation'!$C$25,'Fiche formation'!$D$25)</f>
        <v>mickael.montassier@umontpellier.fr</v>
      </c>
      <c r="G1566">
        <f>Salle!$B$1</f>
        <v>0</v>
      </c>
      <c r="H1566" t="str">
        <f>CONCATENATE('Fiche formation'!$C$14," ",IF(A1566&lt;DATE(2026,9,1),"2A","3A"))</f>
        <v>M ALGO 3A</v>
      </c>
      <c r="K1566">
        <f>VLOOKUP(A1566,'Calendrier 2026-2027'!$AN$7:$AO$37,2,FALSE)</f>
        <v>0</v>
      </c>
    </row>
    <row r="1567" spans="1:11">
      <c r="A1567" s="10">
        <f t="shared" si="122"/>
        <v>46652</v>
      </c>
      <c r="B1567" t="str">
        <f t="shared" si="123"/>
        <v/>
      </c>
      <c r="C1567" t="str">
        <f t="shared" si="124"/>
        <v/>
      </c>
      <c r="D1567">
        <f t="shared" si="121"/>
        <v>0</v>
      </c>
      <c r="E1567" t="str">
        <f t="shared" si="120"/>
        <v/>
      </c>
      <c r="F1567" t="str">
        <f>IF(A1567&lt;DATE(2026,9,1),'Fiche formation'!$C$25,'Fiche formation'!$D$25)</f>
        <v>mickael.montassier@umontpellier.fr</v>
      </c>
      <c r="G1567">
        <f>Salle!$B$1</f>
        <v>0</v>
      </c>
      <c r="H1567" t="str">
        <f>CONCATENATE('Fiche formation'!$C$14," ",IF(A1567&lt;DATE(2026,9,1),"2A","3A"))</f>
        <v>M ALGO 3A</v>
      </c>
      <c r="K1567">
        <f>VLOOKUP(A1567,'Calendrier 2026-2027'!$AN$7:$AO$37,2,FALSE)</f>
        <v>0</v>
      </c>
    </row>
    <row r="1568" spans="1:11">
      <c r="A1568" s="10">
        <f t="shared" si="122"/>
        <v>46653</v>
      </c>
      <c r="B1568" t="str">
        <f t="shared" si="123"/>
        <v/>
      </c>
      <c r="C1568" t="str">
        <f t="shared" si="124"/>
        <v/>
      </c>
      <c r="D1568">
        <f t="shared" si="121"/>
        <v>0</v>
      </c>
      <c r="E1568" t="str">
        <f t="shared" si="120"/>
        <v/>
      </c>
      <c r="F1568" t="str">
        <f>IF(A1568&lt;DATE(2026,9,1),'Fiche formation'!$C$25,'Fiche formation'!$D$25)</f>
        <v>mickael.montassier@umontpellier.fr</v>
      </c>
      <c r="G1568">
        <f>Salle!$B$1</f>
        <v>0</v>
      </c>
      <c r="H1568" t="str">
        <f>CONCATENATE('Fiche formation'!$C$14," ",IF(A1568&lt;DATE(2026,9,1),"2A","3A"))</f>
        <v>M ALGO 3A</v>
      </c>
      <c r="K1568">
        <f>VLOOKUP(A1568,'Calendrier 2026-2027'!$AN$7:$AO$37,2,FALSE)</f>
        <v>0</v>
      </c>
    </row>
    <row r="1569" spans="1:11">
      <c r="A1569" s="10">
        <f t="shared" si="122"/>
        <v>46653</v>
      </c>
      <c r="B1569" t="str">
        <f t="shared" si="123"/>
        <v/>
      </c>
      <c r="C1569" t="str">
        <f t="shared" si="124"/>
        <v/>
      </c>
      <c r="D1569">
        <f t="shared" si="121"/>
        <v>0</v>
      </c>
      <c r="E1569" t="str">
        <f t="shared" si="120"/>
        <v/>
      </c>
      <c r="F1569" t="str">
        <f>IF(A1569&lt;DATE(2026,9,1),'Fiche formation'!$C$25,'Fiche formation'!$D$25)</f>
        <v>mickael.montassier@umontpellier.fr</v>
      </c>
      <c r="G1569">
        <f>Salle!$B$1</f>
        <v>0</v>
      </c>
      <c r="H1569" t="str">
        <f>CONCATENATE('Fiche formation'!$C$14," ",IF(A1569&lt;DATE(2026,9,1),"2A","3A"))</f>
        <v>M ALGO 3A</v>
      </c>
      <c r="K1569">
        <f>VLOOKUP(A1569,'Calendrier 2026-2027'!$AN$7:$AO$37,2,FALSE)</f>
        <v>0</v>
      </c>
    </row>
    <row r="1570" spans="1:11">
      <c r="A1570" s="10">
        <f t="shared" si="122"/>
        <v>46654</v>
      </c>
      <c r="B1570" t="str">
        <f t="shared" si="123"/>
        <v/>
      </c>
      <c r="C1570" t="str">
        <f t="shared" si="124"/>
        <v/>
      </c>
      <c r="D1570">
        <f t="shared" si="121"/>
        <v>0</v>
      </c>
      <c r="E1570" t="str">
        <f t="shared" si="120"/>
        <v/>
      </c>
      <c r="F1570" t="str">
        <f>IF(A1570&lt;DATE(2026,9,1),'Fiche formation'!$C$25,'Fiche formation'!$D$25)</f>
        <v>mickael.montassier@umontpellier.fr</v>
      </c>
      <c r="G1570">
        <f>Salle!$B$1</f>
        <v>0</v>
      </c>
      <c r="H1570" t="str">
        <f>CONCATENATE('Fiche formation'!$C$14," ",IF(A1570&lt;DATE(2026,9,1),"2A","3A"))</f>
        <v>M ALGO 3A</v>
      </c>
      <c r="K1570">
        <f>VLOOKUP(A1570,'Calendrier 2026-2027'!$AN$7:$AO$37,2,FALSE)</f>
        <v>0</v>
      </c>
    </row>
    <row r="1571" spans="1:11">
      <c r="A1571" s="10">
        <f t="shared" si="122"/>
        <v>46654</v>
      </c>
      <c r="B1571" t="str">
        <f t="shared" si="123"/>
        <v/>
      </c>
      <c r="C1571" t="str">
        <f t="shared" si="124"/>
        <v/>
      </c>
      <c r="D1571">
        <f t="shared" si="121"/>
        <v>0</v>
      </c>
      <c r="E1571" t="str">
        <f t="shared" si="120"/>
        <v/>
      </c>
      <c r="F1571" t="str">
        <f>IF(A1571&lt;DATE(2026,9,1),'Fiche formation'!$C$25,'Fiche formation'!$D$25)</f>
        <v>mickael.montassier@umontpellier.fr</v>
      </c>
      <c r="G1571">
        <f>Salle!$B$1</f>
        <v>0</v>
      </c>
      <c r="H1571" t="str">
        <f>CONCATENATE('Fiche formation'!$C$14," ",IF(A1571&lt;DATE(2026,9,1),"2A","3A"))</f>
        <v>M ALGO 3A</v>
      </c>
      <c r="K1571">
        <f>VLOOKUP(A1571,'Calendrier 2026-2027'!$AN$7:$AO$37,2,FALSE)</f>
        <v>0</v>
      </c>
    </row>
    <row r="1572" spans="1:11">
      <c r="A1572" s="10">
        <f t="shared" si="122"/>
        <v>46655</v>
      </c>
      <c r="B1572" t="str">
        <f t="shared" si="123"/>
        <v/>
      </c>
      <c r="C1572" t="str">
        <f t="shared" si="124"/>
        <v/>
      </c>
      <c r="D1572">
        <f t="shared" si="121"/>
        <v>0</v>
      </c>
      <c r="E1572" t="str">
        <f t="shared" si="120"/>
        <v/>
      </c>
      <c r="F1572" t="str">
        <f>IF(A1572&lt;DATE(2026,9,1),'Fiche formation'!$C$25,'Fiche formation'!$D$25)</f>
        <v>mickael.montassier@umontpellier.fr</v>
      </c>
      <c r="G1572">
        <f>Salle!$B$1</f>
        <v>0</v>
      </c>
      <c r="H1572" t="str">
        <f>CONCATENATE('Fiche formation'!$C$14," ",IF(A1572&lt;DATE(2026,9,1),"2A","3A"))</f>
        <v>M ALGO 3A</v>
      </c>
      <c r="K1572">
        <f>VLOOKUP(A1572,'Calendrier 2026-2027'!$AN$7:$AO$37,2,FALSE)</f>
        <v>0</v>
      </c>
    </row>
    <row r="1573" spans="1:11">
      <c r="A1573" s="10">
        <f t="shared" si="122"/>
        <v>46655</v>
      </c>
      <c r="B1573" t="str">
        <f t="shared" si="123"/>
        <v/>
      </c>
      <c r="C1573" t="str">
        <f t="shared" si="124"/>
        <v/>
      </c>
      <c r="D1573">
        <f t="shared" si="121"/>
        <v>0</v>
      </c>
      <c r="E1573" t="str">
        <f t="shared" si="120"/>
        <v/>
      </c>
      <c r="F1573" t="str">
        <f>IF(A1573&lt;DATE(2026,9,1),'Fiche formation'!$C$25,'Fiche formation'!$D$25)</f>
        <v>mickael.montassier@umontpellier.fr</v>
      </c>
      <c r="G1573">
        <f>Salle!$B$1</f>
        <v>0</v>
      </c>
      <c r="H1573" t="str">
        <f>CONCATENATE('Fiche formation'!$C$14," ",IF(A1573&lt;DATE(2026,9,1),"2A","3A"))</f>
        <v>M ALGO 3A</v>
      </c>
      <c r="K1573">
        <f>VLOOKUP(A1573,'Calendrier 2026-2027'!$AN$7:$AO$37,2,FALSE)</f>
        <v>0</v>
      </c>
    </row>
    <row r="1574" spans="1:11">
      <c r="A1574" s="10">
        <f t="shared" si="122"/>
        <v>46656</v>
      </c>
      <c r="B1574" t="str">
        <f t="shared" si="123"/>
        <v/>
      </c>
      <c r="C1574" t="str">
        <f t="shared" si="124"/>
        <v/>
      </c>
      <c r="D1574">
        <f t="shared" si="121"/>
        <v>0</v>
      </c>
      <c r="E1574" t="str">
        <f t="shared" si="120"/>
        <v/>
      </c>
      <c r="F1574" t="str">
        <f>IF(A1574&lt;DATE(2026,9,1),'Fiche formation'!$C$25,'Fiche formation'!$D$25)</f>
        <v>mickael.montassier@umontpellier.fr</v>
      </c>
      <c r="G1574">
        <f>Salle!$B$1</f>
        <v>0</v>
      </c>
      <c r="H1574" t="str">
        <f>CONCATENATE('Fiche formation'!$C$14," ",IF(A1574&lt;DATE(2026,9,1),"2A","3A"))</f>
        <v>M ALGO 3A</v>
      </c>
      <c r="K1574">
        <f>VLOOKUP(A1574,'Calendrier 2026-2027'!$AN$7:$AO$37,2,FALSE)</f>
        <v>0</v>
      </c>
    </row>
    <row r="1575" spans="1:11">
      <c r="A1575" s="10">
        <f t="shared" si="122"/>
        <v>46656</v>
      </c>
      <c r="B1575" t="str">
        <f t="shared" si="123"/>
        <v/>
      </c>
      <c r="C1575" t="str">
        <f t="shared" si="124"/>
        <v/>
      </c>
      <c r="D1575">
        <f t="shared" si="121"/>
        <v>0</v>
      </c>
      <c r="E1575" t="str">
        <f t="shared" si="120"/>
        <v/>
      </c>
      <c r="F1575" t="str">
        <f>IF(A1575&lt;DATE(2026,9,1),'Fiche formation'!$C$25,'Fiche formation'!$D$25)</f>
        <v>mickael.montassier@umontpellier.fr</v>
      </c>
      <c r="G1575">
        <f>Salle!$B$1</f>
        <v>0</v>
      </c>
      <c r="H1575" t="str">
        <f>CONCATENATE('Fiche formation'!$C$14," ",IF(A1575&lt;DATE(2026,9,1),"2A","3A"))</f>
        <v>M ALGO 3A</v>
      </c>
      <c r="K1575">
        <f>VLOOKUP(A1575,'Calendrier 2026-2027'!$AN$7:$AO$37,2,FALSE)</f>
        <v>0</v>
      </c>
    </row>
    <row r="1576" spans="1:11">
      <c r="A1576" s="10">
        <f t="shared" si="122"/>
        <v>46657</v>
      </c>
      <c r="B1576" t="str">
        <f t="shared" si="123"/>
        <v/>
      </c>
      <c r="C1576" t="str">
        <f t="shared" si="124"/>
        <v/>
      </c>
      <c r="D1576">
        <f t="shared" si="121"/>
        <v>0</v>
      </c>
      <c r="E1576" t="str">
        <f t="shared" si="120"/>
        <v/>
      </c>
      <c r="F1576" t="str">
        <f>IF(A1576&lt;DATE(2026,9,1),'Fiche formation'!$C$25,'Fiche formation'!$D$25)</f>
        <v>mickael.montassier@umontpellier.fr</v>
      </c>
      <c r="G1576">
        <f>Salle!$B$1</f>
        <v>0</v>
      </c>
      <c r="H1576" t="str">
        <f>CONCATENATE('Fiche formation'!$C$14," ",IF(A1576&lt;DATE(2026,9,1),"2A","3A"))</f>
        <v>M ALGO 3A</v>
      </c>
      <c r="K1576">
        <f>VLOOKUP(A1576,'Calendrier 2026-2027'!$AN$7:$AO$37,2,FALSE)</f>
        <v>0</v>
      </c>
    </row>
    <row r="1577" spans="1:11">
      <c r="A1577" s="10">
        <f t="shared" si="122"/>
        <v>46657</v>
      </c>
      <c r="B1577" t="str">
        <f t="shared" si="123"/>
        <v/>
      </c>
      <c r="C1577" t="str">
        <f t="shared" si="124"/>
        <v/>
      </c>
      <c r="D1577">
        <f t="shared" si="121"/>
        <v>0</v>
      </c>
      <c r="E1577" t="str">
        <f t="shared" si="120"/>
        <v/>
      </c>
      <c r="F1577" t="str">
        <f>IF(A1577&lt;DATE(2026,9,1),'Fiche formation'!$C$25,'Fiche formation'!$D$25)</f>
        <v>mickael.montassier@umontpellier.fr</v>
      </c>
      <c r="G1577">
        <f>Salle!$B$1</f>
        <v>0</v>
      </c>
      <c r="H1577" t="str">
        <f>CONCATENATE('Fiche formation'!$C$14," ",IF(A1577&lt;DATE(2026,9,1),"2A","3A"))</f>
        <v>M ALGO 3A</v>
      </c>
      <c r="K1577">
        <f>VLOOKUP(A1577,'Calendrier 2026-2027'!$AN$7:$AO$37,2,FALSE)</f>
        <v>0</v>
      </c>
    </row>
    <row r="1578" spans="1:11">
      <c r="A1578" s="10">
        <f t="shared" si="122"/>
        <v>46658</v>
      </c>
      <c r="B1578" t="str">
        <f t="shared" si="123"/>
        <v/>
      </c>
      <c r="C1578" t="str">
        <f t="shared" si="124"/>
        <v/>
      </c>
      <c r="D1578">
        <f t="shared" si="121"/>
        <v>0</v>
      </c>
      <c r="E1578" t="str">
        <f t="shared" si="120"/>
        <v/>
      </c>
      <c r="F1578" t="str">
        <f>IF(A1578&lt;DATE(2026,9,1),'Fiche formation'!$C$25,'Fiche formation'!$D$25)</f>
        <v>mickael.montassier@umontpellier.fr</v>
      </c>
      <c r="G1578">
        <f>Salle!$B$1</f>
        <v>0</v>
      </c>
      <c r="H1578" t="str">
        <f>CONCATENATE('Fiche formation'!$C$14," ",IF(A1578&lt;DATE(2026,9,1),"2A","3A"))</f>
        <v>M ALGO 3A</v>
      </c>
      <c r="K1578">
        <f>VLOOKUP(A1578,'Calendrier 2026-2027'!$AN$7:$AO$37,2,FALSE)</f>
        <v>0</v>
      </c>
    </row>
    <row r="1579" spans="1:11">
      <c r="A1579" s="10">
        <f t="shared" si="122"/>
        <v>46658</v>
      </c>
      <c r="B1579" t="str">
        <f t="shared" si="123"/>
        <v/>
      </c>
      <c r="C1579" t="str">
        <f t="shared" si="124"/>
        <v/>
      </c>
      <c r="D1579">
        <f t="shared" si="121"/>
        <v>0</v>
      </c>
      <c r="E1579" t="str">
        <f t="shared" si="120"/>
        <v/>
      </c>
      <c r="F1579" t="str">
        <f>IF(A1579&lt;DATE(2026,9,1),'Fiche formation'!$C$25,'Fiche formation'!$D$25)</f>
        <v>mickael.montassier@umontpellier.fr</v>
      </c>
      <c r="G1579">
        <f>Salle!$B$1</f>
        <v>0</v>
      </c>
      <c r="H1579" t="str">
        <f>CONCATENATE('Fiche formation'!$C$14," ",IF(A1579&lt;DATE(2026,9,1),"2A","3A"))</f>
        <v>M ALGO 3A</v>
      </c>
      <c r="K1579">
        <f>VLOOKUP(A1579,'Calendrier 2026-2027'!$AN$7:$AO$37,2,FALSE)</f>
        <v>0</v>
      </c>
    </row>
    <row r="1580" spans="1:11">
      <c r="A1580" s="10">
        <f t="shared" si="122"/>
        <v>46659</v>
      </c>
      <c r="B1580" t="str">
        <f t="shared" si="123"/>
        <v/>
      </c>
      <c r="C1580" t="str">
        <f t="shared" si="124"/>
        <v/>
      </c>
      <c r="D1580">
        <f t="shared" si="121"/>
        <v>0</v>
      </c>
      <c r="E1580" t="str">
        <f t="shared" si="120"/>
        <v/>
      </c>
      <c r="F1580" t="str">
        <f>IF(A1580&lt;DATE(2026,9,1),'Fiche formation'!$C$25,'Fiche formation'!$D$25)</f>
        <v>mickael.montassier@umontpellier.fr</v>
      </c>
      <c r="G1580">
        <f>Salle!$B$1</f>
        <v>0</v>
      </c>
      <c r="H1580" t="str">
        <f>CONCATENATE('Fiche formation'!$C$14," ",IF(A1580&lt;DATE(2026,9,1),"2A","3A"))</f>
        <v>M ALGO 3A</v>
      </c>
      <c r="K1580">
        <f>VLOOKUP(A1580,'Calendrier 2026-2027'!$AN$7:$AO$37,2,FALSE)</f>
        <v>0</v>
      </c>
    </row>
    <row r="1581" spans="1:11">
      <c r="A1581" s="10">
        <f t="shared" si="122"/>
        <v>46659</v>
      </c>
      <c r="B1581" t="str">
        <f t="shared" si="123"/>
        <v/>
      </c>
      <c r="C1581" t="str">
        <f t="shared" si="124"/>
        <v/>
      </c>
      <c r="D1581">
        <f t="shared" si="121"/>
        <v>0</v>
      </c>
      <c r="E1581" t="str">
        <f t="shared" si="120"/>
        <v/>
      </c>
      <c r="F1581" t="str">
        <f>IF(A1581&lt;DATE(2026,9,1),'Fiche formation'!$C$25,'Fiche formation'!$D$25)</f>
        <v>mickael.montassier@umontpellier.fr</v>
      </c>
      <c r="G1581">
        <f>Salle!$B$1</f>
        <v>0</v>
      </c>
      <c r="H1581" t="str">
        <f>CONCATENATE('Fiche formation'!$C$14," ",IF(A1581&lt;DATE(2026,9,1),"2A","3A"))</f>
        <v>M ALGO 3A</v>
      </c>
      <c r="K1581">
        <f>VLOOKUP(A1581,'Calendrier 2026-2027'!$AN$7:$AO$37,2,FALSE)</f>
        <v>0</v>
      </c>
    </row>
    <row r="1582" spans="1:11">
      <c r="A1582" s="10">
        <f t="shared" si="122"/>
        <v>46660</v>
      </c>
      <c r="B1582" t="str">
        <f t="shared" si="123"/>
        <v/>
      </c>
      <c r="C1582" t="str">
        <f t="shared" si="124"/>
        <v/>
      </c>
      <c r="D1582">
        <f t="shared" si="121"/>
        <v>0</v>
      </c>
      <c r="E1582" t="str">
        <f t="shared" si="120"/>
        <v/>
      </c>
      <c r="F1582" t="str">
        <f>IF(A1582&lt;DATE(2026,9,1),'Fiche formation'!$C$25,'Fiche formation'!$D$25)</f>
        <v>mickael.montassier@umontpellier.fr</v>
      </c>
      <c r="G1582">
        <f>Salle!$B$1</f>
        <v>0</v>
      </c>
      <c r="H1582" t="str">
        <f>CONCATENATE('Fiche formation'!$C$14," ",IF(A1582&lt;DATE(2026,9,1),"2A","3A"))</f>
        <v>M ALGO 3A</v>
      </c>
      <c r="K1582">
        <f>VLOOKUP(A1582,'Calendrier 2026-2027'!$AN$7:$AO$37,2,FALSE)</f>
        <v>0</v>
      </c>
    </row>
    <row r="1583" spans="1:11">
      <c r="A1583" s="10">
        <f>IF(A1582=A1581,A1582+1,A1582)</f>
        <v>46660</v>
      </c>
      <c r="B1583" t="str">
        <f>IF(K1583=0,"",IF($A1583=$A1582,"14:00","08:00"))</f>
        <v/>
      </c>
      <c r="C1583" t="str">
        <f>IF(K1583=0,"",IF($A1583=$A1582,"17:00","12:00"))</f>
        <v/>
      </c>
      <c r="D1583">
        <f>K1583</f>
        <v>0</v>
      </c>
      <c r="E1583" t="str">
        <f>IF(K1583=0,"",IF(OR(K1583="Entreprise",K1583="Révisions"),0,1))</f>
        <v/>
      </c>
      <c r="F1583" t="str">
        <f>IF(A1583&lt;DATE(2026,9,1),'Fiche formation'!$C$25,'Fiche formation'!$D$25)</f>
        <v>mickael.montassier@umontpellier.fr</v>
      </c>
      <c r="G1583">
        <f>Salle!$B$1</f>
        <v>0</v>
      </c>
      <c r="H1583" t="str">
        <f>CONCATENATE('Fiche formation'!$C$14," ",IF(A1583&lt;DATE(2026,9,1),"2A","3A"))</f>
        <v>M ALGO 3A</v>
      </c>
      <c r="K1583">
        <f>VLOOKUP(A1583,'Calendrier 2026-2027'!$AN$7:$AO$37,2,FALSE)</f>
        <v>0</v>
      </c>
    </row>
  </sheetData>
  <sheetProtection algorithmName="SHA-512" hashValue="ONIUpK8pkBuNSm6MPsV/S63FkXqh6a3BaTvvrx7zVs3yZag4EGzzN/BHFqzlaLGmpxG+Nvg9P0jjo86k4NYhVw==" saltValue="0F3/6sMTF6gWBoOjkRCOj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DE1-98B2-45C0-A468-80A3D2A126A1}">
  <sheetPr codeName="Feuil8"/>
  <dimension ref="A1"/>
  <sheetViews>
    <sheetView workbookViewId="0">
      <selection activeCell="A2" sqref="A2"/>
    </sheetView>
  </sheetViews>
  <sheetFormatPr baseColWidth="10" defaultColWidth="11.5" defaultRowHeight="15"/>
  <cols>
    <col min="1" max="1" width="14.1640625" bestFit="1" customWidth="1"/>
  </cols>
  <sheetData>
    <row r="1" spans="1:1">
      <c r="A1" t="s">
        <v>164</v>
      </c>
    </row>
  </sheetData>
  <sheetProtection algorithmName="SHA-512" hashValue="yY0tOb3wn0KxfC19Yp6QHXxkt65ET6r1K89zeoUt8yO5A/s3dTMlbKFLQed6isuRv9Yxdif1ohRBOkW66xXzlQ==" saltValue="x+an8ugybftbZucvB7oZ6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0F6A3A0AC340E46AA6BA758E6ABE812" ma:contentTypeVersion="17" ma:contentTypeDescription="Crée un document." ma:contentTypeScope="" ma:versionID="5170f03423e7e6c697803d783463d4c6">
  <xsd:schema xmlns:xsd="http://www.w3.org/2001/XMLSchema" xmlns:xs="http://www.w3.org/2001/XMLSchema" xmlns:p="http://schemas.microsoft.com/office/2006/metadata/properties" xmlns:ns2="0dacf9c7-d902-4ee2-aca3-2180da74a4a4" xmlns:ns3="e5d24176-6991-4e59-87e3-f8bcc082e30f" targetNamespace="http://schemas.microsoft.com/office/2006/metadata/properties" ma:root="true" ma:fieldsID="f49c827290cdbd19a65e877f52755b8f" ns2:_="" ns3:_="">
    <xsd:import namespace="0dacf9c7-d902-4ee2-aca3-2180da74a4a4"/>
    <xsd:import namespace="e5d24176-6991-4e59-87e3-f8bcc082e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cf9c7-d902-4ee2-aca3-2180da74a4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d23a765-515f-47ec-afed-c1f86ac76a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24176-6991-4e59-87e3-f8bcc082e30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579dd12-9dab-4cb2-a7c9-53b2f3f78157}" ma:internalName="TaxCatchAll" ma:showField="CatchAllData" ma:web="e5d24176-6991-4e59-87e3-f8bcc082e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5d24176-6991-4e59-87e3-f8bcc082e30f" xsi:nil="true"/>
    <lcf76f155ced4ddcb4097134ff3c332f xmlns="0dacf9c7-d902-4ee2-aca3-2180da74a4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873EE7-E6D2-4180-B824-24CA26FA137C}">
  <ds:schemaRefs>
    <ds:schemaRef ds:uri="http://schemas.microsoft.com/DataMashup"/>
  </ds:schemaRefs>
</ds:datastoreItem>
</file>

<file path=customXml/itemProps2.xml><?xml version="1.0" encoding="utf-8"?>
<ds:datastoreItem xmlns:ds="http://schemas.openxmlformats.org/officeDocument/2006/customXml" ds:itemID="{5E0F27DD-4BD5-4ECB-8F33-7887E3DC5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cf9c7-d902-4ee2-aca3-2180da74a4a4"/>
    <ds:schemaRef ds:uri="e5d24176-6991-4e59-87e3-f8bcc082e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EE2F24-5A5F-4E3E-8262-EAC93C0BFDA5}">
  <ds:schemaRefs>
    <ds:schemaRef ds:uri="http://schemas.microsoft.com/sharepoint/v3/contenttype/forms"/>
  </ds:schemaRefs>
</ds:datastoreItem>
</file>

<file path=customXml/itemProps4.xml><?xml version="1.0" encoding="utf-8"?>
<ds:datastoreItem xmlns:ds="http://schemas.openxmlformats.org/officeDocument/2006/customXml" ds:itemID="{FF2ACEA1-0BE9-43AF-A5CF-104861740347}">
  <ds:schemaRefs>
    <ds:schemaRef ds:uri="http://schemas.microsoft.com/office/2006/metadata/properties"/>
    <ds:schemaRef ds:uri="http://schemas.microsoft.com/office/infopath/2007/PartnerControls"/>
    <ds:schemaRef ds:uri="e5d24176-6991-4e59-87e3-f8bcc082e30f"/>
    <ds:schemaRef ds:uri="0dacf9c7-d902-4ee2-aca3-2180da74a4a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9</vt:i4>
      </vt:variant>
      <vt:variant>
        <vt:lpstr>Plages nommées</vt:lpstr>
      </vt:variant>
      <vt:variant>
        <vt:i4>13</vt:i4>
      </vt:variant>
    </vt:vector>
  </HeadingPairs>
  <TitlesOfParts>
    <vt:vector size="22" baseType="lpstr">
      <vt:lpstr>Lisez-moi</vt:lpstr>
      <vt:lpstr>Fiche formation</vt:lpstr>
      <vt:lpstr>Calendrier 2025-2026</vt:lpstr>
      <vt:lpstr>Calendrier 2026-2027</vt:lpstr>
      <vt:lpstr>Fériés</vt:lpstr>
      <vt:lpstr>Sites</vt:lpstr>
      <vt:lpstr>listes</vt:lpstr>
      <vt:lpstr>Import</vt:lpstr>
      <vt:lpstr>Salle</vt:lpstr>
      <vt:lpstr>agro</vt:lpstr>
      <vt:lpstr>'Calendrier 2026-2027'!An</vt:lpstr>
      <vt:lpstr>An</vt:lpstr>
      <vt:lpstr>enscm</vt:lpstr>
      <vt:lpstr>JrFeries</vt:lpstr>
      <vt:lpstr>nimes</vt:lpstr>
      <vt:lpstr>um</vt:lpstr>
      <vt:lpstr>umpv</vt:lpstr>
      <vt:lpstr>upvd</vt:lpstr>
      <vt:lpstr>'Calendrier 2025-2026'!Zone_d_impression</vt:lpstr>
      <vt:lpstr>'Calendrier 2026-2027'!Zone_d_impression</vt:lpstr>
      <vt:lpstr>'Fiche formation'!Zone_d_impression</vt:lpstr>
      <vt:lpstr>'Lisez-moi'!Zone_d_impression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Leakim</dc:creator>
  <cp:keywords/>
  <dc:description/>
  <cp:lastModifiedBy>Mickael Montassier</cp:lastModifiedBy>
  <cp:revision/>
  <dcterms:created xsi:type="dcterms:W3CDTF">2012-06-21T15:41:37Z</dcterms:created>
  <dcterms:modified xsi:type="dcterms:W3CDTF">2025-04-28T13:16:06Z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0x010100D0F6A3A0AC340E46AA6BA758E6ABE812</vt:lpwstr>
  </property>
  <property fmtid="{D5CDD505-2E9C-101B-9397-08002B2CF9AE}" pid="3" name="MediaServiceImageTags">
    <vt:lpwstr/>
  </property>
</Properties>
</file>